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chemitJaya\MingsWork\AR\Sales_Inv Listing\"/>
    </mc:Choice>
  </mc:AlternateContent>
  <bookViews>
    <workbookView xWindow="-108" yWindow="-108" windowWidth="19416" windowHeight="10296" tabRatio="927" firstSheet="2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Sales'!$A$1:$T$2269</definedName>
    <definedName name="_xlnm._FilterDatabase" localSheetId="3" hidden="1">'Set up'!$A$1:$D$43</definedName>
    <definedName name="_xlnm.Print_Area" localSheetId="1">'Customer Aging'!$A$1:$H$50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71" r:id="rId11"/>
    <pivotCache cacheId="72" r:id="rId12"/>
    <pivotCache cacheId="73" r:id="rId13"/>
    <pivotCache cacheId="74" r:id="rId14"/>
    <pivotCache cacheId="75" r:id="rId15"/>
    <pivotCache cacheId="76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660" i="4" l="1"/>
  <c r="C2660" i="4"/>
  <c r="E2660" i="4"/>
  <c r="I2660" i="4"/>
  <c r="J2660" i="4"/>
  <c r="K2660" i="4"/>
  <c r="L2660" i="4"/>
  <c r="M2660" i="4"/>
  <c r="P2660" i="4"/>
  <c r="R2660" i="4"/>
  <c r="B2661" i="4"/>
  <c r="C2661" i="4"/>
  <c r="E2661" i="4"/>
  <c r="I2661" i="4"/>
  <c r="J2661" i="4"/>
  <c r="K2661" i="4"/>
  <c r="L2661" i="4"/>
  <c r="M2661" i="4"/>
  <c r="P2661" i="4"/>
  <c r="R2661" i="4"/>
  <c r="B2662" i="4"/>
  <c r="C2662" i="4"/>
  <c r="E2662" i="4"/>
  <c r="I2662" i="4"/>
  <c r="J2662" i="4"/>
  <c r="K2662" i="4"/>
  <c r="L2662" i="4"/>
  <c r="M2662" i="4"/>
  <c r="P2662" i="4"/>
  <c r="R2662" i="4"/>
  <c r="B2663" i="4"/>
  <c r="C2663" i="4"/>
  <c r="E2663" i="4"/>
  <c r="I2663" i="4"/>
  <c r="J2663" i="4"/>
  <c r="K2663" i="4"/>
  <c r="L2663" i="4"/>
  <c r="M2663" i="4"/>
  <c r="P2663" i="4"/>
  <c r="R2663" i="4"/>
  <c r="B2664" i="4"/>
  <c r="C2664" i="4"/>
  <c r="E2664" i="4"/>
  <c r="I2664" i="4"/>
  <c r="J2664" i="4"/>
  <c r="K2664" i="4"/>
  <c r="L2664" i="4"/>
  <c r="M2664" i="4"/>
  <c r="P2664" i="4"/>
  <c r="Q2664" i="4"/>
  <c r="R2664" i="4"/>
  <c r="R2659" i="4"/>
  <c r="P2659" i="4"/>
  <c r="J2659" i="4"/>
  <c r="K2659" i="4" s="1"/>
  <c r="I2659" i="4"/>
  <c r="E2659" i="4"/>
  <c r="C2659" i="4"/>
  <c r="B2659" i="4"/>
  <c r="R2648" i="4"/>
  <c r="R2649" i="4"/>
  <c r="R2650" i="4"/>
  <c r="R2651" i="4"/>
  <c r="R2652" i="4"/>
  <c r="R2653" i="4"/>
  <c r="R2654" i="4"/>
  <c r="R2655" i="4"/>
  <c r="R2656" i="4"/>
  <c r="R2657" i="4"/>
  <c r="R2658" i="4"/>
  <c r="R2647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J2650" i="4"/>
  <c r="I2650" i="4"/>
  <c r="E2651" i="4"/>
  <c r="E2652" i="4"/>
  <c r="E2653" i="4"/>
  <c r="E2654" i="4"/>
  <c r="E2655" i="4"/>
  <c r="E2656" i="4"/>
  <c r="E2657" i="4"/>
  <c r="E2658" i="4"/>
  <c r="E2650" i="4"/>
  <c r="P2631" i="4"/>
  <c r="R2631" i="4"/>
  <c r="P2632" i="4"/>
  <c r="R2632" i="4"/>
  <c r="P2633" i="4"/>
  <c r="R2633" i="4"/>
  <c r="P2634" i="4"/>
  <c r="R2634" i="4"/>
  <c r="P2635" i="4"/>
  <c r="R2635" i="4"/>
  <c r="P2636" i="4"/>
  <c r="R2636" i="4"/>
  <c r="P2637" i="4"/>
  <c r="R2637" i="4"/>
  <c r="P2638" i="4"/>
  <c r="R2638" i="4"/>
  <c r="P2639" i="4"/>
  <c r="R2639" i="4"/>
  <c r="P2640" i="4"/>
  <c r="R2640" i="4"/>
  <c r="P2641" i="4"/>
  <c r="R2641" i="4"/>
  <c r="P2642" i="4"/>
  <c r="R2642" i="4"/>
  <c r="P2643" i="4"/>
  <c r="R2643" i="4"/>
  <c r="P2644" i="4"/>
  <c r="R2644" i="4"/>
  <c r="P2645" i="4"/>
  <c r="R2645" i="4"/>
  <c r="P2646" i="4"/>
  <c r="R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I2631" i="4"/>
  <c r="J2631" i="4"/>
  <c r="K2631" i="4"/>
  <c r="L2631" i="4"/>
  <c r="M2631" i="4"/>
  <c r="I2632" i="4"/>
  <c r="J2632" i="4"/>
  <c r="K2632" i="4"/>
  <c r="L2632" i="4"/>
  <c r="M2632" i="4"/>
  <c r="I2633" i="4"/>
  <c r="J2633" i="4"/>
  <c r="K2633" i="4"/>
  <c r="L2633" i="4"/>
  <c r="M2633" i="4"/>
  <c r="I2634" i="4"/>
  <c r="J2634" i="4"/>
  <c r="K2634" i="4"/>
  <c r="L2634" i="4"/>
  <c r="M2634" i="4"/>
  <c r="I2635" i="4"/>
  <c r="J2635" i="4"/>
  <c r="K2635" i="4"/>
  <c r="L2635" i="4"/>
  <c r="M2635" i="4"/>
  <c r="I2636" i="4"/>
  <c r="J2636" i="4"/>
  <c r="K2636" i="4"/>
  <c r="L2636" i="4"/>
  <c r="M2636" i="4"/>
  <c r="I2637" i="4"/>
  <c r="J2637" i="4"/>
  <c r="K2637" i="4"/>
  <c r="L2637" i="4"/>
  <c r="M2637" i="4"/>
  <c r="I2638" i="4"/>
  <c r="J2638" i="4"/>
  <c r="K2638" i="4"/>
  <c r="L2638" i="4"/>
  <c r="M2638" i="4"/>
  <c r="I2639" i="4"/>
  <c r="J2639" i="4"/>
  <c r="K2639" i="4"/>
  <c r="L2639" i="4"/>
  <c r="M2639" i="4"/>
  <c r="I2640" i="4"/>
  <c r="J2640" i="4"/>
  <c r="K2640" i="4"/>
  <c r="L2640" i="4"/>
  <c r="M2640" i="4"/>
  <c r="I2641" i="4"/>
  <c r="J2641" i="4"/>
  <c r="K2641" i="4"/>
  <c r="L2641" i="4"/>
  <c r="M2641" i="4"/>
  <c r="I2642" i="4"/>
  <c r="J2642" i="4"/>
  <c r="K2642" i="4"/>
  <c r="L2642" i="4"/>
  <c r="M2642" i="4"/>
  <c r="I2643" i="4"/>
  <c r="J2643" i="4"/>
  <c r="K2643" i="4"/>
  <c r="L2643" i="4"/>
  <c r="M2643" i="4"/>
  <c r="I2644" i="4"/>
  <c r="J2644" i="4"/>
  <c r="K2644" i="4"/>
  <c r="L2644" i="4"/>
  <c r="M2644" i="4"/>
  <c r="I2645" i="4"/>
  <c r="J2645" i="4"/>
  <c r="K2645" i="4"/>
  <c r="L2645" i="4"/>
  <c r="M2645" i="4"/>
  <c r="I2646" i="4"/>
  <c r="J2646" i="4"/>
  <c r="K2646" i="4"/>
  <c r="L2646" i="4"/>
  <c r="M2646" i="4"/>
  <c r="I2647" i="4"/>
  <c r="J2647" i="4"/>
  <c r="K2647" i="4"/>
  <c r="L2647" i="4"/>
  <c r="M2647" i="4"/>
  <c r="I2648" i="4"/>
  <c r="J2648" i="4"/>
  <c r="K2648" i="4"/>
  <c r="L2648" i="4"/>
  <c r="M2648" i="4"/>
  <c r="I2649" i="4"/>
  <c r="J2649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P2589" i="4"/>
  <c r="R2589" i="4"/>
  <c r="P2590" i="4"/>
  <c r="R2590" i="4"/>
  <c r="P2591" i="4"/>
  <c r="R2591" i="4"/>
  <c r="P2592" i="4"/>
  <c r="R2592" i="4"/>
  <c r="P2593" i="4"/>
  <c r="R2593" i="4"/>
  <c r="P2594" i="4"/>
  <c r="R2594" i="4"/>
  <c r="P2595" i="4"/>
  <c r="R2595" i="4"/>
  <c r="P2596" i="4"/>
  <c r="R2596" i="4"/>
  <c r="P2597" i="4"/>
  <c r="R2597" i="4"/>
  <c r="P2598" i="4"/>
  <c r="R2598" i="4"/>
  <c r="P2599" i="4"/>
  <c r="R2599" i="4"/>
  <c r="P2600" i="4"/>
  <c r="R2600" i="4"/>
  <c r="P2601" i="4"/>
  <c r="R2601" i="4"/>
  <c r="P2602" i="4"/>
  <c r="R2602" i="4"/>
  <c r="P2603" i="4"/>
  <c r="R2603" i="4"/>
  <c r="P2604" i="4"/>
  <c r="R2604" i="4"/>
  <c r="P2605" i="4"/>
  <c r="R2605" i="4"/>
  <c r="P2606" i="4"/>
  <c r="R2606" i="4"/>
  <c r="P2607" i="4"/>
  <c r="R2607" i="4"/>
  <c r="P2608" i="4"/>
  <c r="R2608" i="4"/>
  <c r="P2609" i="4"/>
  <c r="R2609" i="4"/>
  <c r="P2610" i="4"/>
  <c r="R2610" i="4"/>
  <c r="P2611" i="4"/>
  <c r="R2611" i="4"/>
  <c r="P2612" i="4"/>
  <c r="R2612" i="4"/>
  <c r="P2613" i="4"/>
  <c r="R2613" i="4"/>
  <c r="P2614" i="4"/>
  <c r="R2614" i="4"/>
  <c r="P2615" i="4"/>
  <c r="R2615" i="4"/>
  <c r="P2616" i="4"/>
  <c r="R2616" i="4"/>
  <c r="P2617" i="4"/>
  <c r="R2617" i="4"/>
  <c r="P2618" i="4"/>
  <c r="R2618" i="4"/>
  <c r="P2619" i="4"/>
  <c r="R2619" i="4"/>
  <c r="P2620" i="4"/>
  <c r="R2620" i="4"/>
  <c r="P2621" i="4"/>
  <c r="R2621" i="4"/>
  <c r="P2622" i="4"/>
  <c r="R2622" i="4"/>
  <c r="P2623" i="4"/>
  <c r="R2623" i="4"/>
  <c r="P2624" i="4"/>
  <c r="R2624" i="4"/>
  <c r="P2625" i="4"/>
  <c r="R2625" i="4"/>
  <c r="P2626" i="4"/>
  <c r="R2626" i="4"/>
  <c r="P2627" i="4"/>
  <c r="R2627" i="4"/>
  <c r="P2628" i="4"/>
  <c r="R2628" i="4"/>
  <c r="P2629" i="4"/>
  <c r="R2629" i="4"/>
  <c r="P2630" i="4"/>
  <c r="R2630" i="4"/>
  <c r="I2589" i="4"/>
  <c r="J2589" i="4"/>
  <c r="K2589" i="4"/>
  <c r="L2589" i="4"/>
  <c r="M2589" i="4"/>
  <c r="I2590" i="4"/>
  <c r="J2590" i="4"/>
  <c r="K2590" i="4"/>
  <c r="L2590" i="4"/>
  <c r="M2590" i="4"/>
  <c r="I2591" i="4"/>
  <c r="J2591" i="4"/>
  <c r="K2591" i="4"/>
  <c r="L2591" i="4"/>
  <c r="M2591" i="4"/>
  <c r="I2592" i="4"/>
  <c r="J2592" i="4"/>
  <c r="K2592" i="4"/>
  <c r="L2592" i="4"/>
  <c r="M2592" i="4"/>
  <c r="I2593" i="4"/>
  <c r="J2593" i="4"/>
  <c r="K2593" i="4"/>
  <c r="L2593" i="4"/>
  <c r="M2593" i="4"/>
  <c r="I2594" i="4"/>
  <c r="J2594" i="4"/>
  <c r="K2594" i="4"/>
  <c r="L2594" i="4"/>
  <c r="M2594" i="4"/>
  <c r="I2595" i="4"/>
  <c r="J2595" i="4"/>
  <c r="K2595" i="4"/>
  <c r="L2595" i="4"/>
  <c r="M2595" i="4"/>
  <c r="I2596" i="4"/>
  <c r="J2596" i="4"/>
  <c r="K2596" i="4"/>
  <c r="L2596" i="4"/>
  <c r="M2596" i="4"/>
  <c r="I2597" i="4"/>
  <c r="J2597" i="4"/>
  <c r="K2597" i="4"/>
  <c r="L2597" i="4"/>
  <c r="M2597" i="4"/>
  <c r="I2598" i="4"/>
  <c r="J2598" i="4"/>
  <c r="K2598" i="4"/>
  <c r="L2598" i="4"/>
  <c r="M2598" i="4"/>
  <c r="I2599" i="4"/>
  <c r="J2599" i="4"/>
  <c r="K2599" i="4"/>
  <c r="L2599" i="4"/>
  <c r="M2599" i="4"/>
  <c r="I2600" i="4"/>
  <c r="J2600" i="4"/>
  <c r="K2600" i="4"/>
  <c r="L2600" i="4"/>
  <c r="M2600" i="4"/>
  <c r="I2601" i="4"/>
  <c r="J2601" i="4"/>
  <c r="K2601" i="4"/>
  <c r="L2601" i="4"/>
  <c r="M2601" i="4"/>
  <c r="I2602" i="4"/>
  <c r="J2602" i="4"/>
  <c r="K2602" i="4"/>
  <c r="L2602" i="4"/>
  <c r="M2602" i="4"/>
  <c r="I2603" i="4"/>
  <c r="J2603" i="4"/>
  <c r="K2603" i="4"/>
  <c r="L2603" i="4"/>
  <c r="M2603" i="4"/>
  <c r="I2604" i="4"/>
  <c r="J2604" i="4"/>
  <c r="K2604" i="4"/>
  <c r="L2604" i="4"/>
  <c r="M2604" i="4"/>
  <c r="I2605" i="4"/>
  <c r="J2605" i="4"/>
  <c r="K2605" i="4"/>
  <c r="L2605" i="4"/>
  <c r="M2605" i="4"/>
  <c r="I2606" i="4"/>
  <c r="J2606" i="4"/>
  <c r="K2606" i="4"/>
  <c r="L2606" i="4"/>
  <c r="M2606" i="4"/>
  <c r="I2607" i="4"/>
  <c r="J2607" i="4"/>
  <c r="K2607" i="4"/>
  <c r="L2607" i="4"/>
  <c r="M2607" i="4"/>
  <c r="I2608" i="4"/>
  <c r="J2608" i="4"/>
  <c r="K2608" i="4"/>
  <c r="L2608" i="4"/>
  <c r="M2608" i="4"/>
  <c r="I2609" i="4"/>
  <c r="J2609" i="4"/>
  <c r="K2609" i="4"/>
  <c r="L2609" i="4"/>
  <c r="M2609" i="4"/>
  <c r="I2610" i="4"/>
  <c r="J2610" i="4"/>
  <c r="K2610" i="4"/>
  <c r="L2610" i="4"/>
  <c r="M2610" i="4"/>
  <c r="I2611" i="4"/>
  <c r="J2611" i="4"/>
  <c r="K2611" i="4"/>
  <c r="L2611" i="4"/>
  <c r="M2611" i="4"/>
  <c r="I2612" i="4"/>
  <c r="J2612" i="4"/>
  <c r="K2612" i="4"/>
  <c r="L2612" i="4"/>
  <c r="M2612" i="4"/>
  <c r="I2613" i="4"/>
  <c r="J2613" i="4"/>
  <c r="K2613" i="4"/>
  <c r="L2613" i="4"/>
  <c r="M2613" i="4"/>
  <c r="I2614" i="4"/>
  <c r="J2614" i="4"/>
  <c r="K2614" i="4"/>
  <c r="L2614" i="4"/>
  <c r="M2614" i="4"/>
  <c r="I2615" i="4"/>
  <c r="J2615" i="4"/>
  <c r="K2615" i="4"/>
  <c r="L2615" i="4"/>
  <c r="M2615" i="4"/>
  <c r="I2616" i="4"/>
  <c r="J2616" i="4"/>
  <c r="K2616" i="4"/>
  <c r="L2616" i="4"/>
  <c r="M2616" i="4"/>
  <c r="I2617" i="4"/>
  <c r="J2617" i="4"/>
  <c r="K2617" i="4"/>
  <c r="L2617" i="4"/>
  <c r="M2617" i="4"/>
  <c r="I2618" i="4"/>
  <c r="J2618" i="4"/>
  <c r="K2618" i="4"/>
  <c r="L2618" i="4"/>
  <c r="M2618" i="4"/>
  <c r="I2619" i="4"/>
  <c r="J2619" i="4"/>
  <c r="K2619" i="4"/>
  <c r="L2619" i="4"/>
  <c r="M2619" i="4"/>
  <c r="I2620" i="4"/>
  <c r="J2620" i="4"/>
  <c r="K2620" i="4"/>
  <c r="L2620" i="4"/>
  <c r="M2620" i="4"/>
  <c r="I2621" i="4"/>
  <c r="J2621" i="4"/>
  <c r="K2621" i="4"/>
  <c r="L2621" i="4"/>
  <c r="M2621" i="4"/>
  <c r="I2622" i="4"/>
  <c r="J2622" i="4"/>
  <c r="K2622" i="4"/>
  <c r="L2622" i="4"/>
  <c r="M2622" i="4"/>
  <c r="I2623" i="4"/>
  <c r="J2623" i="4"/>
  <c r="K2623" i="4"/>
  <c r="L2623" i="4"/>
  <c r="M2623" i="4"/>
  <c r="I2624" i="4"/>
  <c r="J2624" i="4"/>
  <c r="K2624" i="4"/>
  <c r="L2624" i="4"/>
  <c r="M2624" i="4"/>
  <c r="I2625" i="4"/>
  <c r="J2625" i="4"/>
  <c r="K2625" i="4"/>
  <c r="L2625" i="4"/>
  <c r="M2625" i="4"/>
  <c r="I2626" i="4"/>
  <c r="J2626" i="4"/>
  <c r="K2626" i="4"/>
  <c r="L2626" i="4"/>
  <c r="M2626" i="4"/>
  <c r="I2627" i="4"/>
  <c r="J2627" i="4"/>
  <c r="K2627" i="4"/>
  <c r="L2627" i="4"/>
  <c r="M2627" i="4"/>
  <c r="I2628" i="4"/>
  <c r="J2628" i="4"/>
  <c r="K2628" i="4"/>
  <c r="L2628" i="4"/>
  <c r="M2628" i="4"/>
  <c r="I2629" i="4"/>
  <c r="J2629" i="4"/>
  <c r="K2629" i="4"/>
  <c r="L2629" i="4"/>
  <c r="M2629" i="4"/>
  <c r="I2630" i="4"/>
  <c r="J2630" i="4"/>
  <c r="K2630" i="4"/>
  <c r="L2630" i="4"/>
  <c r="M2630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M2659" i="4" l="1"/>
  <c r="L2659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268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B2574" i="4"/>
  <c r="C2574" i="4"/>
  <c r="E2574" i="4"/>
  <c r="I2574" i="4"/>
  <c r="J2574" i="4"/>
  <c r="K2574" i="4"/>
  <c r="L2574" i="4"/>
  <c r="M2574" i="4"/>
  <c r="P2574" i="4"/>
  <c r="B2575" i="4"/>
  <c r="C2575" i="4"/>
  <c r="E2575" i="4"/>
  <c r="I2575" i="4"/>
  <c r="J2575" i="4"/>
  <c r="K2575" i="4"/>
  <c r="L2575" i="4"/>
  <c r="M2575" i="4"/>
  <c r="P2575" i="4"/>
  <c r="B2576" i="4"/>
  <c r="C2576" i="4"/>
  <c r="E2576" i="4"/>
  <c r="I2576" i="4"/>
  <c r="J2576" i="4"/>
  <c r="K2576" i="4"/>
  <c r="L2576" i="4"/>
  <c r="M2576" i="4"/>
  <c r="P2576" i="4"/>
  <c r="B2577" i="4"/>
  <c r="C2577" i="4"/>
  <c r="E2577" i="4"/>
  <c r="I2577" i="4"/>
  <c r="J2577" i="4"/>
  <c r="K2577" i="4"/>
  <c r="L2577" i="4"/>
  <c r="M2577" i="4"/>
  <c r="P2577" i="4"/>
  <c r="B2578" i="4"/>
  <c r="C2578" i="4"/>
  <c r="E2578" i="4"/>
  <c r="I2578" i="4"/>
  <c r="J2578" i="4"/>
  <c r="K2578" i="4"/>
  <c r="L2578" i="4"/>
  <c r="M2578" i="4"/>
  <c r="P2578" i="4"/>
  <c r="B2579" i="4"/>
  <c r="C2579" i="4"/>
  <c r="E2579" i="4"/>
  <c r="I2579" i="4"/>
  <c r="J2579" i="4"/>
  <c r="K2579" i="4"/>
  <c r="L2579" i="4"/>
  <c r="M2579" i="4"/>
  <c r="P2579" i="4"/>
  <c r="B2580" i="4"/>
  <c r="C2580" i="4"/>
  <c r="E2580" i="4"/>
  <c r="I2580" i="4"/>
  <c r="J2580" i="4"/>
  <c r="K2580" i="4"/>
  <c r="L2580" i="4"/>
  <c r="M2580" i="4"/>
  <c r="P2580" i="4"/>
  <c r="B2581" i="4"/>
  <c r="C2581" i="4"/>
  <c r="E2581" i="4"/>
  <c r="I2581" i="4"/>
  <c r="J2581" i="4"/>
  <c r="K2581" i="4"/>
  <c r="L2581" i="4"/>
  <c r="M2581" i="4"/>
  <c r="P2581" i="4"/>
  <c r="B2582" i="4"/>
  <c r="C2582" i="4"/>
  <c r="E2582" i="4"/>
  <c r="I2582" i="4"/>
  <c r="J2582" i="4"/>
  <c r="K2582" i="4"/>
  <c r="L2582" i="4"/>
  <c r="M2582" i="4"/>
  <c r="P2582" i="4"/>
  <c r="B2583" i="4"/>
  <c r="C2583" i="4"/>
  <c r="E2583" i="4"/>
  <c r="I2583" i="4"/>
  <c r="J2583" i="4"/>
  <c r="K2583" i="4"/>
  <c r="L2583" i="4"/>
  <c r="M2583" i="4"/>
  <c r="P2583" i="4"/>
  <c r="B2584" i="4"/>
  <c r="C2584" i="4"/>
  <c r="E2584" i="4"/>
  <c r="I2584" i="4"/>
  <c r="J2584" i="4"/>
  <c r="K2584" i="4"/>
  <c r="L2584" i="4"/>
  <c r="M2584" i="4"/>
  <c r="P2584" i="4"/>
  <c r="B2585" i="4"/>
  <c r="C2585" i="4"/>
  <c r="E2585" i="4"/>
  <c r="I2585" i="4"/>
  <c r="J2585" i="4"/>
  <c r="K2585" i="4"/>
  <c r="L2585" i="4"/>
  <c r="M2585" i="4"/>
  <c r="P2585" i="4"/>
  <c r="B2586" i="4"/>
  <c r="C2586" i="4"/>
  <c r="E2586" i="4"/>
  <c r="I2586" i="4"/>
  <c r="J2586" i="4"/>
  <c r="K2586" i="4"/>
  <c r="L2586" i="4"/>
  <c r="M2586" i="4"/>
  <c r="P2586" i="4"/>
  <c r="B2587" i="4"/>
  <c r="C2587" i="4"/>
  <c r="E2587" i="4"/>
  <c r="I2587" i="4"/>
  <c r="J2587" i="4"/>
  <c r="K2587" i="4"/>
  <c r="L2587" i="4"/>
  <c r="M2587" i="4"/>
  <c r="P2587" i="4"/>
  <c r="B2588" i="4"/>
  <c r="C2588" i="4"/>
  <c r="E2588" i="4"/>
  <c r="I2588" i="4"/>
  <c r="J2588" i="4"/>
  <c r="K2588" i="4"/>
  <c r="L2588" i="4"/>
  <c r="M2588" i="4"/>
  <c r="P258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J2548" i="4"/>
  <c r="I2548" i="4"/>
  <c r="E2548" i="4"/>
  <c r="K2553" i="4"/>
  <c r="L2553" i="4"/>
  <c r="M2553" i="4"/>
  <c r="P2553" i="4"/>
  <c r="K2554" i="4"/>
  <c r="L2554" i="4"/>
  <c r="M2554" i="4"/>
  <c r="P2554" i="4"/>
  <c r="K2555" i="4"/>
  <c r="L2555" i="4"/>
  <c r="M2555" i="4"/>
  <c r="P2555" i="4"/>
  <c r="K2556" i="4"/>
  <c r="L2556" i="4"/>
  <c r="M2556" i="4"/>
  <c r="P2556" i="4"/>
  <c r="K2557" i="4"/>
  <c r="L2557" i="4"/>
  <c r="M2557" i="4"/>
  <c r="P2557" i="4"/>
  <c r="K2558" i="4"/>
  <c r="L2558" i="4"/>
  <c r="M2558" i="4"/>
  <c r="P2558" i="4"/>
  <c r="K2559" i="4"/>
  <c r="L2559" i="4"/>
  <c r="M2559" i="4"/>
  <c r="P2559" i="4"/>
  <c r="K2560" i="4"/>
  <c r="L2560" i="4"/>
  <c r="M2560" i="4"/>
  <c r="P2560" i="4"/>
  <c r="K2561" i="4"/>
  <c r="L2561" i="4"/>
  <c r="M2561" i="4"/>
  <c r="P2561" i="4"/>
  <c r="K2562" i="4"/>
  <c r="L2562" i="4"/>
  <c r="M2562" i="4"/>
  <c r="P2562" i="4"/>
  <c r="K2563" i="4"/>
  <c r="L2563" i="4"/>
  <c r="M2563" i="4"/>
  <c r="P2563" i="4"/>
  <c r="K2564" i="4"/>
  <c r="L2564" i="4"/>
  <c r="M2564" i="4"/>
  <c r="P2564" i="4"/>
  <c r="K2565" i="4"/>
  <c r="L2565" i="4"/>
  <c r="M2565" i="4"/>
  <c r="P2565" i="4"/>
  <c r="K2566" i="4"/>
  <c r="L2566" i="4"/>
  <c r="M2566" i="4"/>
  <c r="P2566" i="4"/>
  <c r="K2567" i="4"/>
  <c r="L2567" i="4"/>
  <c r="M2567" i="4"/>
  <c r="P2567" i="4"/>
  <c r="K2568" i="4"/>
  <c r="L2568" i="4"/>
  <c r="M2568" i="4"/>
  <c r="P2568" i="4"/>
  <c r="K2569" i="4"/>
  <c r="L2569" i="4"/>
  <c r="M2569" i="4"/>
  <c r="P2569" i="4"/>
  <c r="K2570" i="4"/>
  <c r="L2570" i="4"/>
  <c r="M2570" i="4"/>
  <c r="P2570" i="4"/>
  <c r="K2571" i="4"/>
  <c r="L2571" i="4"/>
  <c r="M2571" i="4"/>
  <c r="P2571" i="4"/>
  <c r="K2572" i="4"/>
  <c r="L2572" i="4"/>
  <c r="M2572" i="4"/>
  <c r="P2572" i="4"/>
  <c r="K2573" i="4"/>
  <c r="L2573" i="4"/>
  <c r="M2573" i="4"/>
  <c r="P2573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E2523" i="4"/>
  <c r="I2523" i="4"/>
  <c r="J2523" i="4"/>
  <c r="K2523" i="4"/>
  <c r="L2523" i="4"/>
  <c r="M2523" i="4"/>
  <c r="P2523" i="4"/>
  <c r="E2524" i="4"/>
  <c r="I2524" i="4"/>
  <c r="J2524" i="4"/>
  <c r="K2524" i="4"/>
  <c r="L2524" i="4"/>
  <c r="M2524" i="4"/>
  <c r="P2524" i="4"/>
  <c r="E2525" i="4"/>
  <c r="I2525" i="4"/>
  <c r="J2525" i="4"/>
  <c r="K2525" i="4"/>
  <c r="L2525" i="4"/>
  <c r="M2525" i="4"/>
  <c r="P2525" i="4"/>
  <c r="E2526" i="4"/>
  <c r="I2526" i="4"/>
  <c r="J2526" i="4"/>
  <c r="K2526" i="4"/>
  <c r="L2526" i="4"/>
  <c r="M2526" i="4"/>
  <c r="P2526" i="4"/>
  <c r="E2527" i="4"/>
  <c r="I2527" i="4"/>
  <c r="J2527" i="4"/>
  <c r="K2527" i="4"/>
  <c r="L2527" i="4"/>
  <c r="M2527" i="4"/>
  <c r="P2527" i="4"/>
  <c r="E2528" i="4"/>
  <c r="I2528" i="4"/>
  <c r="J2528" i="4"/>
  <c r="K2528" i="4"/>
  <c r="L2528" i="4"/>
  <c r="M2528" i="4"/>
  <c r="P2528" i="4"/>
  <c r="E2529" i="4"/>
  <c r="I2529" i="4"/>
  <c r="J2529" i="4"/>
  <c r="K2529" i="4"/>
  <c r="L2529" i="4"/>
  <c r="M2529" i="4"/>
  <c r="P2529" i="4"/>
  <c r="E2530" i="4"/>
  <c r="I2530" i="4"/>
  <c r="J2530" i="4"/>
  <c r="K2530" i="4"/>
  <c r="L2530" i="4"/>
  <c r="M2530" i="4"/>
  <c r="P2530" i="4"/>
  <c r="E2531" i="4"/>
  <c r="I2531" i="4"/>
  <c r="J2531" i="4"/>
  <c r="K2531" i="4"/>
  <c r="L2531" i="4"/>
  <c r="M2531" i="4"/>
  <c r="P2531" i="4"/>
  <c r="E2532" i="4"/>
  <c r="I2532" i="4"/>
  <c r="J2532" i="4"/>
  <c r="K2532" i="4"/>
  <c r="L2532" i="4"/>
  <c r="M2532" i="4"/>
  <c r="P2532" i="4"/>
  <c r="E2533" i="4"/>
  <c r="I2533" i="4"/>
  <c r="J2533" i="4"/>
  <c r="K2533" i="4"/>
  <c r="L2533" i="4"/>
  <c r="M2533" i="4"/>
  <c r="P2533" i="4"/>
  <c r="E2534" i="4"/>
  <c r="I2534" i="4"/>
  <c r="J2534" i="4"/>
  <c r="K2534" i="4"/>
  <c r="L2534" i="4"/>
  <c r="M2534" i="4"/>
  <c r="P2534" i="4"/>
  <c r="E2535" i="4"/>
  <c r="I2535" i="4"/>
  <c r="J2535" i="4"/>
  <c r="K2535" i="4"/>
  <c r="L2535" i="4"/>
  <c r="M2535" i="4"/>
  <c r="P2535" i="4"/>
  <c r="E2536" i="4"/>
  <c r="I2536" i="4"/>
  <c r="J2536" i="4"/>
  <c r="K2536" i="4"/>
  <c r="L2536" i="4"/>
  <c r="M2536" i="4"/>
  <c r="P2536" i="4"/>
  <c r="E2537" i="4"/>
  <c r="I2537" i="4"/>
  <c r="J2537" i="4"/>
  <c r="K2537" i="4"/>
  <c r="L2537" i="4"/>
  <c r="M2537" i="4"/>
  <c r="P2537" i="4"/>
  <c r="E2538" i="4"/>
  <c r="I2538" i="4"/>
  <c r="J2538" i="4"/>
  <c r="K2538" i="4"/>
  <c r="L2538" i="4"/>
  <c r="M2538" i="4"/>
  <c r="P2538" i="4"/>
  <c r="E2539" i="4"/>
  <c r="I2539" i="4"/>
  <c r="J2539" i="4"/>
  <c r="K2539" i="4"/>
  <c r="L2539" i="4"/>
  <c r="M2539" i="4"/>
  <c r="P2539" i="4"/>
  <c r="E2540" i="4"/>
  <c r="I2540" i="4"/>
  <c r="J2540" i="4"/>
  <c r="K2540" i="4"/>
  <c r="L2540" i="4"/>
  <c r="M2540" i="4"/>
  <c r="P2540" i="4"/>
  <c r="E2541" i="4"/>
  <c r="I2541" i="4"/>
  <c r="J2541" i="4"/>
  <c r="K2541" i="4"/>
  <c r="L2541" i="4"/>
  <c r="M2541" i="4"/>
  <c r="P2541" i="4"/>
  <c r="E2542" i="4"/>
  <c r="I2542" i="4"/>
  <c r="J2542" i="4"/>
  <c r="K2542" i="4"/>
  <c r="L2542" i="4"/>
  <c r="M2542" i="4"/>
  <c r="P2542" i="4"/>
  <c r="E2543" i="4"/>
  <c r="I2543" i="4"/>
  <c r="J2543" i="4"/>
  <c r="K2543" i="4"/>
  <c r="L2543" i="4"/>
  <c r="M2543" i="4"/>
  <c r="P2543" i="4"/>
  <c r="E2544" i="4"/>
  <c r="I2544" i="4"/>
  <c r="J2544" i="4"/>
  <c r="K2544" i="4"/>
  <c r="L2544" i="4"/>
  <c r="M2544" i="4"/>
  <c r="P2544" i="4"/>
  <c r="E2545" i="4"/>
  <c r="I2545" i="4"/>
  <c r="J2545" i="4"/>
  <c r="K2545" i="4"/>
  <c r="L2545" i="4"/>
  <c r="M2545" i="4"/>
  <c r="P2545" i="4"/>
  <c r="E2546" i="4"/>
  <c r="I2546" i="4"/>
  <c r="J2546" i="4"/>
  <c r="K2546" i="4" s="1"/>
  <c r="P2546" i="4"/>
  <c r="E2547" i="4"/>
  <c r="I2547" i="4"/>
  <c r="J2547" i="4"/>
  <c r="K2547" i="4"/>
  <c r="L2547" i="4"/>
  <c r="M2547" i="4"/>
  <c r="P2547" i="4"/>
  <c r="K2548" i="4"/>
  <c r="L2548" i="4"/>
  <c r="M2548" i="4"/>
  <c r="P2548" i="4"/>
  <c r="K2549" i="4"/>
  <c r="L2549" i="4"/>
  <c r="M2549" i="4"/>
  <c r="P2549" i="4"/>
  <c r="K2550" i="4"/>
  <c r="L2550" i="4"/>
  <c r="M2550" i="4"/>
  <c r="P2550" i="4"/>
  <c r="K2551" i="4"/>
  <c r="L2551" i="4"/>
  <c r="M2551" i="4"/>
  <c r="P2551" i="4"/>
  <c r="K2552" i="4"/>
  <c r="L2552" i="4"/>
  <c r="M2552" i="4"/>
  <c r="P2552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K2515" i="4" s="1"/>
  <c r="I2516" i="4"/>
  <c r="J2516" i="4"/>
  <c r="K2516" i="4" s="1"/>
  <c r="I2517" i="4"/>
  <c r="J2517" i="4"/>
  <c r="K2517" i="4" s="1"/>
  <c r="I2518" i="4"/>
  <c r="J2518" i="4"/>
  <c r="K2518" i="4" s="1"/>
  <c r="I2519" i="4"/>
  <c r="J2519" i="4"/>
  <c r="K2519" i="4" s="1"/>
  <c r="I2520" i="4"/>
  <c r="J2520" i="4"/>
  <c r="K2520" i="4" s="1"/>
  <c r="I2521" i="4"/>
  <c r="J2521" i="4"/>
  <c r="K2521" i="4" s="1"/>
  <c r="I2522" i="4"/>
  <c r="J2522" i="4"/>
  <c r="K2522" i="4" s="1"/>
  <c r="J2508" i="4"/>
  <c r="I2508" i="4"/>
  <c r="E2520" i="4"/>
  <c r="E2521" i="4"/>
  <c r="E2522" i="4"/>
  <c r="E2510" i="4"/>
  <c r="E2511" i="4"/>
  <c r="E2512" i="4"/>
  <c r="E2513" i="4"/>
  <c r="E2514" i="4"/>
  <c r="E2515" i="4"/>
  <c r="E2516" i="4"/>
  <c r="E2517" i="4"/>
  <c r="E2518" i="4"/>
  <c r="E2519" i="4"/>
  <c r="E2509" i="4"/>
  <c r="E2508" i="4"/>
  <c r="P2516" i="4"/>
  <c r="P2517" i="4"/>
  <c r="P2518" i="4"/>
  <c r="P2519" i="4"/>
  <c r="P2520" i="4"/>
  <c r="P2521" i="4"/>
  <c r="P2522" i="4"/>
  <c r="J2503" i="4"/>
  <c r="K2503" i="4"/>
  <c r="L2503" i="4"/>
  <c r="M2503" i="4"/>
  <c r="P2503" i="4"/>
  <c r="J2504" i="4"/>
  <c r="K2504" i="4"/>
  <c r="L2504" i="4"/>
  <c r="M2504" i="4"/>
  <c r="P2504" i="4"/>
  <c r="J2505" i="4"/>
  <c r="K2505" i="4"/>
  <c r="L2505" i="4"/>
  <c r="M2505" i="4"/>
  <c r="P2505" i="4"/>
  <c r="J2506" i="4"/>
  <c r="K2506" i="4"/>
  <c r="L2506" i="4"/>
  <c r="M2506" i="4"/>
  <c r="P2506" i="4"/>
  <c r="J2507" i="4"/>
  <c r="K2507" i="4"/>
  <c r="L2507" i="4"/>
  <c r="M2507" i="4"/>
  <c r="P2507" i="4"/>
  <c r="K2508" i="4"/>
  <c r="L2508" i="4"/>
  <c r="M2508" i="4"/>
  <c r="P2508" i="4"/>
  <c r="K2509" i="4"/>
  <c r="L2509" i="4"/>
  <c r="M2509" i="4"/>
  <c r="P2509" i="4"/>
  <c r="K2510" i="4"/>
  <c r="L2510" i="4"/>
  <c r="M2510" i="4"/>
  <c r="P2510" i="4"/>
  <c r="K2511" i="4"/>
  <c r="L2511" i="4"/>
  <c r="M2511" i="4"/>
  <c r="P2511" i="4"/>
  <c r="K2512" i="4"/>
  <c r="M2512" i="4" s="1"/>
  <c r="L2512" i="4"/>
  <c r="P2512" i="4"/>
  <c r="K2513" i="4"/>
  <c r="M2513" i="4" s="1"/>
  <c r="L2513" i="4"/>
  <c r="P2513" i="4"/>
  <c r="K2514" i="4"/>
  <c r="M2514" i="4" s="1"/>
  <c r="L2514" i="4"/>
  <c r="P2514" i="4"/>
  <c r="P2515" i="4"/>
  <c r="P2502" i="4"/>
  <c r="J2502" i="4"/>
  <c r="K2502" i="4" s="1"/>
  <c r="E2503" i="4"/>
  <c r="E2504" i="4"/>
  <c r="E2505" i="4"/>
  <c r="E2506" i="4"/>
  <c r="E2507" i="4"/>
  <c r="I2503" i="4"/>
  <c r="I2504" i="4"/>
  <c r="I2505" i="4"/>
  <c r="I2506" i="4"/>
  <c r="I2507" i="4"/>
  <c r="I2502" i="4"/>
  <c r="E2502" i="4"/>
  <c r="B2502" i="4"/>
  <c r="C2502" i="4"/>
  <c r="L2546" i="4" l="1"/>
  <c r="M2546" i="4"/>
  <c r="M2521" i="4"/>
  <c r="L2521" i="4"/>
  <c r="M2520" i="4"/>
  <c r="L2520" i="4"/>
  <c r="M2519" i="4"/>
  <c r="L2519" i="4"/>
  <c r="M2518" i="4"/>
  <c r="L2518" i="4"/>
  <c r="M2517" i="4"/>
  <c r="L2517" i="4"/>
  <c r="M2516" i="4"/>
  <c r="L2516" i="4"/>
  <c r="M2515" i="4"/>
  <c r="L2515" i="4"/>
  <c r="M2522" i="4"/>
  <c r="L2522" i="4"/>
  <c r="M2502" i="4"/>
  <c r="L2502" i="4"/>
  <c r="B2497" i="4" l="1"/>
  <c r="C2497" i="4"/>
  <c r="E2497" i="4"/>
  <c r="I2497" i="4"/>
  <c r="J2497" i="4"/>
  <c r="K2497" i="4"/>
  <c r="L2497" i="4"/>
  <c r="M2497" i="4"/>
  <c r="P2497" i="4"/>
  <c r="B2498" i="4"/>
  <c r="C2498" i="4"/>
  <c r="E2498" i="4"/>
  <c r="I2498" i="4"/>
  <c r="J2498" i="4"/>
  <c r="K2498" i="4"/>
  <c r="L2498" i="4"/>
  <c r="M2498" i="4"/>
  <c r="P2498" i="4"/>
  <c r="B2499" i="4"/>
  <c r="C2499" i="4"/>
  <c r="E2499" i="4"/>
  <c r="I2499" i="4"/>
  <c r="J2499" i="4"/>
  <c r="K2499" i="4"/>
  <c r="L2499" i="4"/>
  <c r="M2499" i="4"/>
  <c r="P2499" i="4"/>
  <c r="B2500" i="4"/>
  <c r="C2500" i="4"/>
  <c r="E2500" i="4"/>
  <c r="I2500" i="4"/>
  <c r="J2500" i="4"/>
  <c r="K2500" i="4"/>
  <c r="L2500" i="4"/>
  <c r="M2500" i="4"/>
  <c r="P2500" i="4"/>
  <c r="B2501" i="4"/>
  <c r="C2501" i="4"/>
  <c r="E2501" i="4"/>
  <c r="I2501" i="4"/>
  <c r="J2501" i="4"/>
  <c r="K2501" i="4"/>
  <c r="L2501" i="4"/>
  <c r="M2501" i="4"/>
  <c r="P2501" i="4"/>
  <c r="B2478" i="4"/>
  <c r="C2478" i="4"/>
  <c r="E2478" i="4"/>
  <c r="I2478" i="4"/>
  <c r="J2478" i="4"/>
  <c r="K2478" i="4"/>
  <c r="L2478" i="4"/>
  <c r="M2478" i="4"/>
  <c r="P2478" i="4"/>
  <c r="B2479" i="4"/>
  <c r="C2479" i="4"/>
  <c r="E2479" i="4"/>
  <c r="I2479" i="4"/>
  <c r="J2479" i="4"/>
  <c r="K2479" i="4"/>
  <c r="L2479" i="4"/>
  <c r="M2479" i="4"/>
  <c r="P2479" i="4"/>
  <c r="B2480" i="4"/>
  <c r="C2480" i="4"/>
  <c r="E2480" i="4"/>
  <c r="I2480" i="4"/>
  <c r="J2480" i="4"/>
  <c r="K2480" i="4"/>
  <c r="L2480" i="4"/>
  <c r="M2480" i="4"/>
  <c r="P2480" i="4"/>
  <c r="B2481" i="4"/>
  <c r="C2481" i="4"/>
  <c r="E2481" i="4"/>
  <c r="I2481" i="4"/>
  <c r="J2481" i="4"/>
  <c r="K2481" i="4"/>
  <c r="L2481" i="4"/>
  <c r="M2481" i="4"/>
  <c r="P2481" i="4"/>
  <c r="B2482" i="4"/>
  <c r="C2482" i="4"/>
  <c r="E2482" i="4"/>
  <c r="I2482" i="4"/>
  <c r="J2482" i="4"/>
  <c r="K2482" i="4"/>
  <c r="L2482" i="4"/>
  <c r="M2482" i="4"/>
  <c r="P2482" i="4"/>
  <c r="B2483" i="4"/>
  <c r="C2483" i="4"/>
  <c r="E2483" i="4"/>
  <c r="I2483" i="4"/>
  <c r="J2483" i="4"/>
  <c r="K2483" i="4"/>
  <c r="L2483" i="4"/>
  <c r="M2483" i="4"/>
  <c r="P2483" i="4"/>
  <c r="B2484" i="4"/>
  <c r="C2484" i="4"/>
  <c r="E2484" i="4"/>
  <c r="I2484" i="4"/>
  <c r="J2484" i="4"/>
  <c r="K2484" i="4"/>
  <c r="L2484" i="4"/>
  <c r="M2484" i="4"/>
  <c r="P2484" i="4"/>
  <c r="B2485" i="4"/>
  <c r="C2485" i="4"/>
  <c r="E2485" i="4"/>
  <c r="I2485" i="4"/>
  <c r="J2485" i="4"/>
  <c r="K2485" i="4"/>
  <c r="L2485" i="4"/>
  <c r="M2485" i="4"/>
  <c r="P2485" i="4"/>
  <c r="B2486" i="4"/>
  <c r="C2486" i="4"/>
  <c r="E2486" i="4"/>
  <c r="I2486" i="4"/>
  <c r="J2486" i="4"/>
  <c r="K2486" i="4"/>
  <c r="L2486" i="4"/>
  <c r="M2486" i="4"/>
  <c r="P2486" i="4"/>
  <c r="B2487" i="4"/>
  <c r="C2487" i="4"/>
  <c r="E2487" i="4"/>
  <c r="I2487" i="4"/>
  <c r="J2487" i="4"/>
  <c r="K2487" i="4"/>
  <c r="L2487" i="4"/>
  <c r="M2487" i="4"/>
  <c r="P2487" i="4"/>
  <c r="B2488" i="4"/>
  <c r="C2488" i="4"/>
  <c r="E2488" i="4"/>
  <c r="I2488" i="4"/>
  <c r="J2488" i="4"/>
  <c r="K2488" i="4"/>
  <c r="L2488" i="4"/>
  <c r="M2488" i="4"/>
  <c r="P2488" i="4"/>
  <c r="B2489" i="4"/>
  <c r="C2489" i="4"/>
  <c r="E2489" i="4"/>
  <c r="I2489" i="4"/>
  <c r="J2489" i="4"/>
  <c r="K2489" i="4"/>
  <c r="L2489" i="4"/>
  <c r="M2489" i="4"/>
  <c r="P2489" i="4"/>
  <c r="B2490" i="4"/>
  <c r="C2490" i="4"/>
  <c r="E2490" i="4"/>
  <c r="I2490" i="4"/>
  <c r="J2490" i="4"/>
  <c r="K2490" i="4"/>
  <c r="L2490" i="4"/>
  <c r="M2490" i="4"/>
  <c r="P2490" i="4"/>
  <c r="B2491" i="4"/>
  <c r="C2491" i="4"/>
  <c r="E2491" i="4"/>
  <c r="I2491" i="4"/>
  <c r="J2491" i="4"/>
  <c r="K2491" i="4"/>
  <c r="L2491" i="4"/>
  <c r="M2491" i="4"/>
  <c r="P2491" i="4"/>
  <c r="B2492" i="4"/>
  <c r="C2492" i="4"/>
  <c r="E2492" i="4"/>
  <c r="I2492" i="4"/>
  <c r="J2492" i="4"/>
  <c r="K2492" i="4"/>
  <c r="L2492" i="4"/>
  <c r="M2492" i="4"/>
  <c r="P2492" i="4"/>
  <c r="B2493" i="4"/>
  <c r="C2493" i="4"/>
  <c r="E2493" i="4"/>
  <c r="I2493" i="4"/>
  <c r="J2493" i="4"/>
  <c r="K2493" i="4"/>
  <c r="L2493" i="4"/>
  <c r="M2493" i="4"/>
  <c r="P2493" i="4"/>
  <c r="B2494" i="4"/>
  <c r="C2494" i="4"/>
  <c r="E2494" i="4"/>
  <c r="I2494" i="4"/>
  <c r="J2494" i="4"/>
  <c r="K2494" i="4"/>
  <c r="L2494" i="4"/>
  <c r="M2494" i="4"/>
  <c r="P2494" i="4"/>
  <c r="B2495" i="4"/>
  <c r="C2495" i="4"/>
  <c r="E2495" i="4"/>
  <c r="I2495" i="4"/>
  <c r="J2495" i="4"/>
  <c r="K2495" i="4"/>
  <c r="L2495" i="4"/>
  <c r="M2495" i="4"/>
  <c r="P2495" i="4"/>
  <c r="B2496" i="4"/>
  <c r="C2496" i="4"/>
  <c r="E2496" i="4"/>
  <c r="I2496" i="4"/>
  <c r="J2496" i="4"/>
  <c r="K2496" i="4"/>
  <c r="L2496" i="4"/>
  <c r="M2496" i="4"/>
  <c r="P2496" i="4"/>
  <c r="E2475" i="4"/>
  <c r="E2476" i="4"/>
  <c r="E2477" i="4"/>
  <c r="E2474" i="4"/>
  <c r="I2473" i="4"/>
  <c r="B2465" i="4"/>
  <c r="C2465" i="4"/>
  <c r="I2465" i="4"/>
  <c r="J2465" i="4"/>
  <c r="K2465" i="4"/>
  <c r="L2465" i="4"/>
  <c r="M2465" i="4"/>
  <c r="P2465" i="4"/>
  <c r="B2466" i="4"/>
  <c r="C2466" i="4"/>
  <c r="I2466" i="4"/>
  <c r="J2466" i="4"/>
  <c r="K2466" i="4"/>
  <c r="L2466" i="4"/>
  <c r="M2466" i="4"/>
  <c r="P2466" i="4"/>
  <c r="B2467" i="4"/>
  <c r="C2467" i="4"/>
  <c r="I2467" i="4"/>
  <c r="J2467" i="4"/>
  <c r="K2467" i="4"/>
  <c r="L2467" i="4"/>
  <c r="M2467" i="4"/>
  <c r="P2467" i="4"/>
  <c r="B2468" i="4"/>
  <c r="C2468" i="4"/>
  <c r="I2468" i="4"/>
  <c r="J2468" i="4"/>
  <c r="K2468" i="4"/>
  <c r="L2468" i="4"/>
  <c r="M2468" i="4"/>
  <c r="P2468" i="4"/>
  <c r="B2469" i="4"/>
  <c r="C2469" i="4"/>
  <c r="I2469" i="4"/>
  <c r="J2469" i="4"/>
  <c r="K2469" i="4"/>
  <c r="L2469" i="4"/>
  <c r="M2469" i="4"/>
  <c r="P2469" i="4"/>
  <c r="B2470" i="4"/>
  <c r="C2470" i="4"/>
  <c r="I2470" i="4"/>
  <c r="J2470" i="4"/>
  <c r="K2470" i="4"/>
  <c r="L2470" i="4"/>
  <c r="M2470" i="4"/>
  <c r="P2470" i="4"/>
  <c r="B2471" i="4"/>
  <c r="C2471" i="4"/>
  <c r="I2471" i="4"/>
  <c r="J2471" i="4"/>
  <c r="K2471" i="4"/>
  <c r="L2471" i="4"/>
  <c r="M2471" i="4"/>
  <c r="P2471" i="4"/>
  <c r="B2472" i="4"/>
  <c r="C2472" i="4"/>
  <c r="I2472" i="4"/>
  <c r="J2472" i="4"/>
  <c r="K2472" i="4"/>
  <c r="L2472" i="4"/>
  <c r="M2472" i="4"/>
  <c r="P2472" i="4"/>
  <c r="B2473" i="4"/>
  <c r="C2473" i="4"/>
  <c r="J2473" i="4"/>
  <c r="K2473" i="4"/>
  <c r="L2473" i="4"/>
  <c r="M2473" i="4"/>
  <c r="P2473" i="4"/>
  <c r="B2474" i="4"/>
  <c r="C2474" i="4"/>
  <c r="I2474" i="4"/>
  <c r="J2474" i="4"/>
  <c r="K2474" i="4"/>
  <c r="L2474" i="4"/>
  <c r="M2474" i="4"/>
  <c r="P2474" i="4"/>
  <c r="B2475" i="4"/>
  <c r="C2475" i="4"/>
  <c r="I2475" i="4"/>
  <c r="J2475" i="4"/>
  <c r="K2475" i="4"/>
  <c r="L2475" i="4"/>
  <c r="M2475" i="4"/>
  <c r="P2475" i="4"/>
  <c r="B2476" i="4"/>
  <c r="C2476" i="4"/>
  <c r="I2476" i="4"/>
  <c r="J2476" i="4"/>
  <c r="K2476" i="4"/>
  <c r="L2476" i="4"/>
  <c r="M2476" i="4"/>
  <c r="P2476" i="4"/>
  <c r="B2447" i="4"/>
  <c r="C2447" i="4"/>
  <c r="I2447" i="4"/>
  <c r="J2447" i="4"/>
  <c r="K2447" i="4"/>
  <c r="L2447" i="4"/>
  <c r="M2447" i="4"/>
  <c r="P2447" i="4"/>
  <c r="B2448" i="4"/>
  <c r="C2448" i="4"/>
  <c r="I2448" i="4"/>
  <c r="J2448" i="4"/>
  <c r="K2448" i="4"/>
  <c r="L2448" i="4"/>
  <c r="M2448" i="4"/>
  <c r="P2448" i="4"/>
  <c r="B2449" i="4"/>
  <c r="C2449" i="4"/>
  <c r="I2449" i="4"/>
  <c r="J2449" i="4"/>
  <c r="K2449" i="4"/>
  <c r="L2449" i="4"/>
  <c r="M2449" i="4"/>
  <c r="P2449" i="4"/>
  <c r="B2450" i="4"/>
  <c r="C2450" i="4"/>
  <c r="I2450" i="4"/>
  <c r="J2450" i="4"/>
  <c r="K2450" i="4"/>
  <c r="L2450" i="4"/>
  <c r="M2450" i="4"/>
  <c r="P2450" i="4"/>
  <c r="B2451" i="4"/>
  <c r="C2451" i="4"/>
  <c r="I2451" i="4"/>
  <c r="J2451" i="4"/>
  <c r="K2451" i="4"/>
  <c r="L2451" i="4"/>
  <c r="M2451" i="4"/>
  <c r="P2451" i="4"/>
  <c r="B2452" i="4"/>
  <c r="C2452" i="4"/>
  <c r="I2452" i="4"/>
  <c r="J2452" i="4"/>
  <c r="K2452" i="4"/>
  <c r="L2452" i="4"/>
  <c r="M2452" i="4"/>
  <c r="P2452" i="4"/>
  <c r="B2453" i="4"/>
  <c r="C2453" i="4"/>
  <c r="I2453" i="4"/>
  <c r="J2453" i="4"/>
  <c r="K2453" i="4"/>
  <c r="L2453" i="4"/>
  <c r="M2453" i="4"/>
  <c r="P2453" i="4"/>
  <c r="B2454" i="4"/>
  <c r="C2454" i="4"/>
  <c r="I2454" i="4"/>
  <c r="J2454" i="4"/>
  <c r="K2454" i="4"/>
  <c r="L2454" i="4"/>
  <c r="M2454" i="4"/>
  <c r="P2454" i="4"/>
  <c r="B2455" i="4"/>
  <c r="C2455" i="4"/>
  <c r="I2455" i="4"/>
  <c r="J2455" i="4"/>
  <c r="K2455" i="4"/>
  <c r="L2455" i="4"/>
  <c r="M2455" i="4"/>
  <c r="P2455" i="4"/>
  <c r="B2456" i="4"/>
  <c r="C2456" i="4"/>
  <c r="I2456" i="4"/>
  <c r="J2456" i="4"/>
  <c r="K2456" i="4"/>
  <c r="L2456" i="4"/>
  <c r="M2456" i="4"/>
  <c r="P2456" i="4"/>
  <c r="B2457" i="4"/>
  <c r="C2457" i="4"/>
  <c r="I2457" i="4"/>
  <c r="J2457" i="4"/>
  <c r="K2457" i="4"/>
  <c r="L2457" i="4"/>
  <c r="M2457" i="4"/>
  <c r="P2457" i="4"/>
  <c r="B2458" i="4"/>
  <c r="C2458" i="4"/>
  <c r="I2458" i="4"/>
  <c r="J2458" i="4"/>
  <c r="K2458" i="4"/>
  <c r="L2458" i="4"/>
  <c r="M2458" i="4"/>
  <c r="P2458" i="4"/>
  <c r="B2459" i="4"/>
  <c r="C2459" i="4"/>
  <c r="I2459" i="4"/>
  <c r="J2459" i="4"/>
  <c r="K2459" i="4"/>
  <c r="L2459" i="4"/>
  <c r="M2459" i="4"/>
  <c r="P2459" i="4"/>
  <c r="B2460" i="4"/>
  <c r="C2460" i="4"/>
  <c r="I2460" i="4"/>
  <c r="J2460" i="4"/>
  <c r="K2460" i="4"/>
  <c r="L2460" i="4"/>
  <c r="M2460" i="4"/>
  <c r="P2460" i="4"/>
  <c r="B2461" i="4"/>
  <c r="C2461" i="4"/>
  <c r="I2461" i="4"/>
  <c r="J2461" i="4"/>
  <c r="K2461" i="4"/>
  <c r="L2461" i="4"/>
  <c r="M2461" i="4"/>
  <c r="P2461" i="4"/>
  <c r="B2462" i="4"/>
  <c r="C2462" i="4"/>
  <c r="I2462" i="4"/>
  <c r="J2462" i="4"/>
  <c r="K2462" i="4"/>
  <c r="L2462" i="4"/>
  <c r="M2462" i="4"/>
  <c r="P2462" i="4"/>
  <c r="B2463" i="4"/>
  <c r="C2463" i="4"/>
  <c r="I2463" i="4"/>
  <c r="J2463" i="4"/>
  <c r="K2463" i="4"/>
  <c r="L2463" i="4"/>
  <c r="M2463" i="4"/>
  <c r="P2463" i="4"/>
  <c r="B2464" i="4"/>
  <c r="C2464" i="4"/>
  <c r="I2464" i="4"/>
  <c r="J2464" i="4"/>
  <c r="K2464" i="4"/>
  <c r="L2464" i="4"/>
  <c r="M2464" i="4"/>
  <c r="P2464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77" i="4"/>
  <c r="J2477" i="4"/>
  <c r="J2436" i="4"/>
  <c r="I2436" i="4"/>
  <c r="K2436" i="4"/>
  <c r="K2437" i="4"/>
  <c r="K2438" i="4"/>
  <c r="I2419" i="4"/>
  <c r="J2419" i="4"/>
  <c r="K2419" i="4"/>
  <c r="I2420" i="4"/>
  <c r="J2420" i="4"/>
  <c r="K2420" i="4"/>
  <c r="I2421" i="4"/>
  <c r="J2421" i="4"/>
  <c r="K2421" i="4"/>
  <c r="I2422" i="4"/>
  <c r="J2422" i="4"/>
  <c r="K2422" i="4"/>
  <c r="I2423" i="4"/>
  <c r="J2423" i="4"/>
  <c r="K2423" i="4"/>
  <c r="I2424" i="4"/>
  <c r="J2424" i="4"/>
  <c r="K2424" i="4"/>
  <c r="I2425" i="4"/>
  <c r="J2425" i="4"/>
  <c r="K2425" i="4"/>
  <c r="I2426" i="4"/>
  <c r="J2426" i="4"/>
  <c r="K2426" i="4"/>
  <c r="I2427" i="4"/>
  <c r="J2427" i="4"/>
  <c r="K2427" i="4"/>
  <c r="I2428" i="4"/>
  <c r="J2428" i="4"/>
  <c r="K2428" i="4"/>
  <c r="I2429" i="4"/>
  <c r="J2429" i="4"/>
  <c r="K2429" i="4"/>
  <c r="I2430" i="4"/>
  <c r="J2430" i="4"/>
  <c r="K2430" i="4"/>
  <c r="I2431" i="4"/>
  <c r="J2431" i="4"/>
  <c r="K2431" i="4"/>
  <c r="I2432" i="4"/>
  <c r="J2432" i="4"/>
  <c r="K2432" i="4"/>
  <c r="I2433" i="4"/>
  <c r="J2433" i="4"/>
  <c r="K2433" i="4"/>
  <c r="I2434" i="4"/>
  <c r="J2434" i="4"/>
  <c r="K2434" i="4"/>
  <c r="I2435" i="4"/>
  <c r="J2435" i="4"/>
  <c r="K2435" i="4"/>
  <c r="J2418" i="4"/>
  <c r="I2418" i="4"/>
  <c r="B2429" i="4" l="1"/>
  <c r="C2429" i="4"/>
  <c r="L2429" i="4"/>
  <c r="M2429" i="4"/>
  <c r="P2429" i="4"/>
  <c r="B2430" i="4"/>
  <c r="C2430" i="4"/>
  <c r="L2430" i="4"/>
  <c r="M2430" i="4"/>
  <c r="P2430" i="4"/>
  <c r="B2431" i="4"/>
  <c r="C2431" i="4"/>
  <c r="L2431" i="4"/>
  <c r="M2431" i="4"/>
  <c r="P2431" i="4"/>
  <c r="B2432" i="4"/>
  <c r="C2432" i="4"/>
  <c r="L2432" i="4"/>
  <c r="M2432" i="4"/>
  <c r="P2432" i="4"/>
  <c r="B2433" i="4"/>
  <c r="C2433" i="4"/>
  <c r="L2433" i="4"/>
  <c r="M2433" i="4"/>
  <c r="P2433" i="4"/>
  <c r="B2434" i="4"/>
  <c r="C2434" i="4"/>
  <c r="L2434" i="4"/>
  <c r="M2434" i="4"/>
  <c r="P2434" i="4"/>
  <c r="B2435" i="4"/>
  <c r="C2435" i="4"/>
  <c r="L2435" i="4"/>
  <c r="M2435" i="4"/>
  <c r="P2435" i="4"/>
  <c r="B2436" i="4"/>
  <c r="C2436" i="4"/>
  <c r="L2436" i="4"/>
  <c r="M2436" i="4"/>
  <c r="P2436" i="4"/>
  <c r="B2437" i="4"/>
  <c r="C2437" i="4"/>
  <c r="L2437" i="4"/>
  <c r="M2437" i="4"/>
  <c r="P2437" i="4"/>
  <c r="B2438" i="4"/>
  <c r="C2438" i="4"/>
  <c r="L2438" i="4"/>
  <c r="M2438" i="4"/>
  <c r="P2438" i="4"/>
  <c r="B2439" i="4"/>
  <c r="C2439" i="4"/>
  <c r="K2439" i="4"/>
  <c r="L2439" i="4"/>
  <c r="M2439" i="4"/>
  <c r="P2439" i="4"/>
  <c r="B2440" i="4"/>
  <c r="C2440" i="4"/>
  <c r="K2440" i="4"/>
  <c r="L2440" i="4"/>
  <c r="M2440" i="4"/>
  <c r="P2440" i="4"/>
  <c r="B2441" i="4"/>
  <c r="C2441" i="4"/>
  <c r="K2441" i="4"/>
  <c r="L2441" i="4"/>
  <c r="M2441" i="4"/>
  <c r="P2441" i="4"/>
  <c r="B2442" i="4"/>
  <c r="C2442" i="4"/>
  <c r="K2442" i="4"/>
  <c r="L2442" i="4"/>
  <c r="M2442" i="4"/>
  <c r="P2442" i="4"/>
  <c r="B2443" i="4"/>
  <c r="C2443" i="4"/>
  <c r="K2443" i="4"/>
  <c r="L2443" i="4"/>
  <c r="M2443" i="4"/>
  <c r="P2443" i="4"/>
  <c r="B2444" i="4"/>
  <c r="C2444" i="4"/>
  <c r="K2444" i="4"/>
  <c r="L2444" i="4"/>
  <c r="M2444" i="4"/>
  <c r="P2444" i="4"/>
  <c r="B2445" i="4"/>
  <c r="C2445" i="4"/>
  <c r="K2445" i="4"/>
  <c r="L2445" i="4"/>
  <c r="M2445" i="4"/>
  <c r="P2445" i="4"/>
  <c r="B2446" i="4"/>
  <c r="C2446" i="4"/>
  <c r="K2446" i="4"/>
  <c r="L2446" i="4"/>
  <c r="M2446" i="4"/>
  <c r="P2446" i="4"/>
  <c r="B2477" i="4"/>
  <c r="C2477" i="4"/>
  <c r="K2477" i="4"/>
  <c r="L2477" i="4"/>
  <c r="M2477" i="4"/>
  <c r="P2477" i="4"/>
  <c r="B2428" i="4"/>
  <c r="C2428" i="4"/>
  <c r="L2428" i="4"/>
  <c r="M2428" i="4"/>
  <c r="P2428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B2398" i="4"/>
  <c r="C2398" i="4"/>
  <c r="I2398" i="4"/>
  <c r="J2398" i="4"/>
  <c r="K2398" i="4"/>
  <c r="L2398" i="4"/>
  <c r="M2398" i="4"/>
  <c r="B2399" i="4"/>
  <c r="C2399" i="4"/>
  <c r="I2399" i="4"/>
  <c r="J2399" i="4"/>
  <c r="K2399" i="4"/>
  <c r="L2399" i="4"/>
  <c r="M2399" i="4"/>
  <c r="B2400" i="4"/>
  <c r="C2400" i="4"/>
  <c r="I2400" i="4"/>
  <c r="J2400" i="4"/>
  <c r="K2400" i="4"/>
  <c r="L2400" i="4"/>
  <c r="M2400" i="4"/>
  <c r="B2401" i="4"/>
  <c r="C2401" i="4"/>
  <c r="I2401" i="4"/>
  <c r="J2401" i="4"/>
  <c r="K2401" i="4"/>
  <c r="L2401" i="4"/>
  <c r="M2401" i="4"/>
  <c r="B2402" i="4"/>
  <c r="C2402" i="4"/>
  <c r="I2402" i="4"/>
  <c r="J2402" i="4"/>
  <c r="K2402" i="4"/>
  <c r="L2402" i="4"/>
  <c r="M2402" i="4"/>
  <c r="B2403" i="4"/>
  <c r="C2403" i="4"/>
  <c r="I2403" i="4"/>
  <c r="J2403" i="4"/>
  <c r="K2403" i="4"/>
  <c r="L2403" i="4"/>
  <c r="M2403" i="4"/>
  <c r="B2404" i="4"/>
  <c r="C2404" i="4"/>
  <c r="I2404" i="4"/>
  <c r="J2404" i="4"/>
  <c r="K2404" i="4"/>
  <c r="L2404" i="4"/>
  <c r="M2404" i="4"/>
  <c r="B2405" i="4"/>
  <c r="C2405" i="4"/>
  <c r="I2405" i="4"/>
  <c r="J2405" i="4"/>
  <c r="K2405" i="4"/>
  <c r="L2405" i="4"/>
  <c r="M2405" i="4"/>
  <c r="B2406" i="4"/>
  <c r="C2406" i="4"/>
  <c r="I2406" i="4"/>
  <c r="J2406" i="4"/>
  <c r="K2406" i="4"/>
  <c r="L2406" i="4"/>
  <c r="M2406" i="4"/>
  <c r="B2407" i="4"/>
  <c r="C2407" i="4"/>
  <c r="I2407" i="4"/>
  <c r="J2407" i="4"/>
  <c r="K2407" i="4"/>
  <c r="L2407" i="4"/>
  <c r="M2407" i="4"/>
  <c r="B2408" i="4"/>
  <c r="C2408" i="4"/>
  <c r="I2408" i="4"/>
  <c r="J2408" i="4"/>
  <c r="K2408" i="4"/>
  <c r="L2408" i="4"/>
  <c r="M2408" i="4"/>
  <c r="B2409" i="4"/>
  <c r="C2409" i="4"/>
  <c r="I2409" i="4"/>
  <c r="J2409" i="4"/>
  <c r="K2409" i="4"/>
  <c r="L2409" i="4"/>
  <c r="M2409" i="4"/>
  <c r="B2410" i="4"/>
  <c r="C2410" i="4"/>
  <c r="I2410" i="4"/>
  <c r="J2410" i="4"/>
  <c r="K2410" i="4"/>
  <c r="L2410" i="4"/>
  <c r="M2410" i="4"/>
  <c r="B2411" i="4"/>
  <c r="C2411" i="4"/>
  <c r="I2411" i="4"/>
  <c r="J2411" i="4"/>
  <c r="K2411" i="4"/>
  <c r="L2411" i="4"/>
  <c r="M2411" i="4"/>
  <c r="B2412" i="4"/>
  <c r="C2412" i="4"/>
  <c r="I2412" i="4"/>
  <c r="J2412" i="4"/>
  <c r="K2412" i="4"/>
  <c r="L2412" i="4"/>
  <c r="M2412" i="4"/>
  <c r="B2413" i="4"/>
  <c r="C2413" i="4"/>
  <c r="I2413" i="4"/>
  <c r="J2413" i="4"/>
  <c r="K2413" i="4"/>
  <c r="L2413" i="4"/>
  <c r="M2413" i="4"/>
  <c r="B2414" i="4"/>
  <c r="C2414" i="4"/>
  <c r="I2414" i="4"/>
  <c r="J2414" i="4"/>
  <c r="K2414" i="4"/>
  <c r="L2414" i="4"/>
  <c r="M2414" i="4"/>
  <c r="B2415" i="4"/>
  <c r="C2415" i="4"/>
  <c r="I2415" i="4"/>
  <c r="J2415" i="4"/>
  <c r="K2415" i="4"/>
  <c r="L2415" i="4"/>
  <c r="M2415" i="4"/>
  <c r="B2416" i="4"/>
  <c r="C2416" i="4"/>
  <c r="I2416" i="4"/>
  <c r="J2416" i="4"/>
  <c r="K2416" i="4"/>
  <c r="L2416" i="4"/>
  <c r="M2416" i="4"/>
  <c r="B2417" i="4"/>
  <c r="C2417" i="4"/>
  <c r="I2417" i="4"/>
  <c r="J2417" i="4"/>
  <c r="K2417" i="4"/>
  <c r="L2417" i="4"/>
  <c r="M2417" i="4"/>
  <c r="B2418" i="4"/>
  <c r="C2418" i="4"/>
  <c r="K2418" i="4"/>
  <c r="L2418" i="4"/>
  <c r="M2418" i="4"/>
  <c r="B2419" i="4"/>
  <c r="C2419" i="4"/>
  <c r="L2419" i="4"/>
  <c r="M2419" i="4"/>
  <c r="B2420" i="4"/>
  <c r="C2420" i="4"/>
  <c r="L2420" i="4"/>
  <c r="M2420" i="4"/>
  <c r="B2421" i="4"/>
  <c r="C2421" i="4"/>
  <c r="L2421" i="4"/>
  <c r="M2421" i="4"/>
  <c r="B2422" i="4"/>
  <c r="C2422" i="4"/>
  <c r="L2422" i="4"/>
  <c r="M2422" i="4"/>
  <c r="B2423" i="4"/>
  <c r="C2423" i="4"/>
  <c r="L2423" i="4"/>
  <c r="M2423" i="4"/>
  <c r="B2424" i="4"/>
  <c r="C2424" i="4"/>
  <c r="L2424" i="4"/>
  <c r="M2424" i="4"/>
  <c r="B2425" i="4"/>
  <c r="C2425" i="4"/>
  <c r="L2425" i="4"/>
  <c r="M2425" i="4"/>
  <c r="B2426" i="4"/>
  <c r="C2426" i="4"/>
  <c r="L2426" i="4"/>
  <c r="M2426" i="4"/>
  <c r="B2374" i="4"/>
  <c r="C2374" i="4"/>
  <c r="I2374" i="4"/>
  <c r="J2374" i="4"/>
  <c r="K2374" i="4"/>
  <c r="L2374" i="4"/>
  <c r="M2374" i="4"/>
  <c r="P2374" i="4"/>
  <c r="B2375" i="4"/>
  <c r="C2375" i="4"/>
  <c r="I2375" i="4"/>
  <c r="J2375" i="4"/>
  <c r="K2375" i="4"/>
  <c r="L2375" i="4"/>
  <c r="M2375" i="4"/>
  <c r="P2375" i="4"/>
  <c r="B2376" i="4"/>
  <c r="C2376" i="4"/>
  <c r="I2376" i="4"/>
  <c r="J2376" i="4"/>
  <c r="K2376" i="4"/>
  <c r="L2376" i="4"/>
  <c r="M2376" i="4"/>
  <c r="P2376" i="4"/>
  <c r="B2377" i="4"/>
  <c r="C2377" i="4"/>
  <c r="I2377" i="4"/>
  <c r="J2377" i="4"/>
  <c r="K2377" i="4"/>
  <c r="L2377" i="4"/>
  <c r="M2377" i="4"/>
  <c r="P2377" i="4"/>
  <c r="B2378" i="4"/>
  <c r="C2378" i="4"/>
  <c r="I2378" i="4"/>
  <c r="J2378" i="4"/>
  <c r="K2378" i="4"/>
  <c r="L2378" i="4"/>
  <c r="M2378" i="4"/>
  <c r="P2378" i="4"/>
  <c r="B2379" i="4"/>
  <c r="C2379" i="4"/>
  <c r="I2379" i="4"/>
  <c r="J2379" i="4"/>
  <c r="K2379" i="4"/>
  <c r="L2379" i="4"/>
  <c r="M2379" i="4"/>
  <c r="P2379" i="4"/>
  <c r="B2380" i="4"/>
  <c r="C2380" i="4"/>
  <c r="I2380" i="4"/>
  <c r="J2380" i="4"/>
  <c r="K2380" i="4"/>
  <c r="L2380" i="4"/>
  <c r="M2380" i="4"/>
  <c r="P2380" i="4"/>
  <c r="B2381" i="4"/>
  <c r="C2381" i="4"/>
  <c r="I2381" i="4"/>
  <c r="J2381" i="4"/>
  <c r="K2381" i="4"/>
  <c r="L2381" i="4"/>
  <c r="M2381" i="4"/>
  <c r="P2381" i="4"/>
  <c r="B2382" i="4"/>
  <c r="C2382" i="4"/>
  <c r="I2382" i="4"/>
  <c r="J2382" i="4"/>
  <c r="K2382" i="4"/>
  <c r="L2382" i="4"/>
  <c r="M2382" i="4"/>
  <c r="P2382" i="4"/>
  <c r="B2383" i="4"/>
  <c r="C2383" i="4"/>
  <c r="I2383" i="4"/>
  <c r="J2383" i="4"/>
  <c r="K2383" i="4"/>
  <c r="L2383" i="4"/>
  <c r="M2383" i="4"/>
  <c r="P2383" i="4"/>
  <c r="B2384" i="4"/>
  <c r="C2384" i="4"/>
  <c r="I2384" i="4"/>
  <c r="J2384" i="4"/>
  <c r="K2384" i="4"/>
  <c r="L2384" i="4"/>
  <c r="M2384" i="4"/>
  <c r="P2384" i="4"/>
  <c r="B2385" i="4"/>
  <c r="C2385" i="4"/>
  <c r="I2385" i="4"/>
  <c r="J2385" i="4"/>
  <c r="K2385" i="4"/>
  <c r="L2385" i="4"/>
  <c r="M2385" i="4"/>
  <c r="P2385" i="4"/>
  <c r="B2386" i="4"/>
  <c r="C2386" i="4"/>
  <c r="I2386" i="4"/>
  <c r="J2386" i="4"/>
  <c r="K2386" i="4"/>
  <c r="L2386" i="4"/>
  <c r="M2386" i="4"/>
  <c r="P2386" i="4"/>
  <c r="B2387" i="4"/>
  <c r="C2387" i="4"/>
  <c r="I2387" i="4"/>
  <c r="J2387" i="4"/>
  <c r="K2387" i="4"/>
  <c r="L2387" i="4"/>
  <c r="M2387" i="4"/>
  <c r="P2387" i="4"/>
  <c r="B2388" i="4"/>
  <c r="C2388" i="4"/>
  <c r="I2388" i="4"/>
  <c r="J2388" i="4"/>
  <c r="K2388" i="4"/>
  <c r="L2388" i="4"/>
  <c r="M2388" i="4"/>
  <c r="P2388" i="4"/>
  <c r="B2389" i="4"/>
  <c r="C2389" i="4"/>
  <c r="I2389" i="4"/>
  <c r="J2389" i="4"/>
  <c r="K2389" i="4"/>
  <c r="L2389" i="4"/>
  <c r="M2389" i="4"/>
  <c r="P2389" i="4"/>
  <c r="B2390" i="4"/>
  <c r="C2390" i="4"/>
  <c r="I2390" i="4"/>
  <c r="J2390" i="4"/>
  <c r="K2390" i="4"/>
  <c r="L2390" i="4"/>
  <c r="M2390" i="4"/>
  <c r="P2390" i="4"/>
  <c r="B2391" i="4"/>
  <c r="C2391" i="4"/>
  <c r="I2391" i="4"/>
  <c r="J2391" i="4"/>
  <c r="K2391" i="4"/>
  <c r="L2391" i="4"/>
  <c r="M2391" i="4"/>
  <c r="P2391" i="4"/>
  <c r="B2392" i="4"/>
  <c r="C2392" i="4"/>
  <c r="I2392" i="4"/>
  <c r="J2392" i="4"/>
  <c r="K2392" i="4"/>
  <c r="L2392" i="4"/>
  <c r="M2392" i="4"/>
  <c r="P2392" i="4"/>
  <c r="B2393" i="4"/>
  <c r="C2393" i="4"/>
  <c r="I2393" i="4"/>
  <c r="J2393" i="4"/>
  <c r="K2393" i="4"/>
  <c r="L2393" i="4"/>
  <c r="M2393" i="4"/>
  <c r="P2393" i="4"/>
  <c r="B2394" i="4"/>
  <c r="C2394" i="4"/>
  <c r="I2394" i="4"/>
  <c r="J2394" i="4"/>
  <c r="K2394" i="4"/>
  <c r="L2394" i="4"/>
  <c r="M2394" i="4"/>
  <c r="P2394" i="4"/>
  <c r="B2395" i="4"/>
  <c r="C2395" i="4"/>
  <c r="I2395" i="4"/>
  <c r="J2395" i="4"/>
  <c r="K2395" i="4"/>
  <c r="L2395" i="4"/>
  <c r="M2395" i="4"/>
  <c r="P2395" i="4"/>
  <c r="B2396" i="4"/>
  <c r="C2396" i="4"/>
  <c r="I2396" i="4"/>
  <c r="J2396" i="4"/>
  <c r="K2396" i="4"/>
  <c r="L2396" i="4"/>
  <c r="M2396" i="4"/>
  <c r="P2396" i="4"/>
  <c r="B2397" i="4"/>
  <c r="C2397" i="4"/>
  <c r="I2397" i="4"/>
  <c r="J2397" i="4"/>
  <c r="K2397" i="4"/>
  <c r="L2397" i="4"/>
  <c r="M2397" i="4"/>
  <c r="P2397" i="4"/>
  <c r="B2358" i="4" l="1"/>
  <c r="C2358" i="4"/>
  <c r="I2358" i="4"/>
  <c r="J2358" i="4"/>
  <c r="K2358" i="4"/>
  <c r="L2358" i="4"/>
  <c r="M2358" i="4"/>
  <c r="P2358" i="4"/>
  <c r="B2359" i="4"/>
  <c r="C2359" i="4"/>
  <c r="I2359" i="4"/>
  <c r="J2359" i="4"/>
  <c r="K2359" i="4"/>
  <c r="L2359" i="4"/>
  <c r="M2359" i="4"/>
  <c r="P2359" i="4"/>
  <c r="B2360" i="4"/>
  <c r="C2360" i="4"/>
  <c r="I2360" i="4"/>
  <c r="J2360" i="4"/>
  <c r="K2360" i="4"/>
  <c r="L2360" i="4"/>
  <c r="M2360" i="4"/>
  <c r="P2360" i="4"/>
  <c r="B2361" i="4"/>
  <c r="C2361" i="4"/>
  <c r="I2361" i="4"/>
  <c r="J2361" i="4"/>
  <c r="K2361" i="4"/>
  <c r="L2361" i="4"/>
  <c r="M2361" i="4"/>
  <c r="P2361" i="4"/>
  <c r="B2362" i="4"/>
  <c r="C2362" i="4"/>
  <c r="I2362" i="4"/>
  <c r="J2362" i="4"/>
  <c r="K2362" i="4"/>
  <c r="L2362" i="4"/>
  <c r="M2362" i="4"/>
  <c r="P2362" i="4"/>
  <c r="B2363" i="4"/>
  <c r="C2363" i="4"/>
  <c r="I2363" i="4"/>
  <c r="J2363" i="4"/>
  <c r="K2363" i="4"/>
  <c r="L2363" i="4"/>
  <c r="M2363" i="4"/>
  <c r="P2363" i="4"/>
  <c r="B2364" i="4"/>
  <c r="C2364" i="4"/>
  <c r="I2364" i="4"/>
  <c r="J2364" i="4"/>
  <c r="K2364" i="4"/>
  <c r="L2364" i="4"/>
  <c r="M2364" i="4"/>
  <c r="P2364" i="4"/>
  <c r="B2365" i="4"/>
  <c r="C2365" i="4"/>
  <c r="I2365" i="4"/>
  <c r="J2365" i="4"/>
  <c r="K2365" i="4"/>
  <c r="L2365" i="4"/>
  <c r="M2365" i="4"/>
  <c r="P2365" i="4"/>
  <c r="B2366" i="4"/>
  <c r="C2366" i="4"/>
  <c r="I2366" i="4"/>
  <c r="J2366" i="4"/>
  <c r="K2366" i="4"/>
  <c r="L2366" i="4"/>
  <c r="M2366" i="4"/>
  <c r="P2366" i="4"/>
  <c r="B2367" i="4"/>
  <c r="C2367" i="4"/>
  <c r="I2367" i="4"/>
  <c r="J2367" i="4"/>
  <c r="K2367" i="4"/>
  <c r="L2367" i="4"/>
  <c r="M2367" i="4"/>
  <c r="P2367" i="4"/>
  <c r="B2368" i="4"/>
  <c r="C2368" i="4"/>
  <c r="I2368" i="4"/>
  <c r="J2368" i="4"/>
  <c r="K2368" i="4"/>
  <c r="L2368" i="4"/>
  <c r="M2368" i="4"/>
  <c r="P2368" i="4"/>
  <c r="B2369" i="4"/>
  <c r="C2369" i="4"/>
  <c r="I2369" i="4"/>
  <c r="J2369" i="4"/>
  <c r="K2369" i="4"/>
  <c r="L2369" i="4"/>
  <c r="M2369" i="4"/>
  <c r="P2369" i="4"/>
  <c r="B2370" i="4"/>
  <c r="C2370" i="4"/>
  <c r="I2370" i="4"/>
  <c r="J2370" i="4"/>
  <c r="K2370" i="4"/>
  <c r="L2370" i="4"/>
  <c r="M2370" i="4"/>
  <c r="P2370" i="4"/>
  <c r="B2371" i="4"/>
  <c r="C2371" i="4"/>
  <c r="I2371" i="4"/>
  <c r="J2371" i="4"/>
  <c r="K2371" i="4"/>
  <c r="L2371" i="4"/>
  <c r="M2371" i="4"/>
  <c r="P2371" i="4"/>
  <c r="B2372" i="4"/>
  <c r="C2372" i="4"/>
  <c r="I2372" i="4"/>
  <c r="J2372" i="4"/>
  <c r="K2372" i="4"/>
  <c r="L2372" i="4"/>
  <c r="M2372" i="4"/>
  <c r="P2372" i="4"/>
  <c r="B2373" i="4"/>
  <c r="C2373" i="4"/>
  <c r="I2373" i="4"/>
  <c r="J2373" i="4"/>
  <c r="K2373" i="4"/>
  <c r="L2373" i="4"/>
  <c r="M2373" i="4"/>
  <c r="P2373" i="4"/>
  <c r="P2357" i="4"/>
  <c r="J2357" i="4"/>
  <c r="K2357" i="4" s="1"/>
  <c r="I2357" i="4"/>
  <c r="C2357" i="4"/>
  <c r="B2357" i="4"/>
  <c r="B2339" i="4"/>
  <c r="C2339" i="4"/>
  <c r="I2339" i="4"/>
  <c r="J2339" i="4"/>
  <c r="K2339" i="4"/>
  <c r="L2339" i="4"/>
  <c r="M2339" i="4"/>
  <c r="P2339" i="4"/>
  <c r="B2340" i="4"/>
  <c r="C2340" i="4"/>
  <c r="I2340" i="4"/>
  <c r="J2340" i="4"/>
  <c r="K2340" i="4"/>
  <c r="L2340" i="4"/>
  <c r="M2340" i="4"/>
  <c r="P2340" i="4"/>
  <c r="B2341" i="4"/>
  <c r="C2341" i="4"/>
  <c r="I2341" i="4"/>
  <c r="J2341" i="4"/>
  <c r="K2341" i="4"/>
  <c r="L2341" i="4"/>
  <c r="M2341" i="4"/>
  <c r="P2341" i="4"/>
  <c r="B2342" i="4"/>
  <c r="C2342" i="4"/>
  <c r="I2342" i="4"/>
  <c r="J2342" i="4"/>
  <c r="K2342" i="4"/>
  <c r="L2342" i="4"/>
  <c r="M2342" i="4"/>
  <c r="P2342" i="4"/>
  <c r="B2343" i="4"/>
  <c r="C2343" i="4"/>
  <c r="I2343" i="4"/>
  <c r="J2343" i="4"/>
  <c r="K2343" i="4"/>
  <c r="L2343" i="4"/>
  <c r="M2343" i="4"/>
  <c r="P2343" i="4"/>
  <c r="B2344" i="4"/>
  <c r="C2344" i="4"/>
  <c r="I2344" i="4"/>
  <c r="J2344" i="4"/>
  <c r="K2344" i="4"/>
  <c r="L2344" i="4"/>
  <c r="M2344" i="4"/>
  <c r="P2344" i="4"/>
  <c r="B2345" i="4"/>
  <c r="C2345" i="4"/>
  <c r="I2345" i="4"/>
  <c r="J2345" i="4"/>
  <c r="K2345" i="4"/>
  <c r="L2345" i="4"/>
  <c r="M2345" i="4"/>
  <c r="P2345" i="4"/>
  <c r="B2346" i="4"/>
  <c r="C2346" i="4"/>
  <c r="I2346" i="4"/>
  <c r="J2346" i="4"/>
  <c r="K2346" i="4"/>
  <c r="L2346" i="4"/>
  <c r="M2346" i="4"/>
  <c r="P2346" i="4"/>
  <c r="B2347" i="4"/>
  <c r="C2347" i="4"/>
  <c r="I2347" i="4"/>
  <c r="J2347" i="4"/>
  <c r="K2347" i="4"/>
  <c r="L2347" i="4"/>
  <c r="M2347" i="4"/>
  <c r="P2347" i="4"/>
  <c r="B2348" i="4"/>
  <c r="C2348" i="4"/>
  <c r="I2348" i="4"/>
  <c r="J2348" i="4"/>
  <c r="K2348" i="4"/>
  <c r="L2348" i="4"/>
  <c r="M2348" i="4"/>
  <c r="P2348" i="4"/>
  <c r="B2349" i="4"/>
  <c r="C2349" i="4"/>
  <c r="I2349" i="4"/>
  <c r="J2349" i="4"/>
  <c r="K2349" i="4"/>
  <c r="L2349" i="4"/>
  <c r="M2349" i="4"/>
  <c r="P2349" i="4"/>
  <c r="B2350" i="4"/>
  <c r="C2350" i="4"/>
  <c r="I2350" i="4"/>
  <c r="J2350" i="4"/>
  <c r="K2350" i="4"/>
  <c r="L2350" i="4"/>
  <c r="M2350" i="4"/>
  <c r="P2350" i="4"/>
  <c r="B2351" i="4"/>
  <c r="C2351" i="4"/>
  <c r="I2351" i="4"/>
  <c r="J2351" i="4"/>
  <c r="K2351" i="4"/>
  <c r="L2351" i="4"/>
  <c r="M2351" i="4"/>
  <c r="P2351" i="4"/>
  <c r="B2352" i="4"/>
  <c r="C2352" i="4"/>
  <c r="I2352" i="4"/>
  <c r="J2352" i="4"/>
  <c r="K2352" i="4"/>
  <c r="L2352" i="4"/>
  <c r="M2352" i="4"/>
  <c r="P2352" i="4"/>
  <c r="B2353" i="4"/>
  <c r="C2353" i="4"/>
  <c r="I2353" i="4"/>
  <c r="J2353" i="4"/>
  <c r="K2353" i="4"/>
  <c r="L2353" i="4"/>
  <c r="M2353" i="4"/>
  <c r="P2353" i="4"/>
  <c r="B2354" i="4"/>
  <c r="C2354" i="4"/>
  <c r="I2354" i="4"/>
  <c r="J2354" i="4"/>
  <c r="K2354" i="4"/>
  <c r="L2354" i="4"/>
  <c r="M2354" i="4"/>
  <c r="P2354" i="4"/>
  <c r="B2355" i="4"/>
  <c r="C2355" i="4"/>
  <c r="I2355" i="4"/>
  <c r="J2355" i="4"/>
  <c r="K2355" i="4"/>
  <c r="L2355" i="4"/>
  <c r="M2355" i="4"/>
  <c r="P2355" i="4"/>
  <c r="B2356" i="4"/>
  <c r="C2356" i="4"/>
  <c r="I2356" i="4"/>
  <c r="J2356" i="4"/>
  <c r="K2356" i="4"/>
  <c r="L2356" i="4"/>
  <c r="M2356" i="4"/>
  <c r="P2356" i="4"/>
  <c r="B2328" i="4"/>
  <c r="C2328" i="4"/>
  <c r="B2329" i="4"/>
  <c r="C2329" i="4"/>
  <c r="B2322" i="4"/>
  <c r="C2322" i="4"/>
  <c r="I2322" i="4"/>
  <c r="J2322" i="4"/>
  <c r="K2322" i="4"/>
  <c r="L2322" i="4"/>
  <c r="M2322" i="4"/>
  <c r="P2322" i="4"/>
  <c r="B2323" i="4"/>
  <c r="C2323" i="4"/>
  <c r="I2323" i="4"/>
  <c r="J2323" i="4"/>
  <c r="K2323" i="4"/>
  <c r="L2323" i="4"/>
  <c r="M2323" i="4"/>
  <c r="P2323" i="4"/>
  <c r="B2324" i="4"/>
  <c r="C2324" i="4"/>
  <c r="I2324" i="4"/>
  <c r="J2324" i="4"/>
  <c r="K2324" i="4"/>
  <c r="L2324" i="4"/>
  <c r="M2324" i="4"/>
  <c r="P2324" i="4"/>
  <c r="B2325" i="4"/>
  <c r="C2325" i="4"/>
  <c r="I2325" i="4"/>
  <c r="J2325" i="4"/>
  <c r="K2325" i="4"/>
  <c r="L2325" i="4"/>
  <c r="M2325" i="4"/>
  <c r="P2325" i="4"/>
  <c r="B2326" i="4"/>
  <c r="C2326" i="4"/>
  <c r="I2326" i="4"/>
  <c r="J2326" i="4"/>
  <c r="K2326" i="4"/>
  <c r="L2326" i="4"/>
  <c r="M2326" i="4"/>
  <c r="P2326" i="4"/>
  <c r="B2327" i="4"/>
  <c r="C2327" i="4"/>
  <c r="I2327" i="4"/>
  <c r="J2327" i="4"/>
  <c r="K2327" i="4"/>
  <c r="L2327" i="4"/>
  <c r="M2327" i="4"/>
  <c r="P2327" i="4"/>
  <c r="I2328" i="4"/>
  <c r="J2328" i="4"/>
  <c r="K2328" i="4"/>
  <c r="L2328" i="4"/>
  <c r="M2328" i="4"/>
  <c r="P2328" i="4"/>
  <c r="I2329" i="4"/>
  <c r="J2329" i="4"/>
  <c r="K2329" i="4"/>
  <c r="L2329" i="4"/>
  <c r="M2329" i="4"/>
  <c r="P2329" i="4"/>
  <c r="B2330" i="4"/>
  <c r="C2330" i="4"/>
  <c r="I2330" i="4"/>
  <c r="J2330" i="4"/>
  <c r="K2330" i="4"/>
  <c r="L2330" i="4"/>
  <c r="M2330" i="4"/>
  <c r="P2330" i="4"/>
  <c r="B2331" i="4"/>
  <c r="C2331" i="4"/>
  <c r="I2331" i="4"/>
  <c r="J2331" i="4"/>
  <c r="K2331" i="4"/>
  <c r="L2331" i="4"/>
  <c r="M2331" i="4"/>
  <c r="P2331" i="4"/>
  <c r="B2332" i="4"/>
  <c r="C2332" i="4"/>
  <c r="I2332" i="4"/>
  <c r="J2332" i="4"/>
  <c r="K2332" i="4"/>
  <c r="L2332" i="4"/>
  <c r="M2332" i="4"/>
  <c r="P2332" i="4"/>
  <c r="B2333" i="4"/>
  <c r="C2333" i="4"/>
  <c r="I2333" i="4"/>
  <c r="J2333" i="4"/>
  <c r="K2333" i="4"/>
  <c r="L2333" i="4"/>
  <c r="M2333" i="4"/>
  <c r="P2333" i="4"/>
  <c r="B2334" i="4"/>
  <c r="C2334" i="4"/>
  <c r="I2334" i="4"/>
  <c r="J2334" i="4"/>
  <c r="K2334" i="4"/>
  <c r="L2334" i="4"/>
  <c r="M2334" i="4"/>
  <c r="P2334" i="4"/>
  <c r="B2335" i="4"/>
  <c r="C2335" i="4"/>
  <c r="I2335" i="4"/>
  <c r="J2335" i="4"/>
  <c r="K2335" i="4"/>
  <c r="L2335" i="4"/>
  <c r="M2335" i="4"/>
  <c r="P2335" i="4"/>
  <c r="B2336" i="4"/>
  <c r="C2336" i="4"/>
  <c r="I2336" i="4"/>
  <c r="J2336" i="4"/>
  <c r="K2336" i="4"/>
  <c r="L2336" i="4"/>
  <c r="M2336" i="4"/>
  <c r="P2336" i="4"/>
  <c r="B2337" i="4"/>
  <c r="C2337" i="4"/>
  <c r="I2337" i="4"/>
  <c r="J2337" i="4"/>
  <c r="K2337" i="4"/>
  <c r="L2337" i="4"/>
  <c r="M2337" i="4"/>
  <c r="P2337" i="4"/>
  <c r="B2338" i="4"/>
  <c r="C2338" i="4"/>
  <c r="I2338" i="4"/>
  <c r="J2338" i="4"/>
  <c r="K2338" i="4"/>
  <c r="L2338" i="4"/>
  <c r="M2338" i="4"/>
  <c r="P2338" i="4"/>
  <c r="B2314" i="4"/>
  <c r="C2314" i="4"/>
  <c r="I2314" i="4"/>
  <c r="J2314" i="4"/>
  <c r="K2314" i="4"/>
  <c r="I2315" i="4"/>
  <c r="J2315" i="4"/>
  <c r="K2315" i="4"/>
  <c r="I2316" i="4"/>
  <c r="J2316" i="4"/>
  <c r="K2316" i="4"/>
  <c r="I2317" i="4"/>
  <c r="J2317" i="4"/>
  <c r="K2317" i="4"/>
  <c r="I2318" i="4"/>
  <c r="J2318" i="4"/>
  <c r="K2318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I2299" i="4"/>
  <c r="J2299" i="4"/>
  <c r="K2299" i="4"/>
  <c r="L2299" i="4"/>
  <c r="M2299" i="4"/>
  <c r="I2300" i="4"/>
  <c r="J2300" i="4"/>
  <c r="K2300" i="4"/>
  <c r="L2300" i="4"/>
  <c r="M2300" i="4"/>
  <c r="I2301" i="4"/>
  <c r="J2301" i="4"/>
  <c r="K2301" i="4"/>
  <c r="L2301" i="4"/>
  <c r="M2301" i="4"/>
  <c r="I2302" i="4"/>
  <c r="J2302" i="4"/>
  <c r="K2302" i="4"/>
  <c r="L2302" i="4"/>
  <c r="M2302" i="4"/>
  <c r="I2303" i="4"/>
  <c r="J2303" i="4"/>
  <c r="K2303" i="4"/>
  <c r="L2303" i="4"/>
  <c r="M2303" i="4"/>
  <c r="I2304" i="4"/>
  <c r="J2304" i="4"/>
  <c r="K2304" i="4"/>
  <c r="L2304" i="4"/>
  <c r="M2304" i="4"/>
  <c r="I2305" i="4"/>
  <c r="J2305" i="4"/>
  <c r="K2305" i="4"/>
  <c r="L2305" i="4"/>
  <c r="M2305" i="4"/>
  <c r="I2306" i="4"/>
  <c r="J2306" i="4"/>
  <c r="K2306" i="4"/>
  <c r="L2306" i="4"/>
  <c r="M2306" i="4"/>
  <c r="I2307" i="4"/>
  <c r="J2307" i="4"/>
  <c r="K2307" i="4"/>
  <c r="L2307" i="4"/>
  <c r="M2307" i="4"/>
  <c r="I2308" i="4"/>
  <c r="J2308" i="4"/>
  <c r="K2308" i="4"/>
  <c r="L2308" i="4"/>
  <c r="M2308" i="4"/>
  <c r="I2309" i="4"/>
  <c r="J2309" i="4"/>
  <c r="K2309" i="4"/>
  <c r="L2309" i="4"/>
  <c r="M2309" i="4"/>
  <c r="I2310" i="4"/>
  <c r="J2310" i="4"/>
  <c r="K2310" i="4"/>
  <c r="L2310" i="4"/>
  <c r="M2310" i="4"/>
  <c r="I2311" i="4"/>
  <c r="J2311" i="4"/>
  <c r="K2311" i="4"/>
  <c r="L2311" i="4"/>
  <c r="M2311" i="4"/>
  <c r="I2312" i="4"/>
  <c r="J2312" i="4"/>
  <c r="K2312" i="4"/>
  <c r="L2312" i="4"/>
  <c r="M2312" i="4"/>
  <c r="I2313" i="4"/>
  <c r="J2313" i="4"/>
  <c r="K2313" i="4"/>
  <c r="L2313" i="4"/>
  <c r="M2313" i="4"/>
  <c r="L2314" i="4"/>
  <c r="M2314" i="4"/>
  <c r="L2315" i="4"/>
  <c r="M2315" i="4"/>
  <c r="L2316" i="4"/>
  <c r="M2316" i="4"/>
  <c r="L2317" i="4"/>
  <c r="M2317" i="4"/>
  <c r="L2318" i="4"/>
  <c r="M2318" i="4"/>
  <c r="I2319" i="4"/>
  <c r="J2319" i="4"/>
  <c r="K2319" i="4"/>
  <c r="L2319" i="4"/>
  <c r="M2319" i="4"/>
  <c r="I2320" i="4"/>
  <c r="J2320" i="4"/>
  <c r="K2320" i="4"/>
  <c r="L2320" i="4"/>
  <c r="M2320" i="4"/>
  <c r="I2321" i="4"/>
  <c r="J2321" i="4"/>
  <c r="K2321" i="4"/>
  <c r="L2321" i="4"/>
  <c r="M2321" i="4"/>
  <c r="L2427" i="4"/>
  <c r="M2427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427" i="4"/>
  <c r="C2427" i="4"/>
  <c r="I2289" i="4"/>
  <c r="J2289" i="4"/>
  <c r="K2289" i="4"/>
  <c r="L2289" i="4"/>
  <c r="M2289" i="4"/>
  <c r="I2290" i="4"/>
  <c r="J2290" i="4"/>
  <c r="K2290" i="4"/>
  <c r="L2290" i="4"/>
  <c r="M2290" i="4"/>
  <c r="I2291" i="4"/>
  <c r="J2291" i="4"/>
  <c r="K2291" i="4"/>
  <c r="L2291" i="4"/>
  <c r="M2291" i="4"/>
  <c r="I2292" i="4"/>
  <c r="J2292" i="4"/>
  <c r="K2292" i="4"/>
  <c r="L2292" i="4"/>
  <c r="M2292" i="4"/>
  <c r="I2293" i="4"/>
  <c r="J2293" i="4"/>
  <c r="K2293" i="4"/>
  <c r="L2293" i="4"/>
  <c r="M2293" i="4"/>
  <c r="I2294" i="4"/>
  <c r="J2294" i="4"/>
  <c r="K2294" i="4"/>
  <c r="L2294" i="4"/>
  <c r="M2294" i="4"/>
  <c r="I2295" i="4"/>
  <c r="J2295" i="4"/>
  <c r="K2295" i="4"/>
  <c r="L2295" i="4"/>
  <c r="M2295" i="4"/>
  <c r="I2296" i="4"/>
  <c r="J2296" i="4"/>
  <c r="K2296" i="4"/>
  <c r="L2296" i="4"/>
  <c r="M2296" i="4"/>
  <c r="I2297" i="4"/>
  <c r="J2297" i="4"/>
  <c r="K2297" i="4"/>
  <c r="L2297" i="4"/>
  <c r="M2297" i="4"/>
  <c r="I2298" i="4"/>
  <c r="J2298" i="4"/>
  <c r="K2298" i="4"/>
  <c r="L2298" i="4"/>
  <c r="M229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P2289" i="4"/>
  <c r="P2290" i="4"/>
  <c r="P2291" i="4"/>
  <c r="P2292" i="4"/>
  <c r="P2293" i="4"/>
  <c r="P2294" i="4"/>
  <c r="P2295" i="4"/>
  <c r="P2296" i="4"/>
  <c r="P2297" i="4"/>
  <c r="P2298" i="4"/>
  <c r="P2299" i="4"/>
  <c r="P2288" i="4"/>
  <c r="I2288" i="4"/>
  <c r="J2288" i="4"/>
  <c r="K2288" i="4"/>
  <c r="L2288" i="4"/>
  <c r="M2288" i="4"/>
  <c r="B2288" i="4"/>
  <c r="C2288" i="4"/>
  <c r="P2282" i="4"/>
  <c r="P2283" i="4"/>
  <c r="P2284" i="4"/>
  <c r="P2285" i="4"/>
  <c r="P2286" i="4"/>
  <c r="P2287" i="4"/>
  <c r="B2282" i="4"/>
  <c r="B2283" i="4"/>
  <c r="B2284" i="4"/>
  <c r="B2285" i="4"/>
  <c r="B2286" i="4"/>
  <c r="B2287" i="4"/>
  <c r="C2282" i="4"/>
  <c r="C2283" i="4"/>
  <c r="C2284" i="4"/>
  <c r="C2285" i="4"/>
  <c r="C2286" i="4"/>
  <c r="C2287" i="4"/>
  <c r="I2282" i="4"/>
  <c r="J2282" i="4"/>
  <c r="K2282" i="4"/>
  <c r="L2282" i="4"/>
  <c r="M2282" i="4"/>
  <c r="I2283" i="4"/>
  <c r="J2283" i="4"/>
  <c r="K2283" i="4"/>
  <c r="L2283" i="4"/>
  <c r="M2283" i="4"/>
  <c r="I2284" i="4"/>
  <c r="J2284" i="4"/>
  <c r="K2284" i="4"/>
  <c r="L2284" i="4"/>
  <c r="M2284" i="4"/>
  <c r="I2285" i="4"/>
  <c r="J2285" i="4"/>
  <c r="K2285" i="4"/>
  <c r="L2285" i="4"/>
  <c r="M2285" i="4"/>
  <c r="I2286" i="4"/>
  <c r="J2286" i="4"/>
  <c r="K2286" i="4"/>
  <c r="L2286" i="4"/>
  <c r="M2286" i="4"/>
  <c r="I2287" i="4"/>
  <c r="J2287" i="4"/>
  <c r="K2287" i="4"/>
  <c r="L2287" i="4"/>
  <c r="M2287" i="4"/>
  <c r="P2278" i="4"/>
  <c r="P2279" i="4"/>
  <c r="P2280" i="4"/>
  <c r="P2281" i="4"/>
  <c r="I2278" i="4"/>
  <c r="J2278" i="4"/>
  <c r="K2278" i="4" s="1"/>
  <c r="I2279" i="4"/>
  <c r="J2279" i="4"/>
  <c r="K2279" i="4" s="1"/>
  <c r="I2280" i="4"/>
  <c r="J2280" i="4"/>
  <c r="K2280" i="4" s="1"/>
  <c r="I2281" i="4"/>
  <c r="J2281" i="4"/>
  <c r="K2281" i="4" s="1"/>
  <c r="B2278" i="4"/>
  <c r="C2278" i="4"/>
  <c r="B2279" i="4"/>
  <c r="C2279" i="4"/>
  <c r="B2280" i="4"/>
  <c r="C2280" i="4"/>
  <c r="B2281" i="4"/>
  <c r="C2281" i="4"/>
  <c r="M2357" i="4" l="1"/>
  <c r="L2357" i="4"/>
  <c r="L2281" i="4"/>
  <c r="M2281" i="4"/>
  <c r="L2280" i="4"/>
  <c r="M2280" i="4"/>
  <c r="L2279" i="4"/>
  <c r="M2279" i="4"/>
  <c r="L2278" i="4"/>
  <c r="M2278" i="4"/>
  <c r="P2275" i="4" l="1"/>
  <c r="P2276" i="4"/>
  <c r="P2277" i="4"/>
  <c r="J2275" i="4"/>
  <c r="K2275" i="4" s="1"/>
  <c r="J2276" i="4"/>
  <c r="K2276" i="4" s="1"/>
  <c r="J2277" i="4"/>
  <c r="K2277" i="4" s="1"/>
  <c r="I2276" i="4"/>
  <c r="I2277" i="4"/>
  <c r="C2277" i="4"/>
  <c r="B2277" i="4"/>
  <c r="C2276" i="4"/>
  <c r="B2276" i="4"/>
  <c r="I2275" i="4"/>
  <c r="B2275" i="4"/>
  <c r="C2275" i="4"/>
  <c r="P2272" i="4"/>
  <c r="L2277" i="4" l="1"/>
  <c r="M2277" i="4"/>
  <c r="L2276" i="4"/>
  <c r="M2276" i="4"/>
  <c r="L2275" i="4"/>
  <c r="M2275" i="4"/>
  <c r="P2274" i="4"/>
  <c r="P2273" i="4"/>
  <c r="P2271" i="4"/>
  <c r="P2270" i="4"/>
  <c r="J2274" i="4"/>
  <c r="K2274" i="4" s="1"/>
  <c r="J2273" i="4"/>
  <c r="K2273" i="4" s="1"/>
  <c r="J2272" i="4"/>
  <c r="K2272" i="4" s="1"/>
  <c r="J2271" i="4"/>
  <c r="K2271" i="4" s="1"/>
  <c r="J2270" i="4"/>
  <c r="K2270" i="4" s="1"/>
  <c r="J2269" i="4"/>
  <c r="J2268" i="4"/>
  <c r="I2274" i="4"/>
  <c r="I2273" i="4"/>
  <c r="I2272" i="4"/>
  <c r="I2271" i="4"/>
  <c r="I2270" i="4"/>
  <c r="I2269" i="4"/>
  <c r="I2268" i="4"/>
  <c r="C2274" i="4"/>
  <c r="B2274" i="4"/>
  <c r="C2273" i="4"/>
  <c r="B2273" i="4"/>
  <c r="C2272" i="4"/>
  <c r="B2272" i="4"/>
  <c r="B2271" i="4"/>
  <c r="C2271" i="4"/>
  <c r="B2270" i="4"/>
  <c r="C2270" i="4"/>
  <c r="M2271" i="4" l="1"/>
  <c r="L2271" i="4"/>
  <c r="M2272" i="4"/>
  <c r="L2272" i="4"/>
  <c r="M2273" i="4"/>
  <c r="L2273" i="4"/>
  <c r="M2274" i="4"/>
  <c r="L2274" i="4"/>
  <c r="M2270" i="4"/>
  <c r="L2270" i="4"/>
  <c r="P2269" i="4"/>
  <c r="K2269" i="4"/>
  <c r="C2269" i="4"/>
  <c r="B2269" i="4"/>
  <c r="M2269" i="4" l="1"/>
  <c r="L2269" i="4"/>
  <c r="O1720" i="4" l="1"/>
  <c r="O1719" i="4"/>
  <c r="O1718" i="4"/>
  <c r="O1654" i="4"/>
  <c r="O1482" i="4"/>
  <c r="O1481" i="4"/>
  <c r="O1480" i="4"/>
  <c r="P2260" i="4" l="1"/>
  <c r="R2260" i="4"/>
  <c r="P2261" i="4"/>
  <c r="R2261" i="4"/>
  <c r="P2262" i="4"/>
  <c r="R2262" i="4"/>
  <c r="P2263" i="4"/>
  <c r="R2263" i="4"/>
  <c r="P2264" i="4"/>
  <c r="R2264" i="4"/>
  <c r="P2265" i="4"/>
  <c r="R2265" i="4"/>
  <c r="P2266" i="4"/>
  <c r="R2266" i="4"/>
  <c r="P2267" i="4"/>
  <c r="R2267" i="4"/>
  <c r="P2268" i="4"/>
  <c r="I2261" i="4"/>
  <c r="J2261" i="4"/>
  <c r="K2261" i="4" s="1"/>
  <c r="M2261" i="4" s="1"/>
  <c r="I2262" i="4"/>
  <c r="J2262" i="4"/>
  <c r="K2262" i="4" s="1"/>
  <c r="L2262" i="4" s="1"/>
  <c r="I2263" i="4"/>
  <c r="J2263" i="4"/>
  <c r="K2263" i="4" s="1"/>
  <c r="I2264" i="4"/>
  <c r="J2264" i="4"/>
  <c r="K2264" i="4" s="1"/>
  <c r="I2265" i="4"/>
  <c r="J2265" i="4"/>
  <c r="K2265" i="4" s="1"/>
  <c r="I2266" i="4"/>
  <c r="J2266" i="4"/>
  <c r="K2266" i="4" s="1"/>
  <c r="L2266" i="4" s="1"/>
  <c r="I2267" i="4"/>
  <c r="J2267" i="4"/>
  <c r="K2267" i="4" s="1"/>
  <c r="K2268" i="4"/>
  <c r="E2261" i="4"/>
  <c r="E2262" i="4"/>
  <c r="E2263" i="4"/>
  <c r="E2264" i="4"/>
  <c r="E2265" i="4"/>
  <c r="E2266" i="4"/>
  <c r="E2267" i="4"/>
  <c r="E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R2259" i="4"/>
  <c r="I2259" i="4"/>
  <c r="J2259" i="4"/>
  <c r="K2259" i="4" s="1"/>
  <c r="I2260" i="4"/>
  <c r="J2260" i="4"/>
  <c r="K2260" i="4" s="1"/>
  <c r="L2260" i="4" s="1"/>
  <c r="E2259" i="4"/>
  <c r="E2260" i="4"/>
  <c r="B2259" i="4"/>
  <c r="C2259" i="4"/>
  <c r="B2260" i="4"/>
  <c r="C2260" i="4"/>
  <c r="E2253" i="4"/>
  <c r="E2254" i="4"/>
  <c r="E2255" i="4"/>
  <c r="E2256" i="4"/>
  <c r="E2257" i="4"/>
  <c r="E2258" i="4"/>
  <c r="P2229" i="4"/>
  <c r="R2229" i="4"/>
  <c r="P2230" i="4"/>
  <c r="R2230" i="4"/>
  <c r="P2231" i="4"/>
  <c r="R2231" i="4"/>
  <c r="P2232" i="4"/>
  <c r="R2232" i="4"/>
  <c r="P2233" i="4"/>
  <c r="R2233" i="4"/>
  <c r="P2234" i="4"/>
  <c r="R2234" i="4"/>
  <c r="P2235" i="4"/>
  <c r="R2235" i="4"/>
  <c r="P2236" i="4"/>
  <c r="R2236" i="4"/>
  <c r="P2237" i="4"/>
  <c r="R2237" i="4"/>
  <c r="P2238" i="4"/>
  <c r="R2238" i="4"/>
  <c r="P2239" i="4"/>
  <c r="R2239" i="4"/>
  <c r="P2240" i="4"/>
  <c r="R2240" i="4"/>
  <c r="P2241" i="4"/>
  <c r="R2241" i="4"/>
  <c r="P2242" i="4"/>
  <c r="R2242" i="4"/>
  <c r="P2243" i="4"/>
  <c r="R2243" i="4"/>
  <c r="P2244" i="4"/>
  <c r="R2244" i="4"/>
  <c r="P2245" i="4"/>
  <c r="R2245" i="4"/>
  <c r="P2246" i="4"/>
  <c r="R2246" i="4"/>
  <c r="P2247" i="4"/>
  <c r="R2247" i="4"/>
  <c r="P2248" i="4"/>
  <c r="R2248" i="4"/>
  <c r="P2249" i="4"/>
  <c r="R2249" i="4"/>
  <c r="P2250" i="4"/>
  <c r="R2250" i="4"/>
  <c r="P2251" i="4"/>
  <c r="R2251" i="4"/>
  <c r="P2252" i="4"/>
  <c r="R2252" i="4"/>
  <c r="P2253" i="4"/>
  <c r="R2253" i="4"/>
  <c r="P2254" i="4"/>
  <c r="R2254" i="4"/>
  <c r="P2255" i="4"/>
  <c r="R2255" i="4"/>
  <c r="P2256" i="4"/>
  <c r="R2256" i="4"/>
  <c r="P2257" i="4"/>
  <c r="R2257" i="4"/>
  <c r="P2258" i="4"/>
  <c r="R2258" i="4"/>
  <c r="I2229" i="4"/>
  <c r="J2229" i="4"/>
  <c r="K2229" i="4" s="1"/>
  <c r="L2229" i="4" s="1"/>
  <c r="I2230" i="4"/>
  <c r="J2230" i="4"/>
  <c r="K2230" i="4" s="1"/>
  <c r="L2230" i="4" s="1"/>
  <c r="I2231" i="4"/>
  <c r="J2231" i="4"/>
  <c r="K2231" i="4" s="1"/>
  <c r="I2232" i="4"/>
  <c r="J2232" i="4"/>
  <c r="K2232" i="4" s="1"/>
  <c r="I2233" i="4"/>
  <c r="J2233" i="4"/>
  <c r="K2233" i="4" s="1"/>
  <c r="L2233" i="4" s="1"/>
  <c r="I2234" i="4"/>
  <c r="J2234" i="4"/>
  <c r="K2234" i="4" s="1"/>
  <c r="L2234" i="4" s="1"/>
  <c r="I2235" i="4"/>
  <c r="J2235" i="4"/>
  <c r="K2235" i="4" s="1"/>
  <c r="I2236" i="4"/>
  <c r="J2236" i="4"/>
  <c r="K2236" i="4" s="1"/>
  <c r="I2237" i="4"/>
  <c r="J2237" i="4"/>
  <c r="K2237" i="4" s="1"/>
  <c r="L2237" i="4" s="1"/>
  <c r="I2238" i="4"/>
  <c r="J2238" i="4"/>
  <c r="K2238" i="4" s="1"/>
  <c r="L2238" i="4" s="1"/>
  <c r="I2239" i="4"/>
  <c r="J2239" i="4"/>
  <c r="K2239" i="4" s="1"/>
  <c r="I2240" i="4"/>
  <c r="J2240" i="4"/>
  <c r="K2240" i="4" s="1"/>
  <c r="I2241" i="4"/>
  <c r="J2241" i="4"/>
  <c r="K2241" i="4" s="1"/>
  <c r="L2241" i="4" s="1"/>
  <c r="I2242" i="4"/>
  <c r="J2242" i="4"/>
  <c r="K2242" i="4" s="1"/>
  <c r="L2242" i="4" s="1"/>
  <c r="I2243" i="4"/>
  <c r="J2243" i="4"/>
  <c r="K2243" i="4" s="1"/>
  <c r="I2244" i="4"/>
  <c r="J2244" i="4"/>
  <c r="K2244" i="4" s="1"/>
  <c r="I2245" i="4"/>
  <c r="J2245" i="4"/>
  <c r="K2245" i="4" s="1"/>
  <c r="L2245" i="4" s="1"/>
  <c r="I2246" i="4"/>
  <c r="J2246" i="4"/>
  <c r="K2246" i="4" s="1"/>
  <c r="L2246" i="4" s="1"/>
  <c r="I2247" i="4"/>
  <c r="J2247" i="4"/>
  <c r="K2247" i="4" s="1"/>
  <c r="I2248" i="4"/>
  <c r="J2248" i="4"/>
  <c r="K2248" i="4" s="1"/>
  <c r="I2249" i="4"/>
  <c r="J2249" i="4"/>
  <c r="K2249" i="4" s="1"/>
  <c r="L2249" i="4" s="1"/>
  <c r="I2250" i="4"/>
  <c r="J2250" i="4"/>
  <c r="K2250" i="4" s="1"/>
  <c r="L2250" i="4" s="1"/>
  <c r="I2251" i="4"/>
  <c r="J2251" i="4"/>
  <c r="K2251" i="4" s="1"/>
  <c r="I2252" i="4"/>
  <c r="J2252" i="4"/>
  <c r="K2252" i="4" s="1"/>
  <c r="I2253" i="4"/>
  <c r="J2253" i="4"/>
  <c r="K2253" i="4" s="1"/>
  <c r="L2253" i="4" s="1"/>
  <c r="I2254" i="4"/>
  <c r="J2254" i="4"/>
  <c r="K2254" i="4" s="1"/>
  <c r="L2254" i="4" s="1"/>
  <c r="I2255" i="4"/>
  <c r="J2255" i="4"/>
  <c r="K2255" i="4" s="1"/>
  <c r="I2256" i="4"/>
  <c r="J2256" i="4"/>
  <c r="K2256" i="4" s="1"/>
  <c r="I2257" i="4"/>
  <c r="J2257" i="4"/>
  <c r="K2257" i="4" s="1"/>
  <c r="L2257" i="4" s="1"/>
  <c r="I2258" i="4"/>
  <c r="J2258" i="4"/>
  <c r="K2258" i="4" s="1"/>
  <c r="L2258" i="4" s="1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669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K2044" i="4" s="1"/>
  <c r="M2044" i="4" s="1"/>
  <c r="I2045" i="4"/>
  <c r="J2045" i="4"/>
  <c r="K2045" i="4" s="1"/>
  <c r="I2046" i="4"/>
  <c r="J2046" i="4"/>
  <c r="K2046" i="4" s="1"/>
  <c r="I2047" i="4"/>
  <c r="J2047" i="4"/>
  <c r="I2048" i="4"/>
  <c r="J2048" i="4"/>
  <c r="K2048" i="4" s="1"/>
  <c r="M2048" i="4" s="1"/>
  <c r="I2049" i="4"/>
  <c r="J2049" i="4"/>
  <c r="K2049" i="4" s="1"/>
  <c r="I2050" i="4"/>
  <c r="J2050" i="4"/>
  <c r="K2050" i="4" s="1"/>
  <c r="I2051" i="4"/>
  <c r="J2051" i="4"/>
  <c r="K2051" i="4" s="1"/>
  <c r="I2052" i="4"/>
  <c r="J2052" i="4"/>
  <c r="K2052" i="4" s="1"/>
  <c r="M2052" i="4" s="1"/>
  <c r="I2053" i="4"/>
  <c r="J2053" i="4"/>
  <c r="K2053" i="4" s="1"/>
  <c r="I2054" i="4"/>
  <c r="J2054" i="4"/>
  <c r="K2054" i="4" s="1"/>
  <c r="I2055" i="4"/>
  <c r="J2055" i="4"/>
  <c r="I2056" i="4"/>
  <c r="J2056" i="4"/>
  <c r="K2056" i="4" s="1"/>
  <c r="M2056" i="4" s="1"/>
  <c r="I2057" i="4"/>
  <c r="J2057" i="4"/>
  <c r="K2057" i="4" s="1"/>
  <c r="I2058" i="4"/>
  <c r="J2058" i="4"/>
  <c r="K2058" i="4" s="1"/>
  <c r="I2059" i="4"/>
  <c r="J2059" i="4"/>
  <c r="K2059" i="4" s="1"/>
  <c r="I2060" i="4"/>
  <c r="J2060" i="4"/>
  <c r="K2060" i="4" s="1"/>
  <c r="M2060" i="4" s="1"/>
  <c r="I2061" i="4"/>
  <c r="J2061" i="4"/>
  <c r="K2061" i="4" s="1"/>
  <c r="I2062" i="4"/>
  <c r="J2062" i="4"/>
  <c r="K2062" i="4" s="1"/>
  <c r="I2063" i="4"/>
  <c r="J2063" i="4"/>
  <c r="K2063" i="4" s="1"/>
  <c r="I2064" i="4"/>
  <c r="J2064" i="4"/>
  <c r="K2064" i="4" s="1"/>
  <c r="M2064" i="4" s="1"/>
  <c r="I2065" i="4"/>
  <c r="J2065" i="4"/>
  <c r="K2065" i="4" s="1"/>
  <c r="I2066" i="4"/>
  <c r="J2066" i="4"/>
  <c r="K2066" i="4" s="1"/>
  <c r="I2067" i="4"/>
  <c r="J2067" i="4"/>
  <c r="I2068" i="4"/>
  <c r="J2068" i="4"/>
  <c r="K2068" i="4" s="1"/>
  <c r="M2068" i="4" s="1"/>
  <c r="I2069" i="4"/>
  <c r="J2069" i="4"/>
  <c r="K2069" i="4" s="1"/>
  <c r="I2070" i="4"/>
  <c r="J2070" i="4"/>
  <c r="K2070" i="4" s="1"/>
  <c r="I2071" i="4"/>
  <c r="J2071" i="4"/>
  <c r="K2071" i="4" s="1"/>
  <c r="I2072" i="4"/>
  <c r="J2072" i="4"/>
  <c r="K2072" i="4" s="1"/>
  <c r="M2072" i="4" s="1"/>
  <c r="I2073" i="4"/>
  <c r="J2073" i="4"/>
  <c r="K2073" i="4" s="1"/>
  <c r="I2074" i="4"/>
  <c r="J2074" i="4"/>
  <c r="K2074" i="4" s="1"/>
  <c r="I2075" i="4"/>
  <c r="J2075" i="4"/>
  <c r="K2075" i="4" s="1"/>
  <c r="I2076" i="4"/>
  <c r="J2076" i="4"/>
  <c r="K2076" i="4" s="1"/>
  <c r="M2076" i="4" s="1"/>
  <c r="I2077" i="4"/>
  <c r="J2077" i="4"/>
  <c r="K2077" i="4" s="1"/>
  <c r="I2078" i="4"/>
  <c r="J2078" i="4"/>
  <c r="K2078" i="4" s="1"/>
  <c r="I2079" i="4"/>
  <c r="J2079" i="4"/>
  <c r="I2080" i="4"/>
  <c r="J2080" i="4"/>
  <c r="K2080" i="4" s="1"/>
  <c r="M2080" i="4" s="1"/>
  <c r="I2081" i="4"/>
  <c r="J2081" i="4"/>
  <c r="K2081" i="4" s="1"/>
  <c r="I2082" i="4"/>
  <c r="J2082" i="4"/>
  <c r="K2082" i="4" s="1"/>
  <c r="I2083" i="4"/>
  <c r="J2083" i="4"/>
  <c r="K2083" i="4" s="1"/>
  <c r="I2084" i="4"/>
  <c r="J2084" i="4"/>
  <c r="K2084" i="4" s="1"/>
  <c r="M2084" i="4" s="1"/>
  <c r="I2085" i="4"/>
  <c r="J2085" i="4"/>
  <c r="K2085" i="4" s="1"/>
  <c r="I2086" i="4"/>
  <c r="J2086" i="4"/>
  <c r="K2086" i="4" s="1"/>
  <c r="I2087" i="4"/>
  <c r="J2087" i="4"/>
  <c r="I2088" i="4"/>
  <c r="J2088" i="4"/>
  <c r="K2088" i="4" s="1"/>
  <c r="M2088" i="4" s="1"/>
  <c r="I2089" i="4"/>
  <c r="J2089" i="4"/>
  <c r="K2089" i="4" s="1"/>
  <c r="I2090" i="4"/>
  <c r="J2090" i="4"/>
  <c r="K2090" i="4" s="1"/>
  <c r="I2091" i="4"/>
  <c r="J2091" i="4"/>
  <c r="K2091" i="4" s="1"/>
  <c r="I2092" i="4"/>
  <c r="J2092" i="4"/>
  <c r="K2092" i="4" s="1"/>
  <c r="M2092" i="4" s="1"/>
  <c r="I2093" i="4"/>
  <c r="J2093" i="4"/>
  <c r="K2093" i="4" s="1"/>
  <c r="I2094" i="4"/>
  <c r="J2094" i="4"/>
  <c r="K2094" i="4" s="1"/>
  <c r="I2095" i="4"/>
  <c r="J2095" i="4"/>
  <c r="K2095" i="4" s="1"/>
  <c r="I2096" i="4"/>
  <c r="J2096" i="4"/>
  <c r="K2096" i="4" s="1"/>
  <c r="M2096" i="4" s="1"/>
  <c r="I2097" i="4"/>
  <c r="J2097" i="4"/>
  <c r="K2097" i="4" s="1"/>
  <c r="I2098" i="4"/>
  <c r="J2098" i="4"/>
  <c r="K2098" i="4" s="1"/>
  <c r="I2099" i="4"/>
  <c r="J2099" i="4"/>
  <c r="I2100" i="4"/>
  <c r="J2100" i="4"/>
  <c r="K2100" i="4" s="1"/>
  <c r="M2100" i="4" s="1"/>
  <c r="I2101" i="4"/>
  <c r="J2101" i="4"/>
  <c r="K2101" i="4" s="1"/>
  <c r="I2102" i="4"/>
  <c r="J2102" i="4"/>
  <c r="K2102" i="4" s="1"/>
  <c r="I2103" i="4"/>
  <c r="J2103" i="4"/>
  <c r="K2103" i="4" s="1"/>
  <c r="M2103" i="4" s="1"/>
  <c r="I2104" i="4"/>
  <c r="J2104" i="4"/>
  <c r="K2104" i="4" s="1"/>
  <c r="M2104" i="4" s="1"/>
  <c r="I2105" i="4"/>
  <c r="J2105" i="4"/>
  <c r="K2105" i="4" s="1"/>
  <c r="I2106" i="4"/>
  <c r="J2106" i="4"/>
  <c r="K2106" i="4" s="1"/>
  <c r="I2107" i="4"/>
  <c r="J2107" i="4"/>
  <c r="K2107" i="4" s="1"/>
  <c r="I2108" i="4"/>
  <c r="J2108" i="4"/>
  <c r="K2108" i="4" s="1"/>
  <c r="M2108" i="4" s="1"/>
  <c r="I2109" i="4"/>
  <c r="J2109" i="4"/>
  <c r="K2109" i="4" s="1"/>
  <c r="I2110" i="4"/>
  <c r="J2110" i="4"/>
  <c r="K2110" i="4" s="1"/>
  <c r="I2111" i="4"/>
  <c r="J2111" i="4"/>
  <c r="I2112" i="4"/>
  <c r="J2112" i="4"/>
  <c r="K2112" i="4" s="1"/>
  <c r="M2112" i="4" s="1"/>
  <c r="I2113" i="4"/>
  <c r="J2113" i="4"/>
  <c r="K2113" i="4" s="1"/>
  <c r="I2114" i="4"/>
  <c r="J2114" i="4"/>
  <c r="K2114" i="4" s="1"/>
  <c r="I2115" i="4"/>
  <c r="J2115" i="4"/>
  <c r="K2115" i="4" s="1"/>
  <c r="I2116" i="4"/>
  <c r="J2116" i="4"/>
  <c r="K2116" i="4" s="1"/>
  <c r="M2116" i="4" s="1"/>
  <c r="I2117" i="4"/>
  <c r="J2117" i="4"/>
  <c r="K2117" i="4" s="1"/>
  <c r="I2118" i="4"/>
  <c r="J2118" i="4"/>
  <c r="K2118" i="4" s="1"/>
  <c r="I2119" i="4"/>
  <c r="J2119" i="4"/>
  <c r="K2119" i="4" s="1"/>
  <c r="I2120" i="4"/>
  <c r="J2120" i="4"/>
  <c r="K2120" i="4" s="1"/>
  <c r="L2120" i="4" s="1"/>
  <c r="I2121" i="4"/>
  <c r="J2121" i="4"/>
  <c r="K2121" i="4" s="1"/>
  <c r="I2122" i="4"/>
  <c r="J2122" i="4"/>
  <c r="K2122" i="4" s="1"/>
  <c r="I2123" i="4"/>
  <c r="J2123" i="4"/>
  <c r="K2123" i="4" s="1"/>
  <c r="I2124" i="4"/>
  <c r="J2124" i="4"/>
  <c r="K2124" i="4" s="1"/>
  <c r="L2124" i="4" s="1"/>
  <c r="I2125" i="4"/>
  <c r="J2125" i="4"/>
  <c r="K2125" i="4" s="1"/>
  <c r="I2126" i="4"/>
  <c r="J2126" i="4"/>
  <c r="K2126" i="4" s="1"/>
  <c r="I2127" i="4"/>
  <c r="J2127" i="4"/>
  <c r="K2127" i="4" s="1"/>
  <c r="I2128" i="4"/>
  <c r="J2128" i="4"/>
  <c r="K2128" i="4" s="1"/>
  <c r="L2128" i="4" s="1"/>
  <c r="I2129" i="4"/>
  <c r="J2129" i="4"/>
  <c r="K2129" i="4" s="1"/>
  <c r="I2130" i="4"/>
  <c r="J2130" i="4"/>
  <c r="K2130" i="4" s="1"/>
  <c r="I2131" i="4"/>
  <c r="J2131" i="4"/>
  <c r="K2131" i="4" s="1"/>
  <c r="M2131" i="4" s="1"/>
  <c r="I2132" i="4"/>
  <c r="J2132" i="4"/>
  <c r="K2132" i="4" s="1"/>
  <c r="L2132" i="4" s="1"/>
  <c r="I2133" i="4"/>
  <c r="J2133" i="4"/>
  <c r="K2133" i="4" s="1"/>
  <c r="I2134" i="4"/>
  <c r="J2134" i="4"/>
  <c r="K2134" i="4" s="1"/>
  <c r="I2135" i="4"/>
  <c r="J2135" i="4"/>
  <c r="K2135" i="4" s="1"/>
  <c r="I2136" i="4"/>
  <c r="J2136" i="4"/>
  <c r="K2136" i="4" s="1"/>
  <c r="L2136" i="4" s="1"/>
  <c r="I2137" i="4"/>
  <c r="J2137" i="4"/>
  <c r="I2138" i="4"/>
  <c r="J2138" i="4"/>
  <c r="K2138" i="4" s="1"/>
  <c r="L2138" i="4" s="1"/>
  <c r="I2139" i="4"/>
  <c r="J2139" i="4"/>
  <c r="K2139" i="4" s="1"/>
  <c r="I2140" i="4"/>
  <c r="J2140" i="4"/>
  <c r="K2140" i="4" s="1"/>
  <c r="M2140" i="4" s="1"/>
  <c r="I2141" i="4"/>
  <c r="J2141" i="4"/>
  <c r="K2141" i="4" s="1"/>
  <c r="L2141" i="4" s="1"/>
  <c r="I2142" i="4"/>
  <c r="J2142" i="4"/>
  <c r="K2142" i="4" s="1"/>
  <c r="I2143" i="4"/>
  <c r="J2143" i="4"/>
  <c r="K2143" i="4" s="1"/>
  <c r="I2144" i="4"/>
  <c r="J2144" i="4"/>
  <c r="K2144" i="4" s="1"/>
  <c r="I2145" i="4"/>
  <c r="J2145" i="4"/>
  <c r="K2145" i="4" s="1"/>
  <c r="L2145" i="4" s="1"/>
  <c r="I2146" i="4"/>
  <c r="J2146" i="4"/>
  <c r="K2146" i="4" s="1"/>
  <c r="I2147" i="4"/>
  <c r="J2147" i="4"/>
  <c r="K2147" i="4" s="1"/>
  <c r="I2148" i="4"/>
  <c r="J2148" i="4"/>
  <c r="K2148" i="4" s="1"/>
  <c r="I2149" i="4"/>
  <c r="J2149" i="4"/>
  <c r="I2150" i="4"/>
  <c r="J2150" i="4"/>
  <c r="K2150" i="4" s="1"/>
  <c r="I2151" i="4"/>
  <c r="J2151" i="4"/>
  <c r="K2151" i="4" s="1"/>
  <c r="I2152" i="4"/>
  <c r="J2152" i="4"/>
  <c r="K2152" i="4" s="1"/>
  <c r="M2152" i="4" s="1"/>
  <c r="I2153" i="4"/>
  <c r="J2153" i="4"/>
  <c r="K2153" i="4" s="1"/>
  <c r="L2153" i="4" s="1"/>
  <c r="I2154" i="4"/>
  <c r="J2154" i="4"/>
  <c r="K2154" i="4" s="1"/>
  <c r="I2155" i="4"/>
  <c r="J2155" i="4"/>
  <c r="K2155" i="4" s="1"/>
  <c r="I2156" i="4"/>
  <c r="J2156" i="4"/>
  <c r="K2156" i="4" s="1"/>
  <c r="L2156" i="4" s="1"/>
  <c r="I2157" i="4"/>
  <c r="J2157" i="4"/>
  <c r="I2158" i="4"/>
  <c r="J2158" i="4"/>
  <c r="K2158" i="4" s="1"/>
  <c r="I2159" i="4"/>
  <c r="J2159" i="4"/>
  <c r="K2159" i="4" s="1"/>
  <c r="I2160" i="4"/>
  <c r="J2160" i="4"/>
  <c r="K2160" i="4" s="1"/>
  <c r="L2160" i="4" s="1"/>
  <c r="I2161" i="4"/>
  <c r="J2161" i="4"/>
  <c r="K2161" i="4" s="1"/>
  <c r="I2162" i="4"/>
  <c r="J2162" i="4"/>
  <c r="K2162" i="4" s="1"/>
  <c r="I2163" i="4"/>
  <c r="J2163" i="4"/>
  <c r="K2163" i="4" s="1"/>
  <c r="I2164" i="4"/>
  <c r="J2164" i="4"/>
  <c r="K2164" i="4" s="1"/>
  <c r="L2164" i="4" s="1"/>
  <c r="I2165" i="4"/>
  <c r="J2165" i="4"/>
  <c r="K2165" i="4" s="1"/>
  <c r="I2166" i="4"/>
  <c r="J2166" i="4"/>
  <c r="K2166" i="4" s="1"/>
  <c r="I2167" i="4"/>
  <c r="J2167" i="4"/>
  <c r="K2167" i="4" s="1"/>
  <c r="M2167" i="4" s="1"/>
  <c r="I2168" i="4"/>
  <c r="J2168" i="4"/>
  <c r="K2168" i="4" s="1"/>
  <c r="I2169" i="4"/>
  <c r="J2169" i="4"/>
  <c r="K2169" i="4" s="1"/>
  <c r="L2169" i="4" s="1"/>
  <c r="I2170" i="4"/>
  <c r="J2170" i="4"/>
  <c r="K2170" i="4" s="1"/>
  <c r="M2170" i="4" s="1"/>
  <c r="I2171" i="4"/>
  <c r="J2171" i="4"/>
  <c r="K2171" i="4" s="1"/>
  <c r="I2172" i="4"/>
  <c r="J2172" i="4"/>
  <c r="K2172" i="4" s="1"/>
  <c r="L2172" i="4" s="1"/>
  <c r="I2173" i="4"/>
  <c r="J2173" i="4"/>
  <c r="K2173" i="4" s="1"/>
  <c r="I2174" i="4"/>
  <c r="J2174" i="4"/>
  <c r="K2174" i="4" s="1"/>
  <c r="L2174" i="4" s="1"/>
  <c r="I2175" i="4"/>
  <c r="J2175" i="4"/>
  <c r="K2175" i="4" s="1"/>
  <c r="I2176" i="4"/>
  <c r="J2176" i="4"/>
  <c r="K2176" i="4" s="1"/>
  <c r="L2176" i="4" s="1"/>
  <c r="I2177" i="4"/>
  <c r="J2177" i="4"/>
  <c r="K2177" i="4" s="1"/>
  <c r="I2178" i="4"/>
  <c r="J2178" i="4"/>
  <c r="K2178" i="4" s="1"/>
  <c r="L2178" i="4" s="1"/>
  <c r="I2179" i="4"/>
  <c r="J2179" i="4"/>
  <c r="K2179" i="4" s="1"/>
  <c r="I2180" i="4"/>
  <c r="J2180" i="4"/>
  <c r="K2180" i="4" s="1"/>
  <c r="L2180" i="4" s="1"/>
  <c r="I2181" i="4"/>
  <c r="J2181" i="4"/>
  <c r="K2181" i="4" s="1"/>
  <c r="I2182" i="4"/>
  <c r="J2182" i="4"/>
  <c r="K2182" i="4" s="1"/>
  <c r="L2182" i="4" s="1"/>
  <c r="I2183" i="4"/>
  <c r="J2183" i="4"/>
  <c r="K2183" i="4" s="1"/>
  <c r="I2184" i="4"/>
  <c r="J2184" i="4"/>
  <c r="K2184" i="4" s="1"/>
  <c r="L2184" i="4" s="1"/>
  <c r="I2185" i="4"/>
  <c r="J2185" i="4"/>
  <c r="K2185" i="4" s="1"/>
  <c r="I2186" i="4"/>
  <c r="J2186" i="4"/>
  <c r="K2186" i="4" s="1"/>
  <c r="I2187" i="4"/>
  <c r="J2187" i="4"/>
  <c r="K2187" i="4" s="1"/>
  <c r="I2188" i="4"/>
  <c r="J2188" i="4"/>
  <c r="K2188" i="4" s="1"/>
  <c r="L2188" i="4" s="1"/>
  <c r="I2189" i="4"/>
  <c r="J2189" i="4"/>
  <c r="K2189" i="4" s="1"/>
  <c r="I2190" i="4"/>
  <c r="J2190" i="4"/>
  <c r="K2190" i="4" s="1"/>
  <c r="L2190" i="4" s="1"/>
  <c r="I2191" i="4"/>
  <c r="J2191" i="4"/>
  <c r="K2191" i="4" s="1"/>
  <c r="I2192" i="4"/>
  <c r="J2192" i="4"/>
  <c r="K2192" i="4" s="1"/>
  <c r="L2192" i="4" s="1"/>
  <c r="I2193" i="4"/>
  <c r="J2193" i="4"/>
  <c r="K2193" i="4" s="1"/>
  <c r="I2194" i="4"/>
  <c r="J2194" i="4"/>
  <c r="K2194" i="4" s="1"/>
  <c r="I2195" i="4"/>
  <c r="J2195" i="4"/>
  <c r="K2195" i="4" s="1"/>
  <c r="I2196" i="4"/>
  <c r="J2196" i="4"/>
  <c r="K2196" i="4" s="1"/>
  <c r="L2196" i="4" s="1"/>
  <c r="I2197" i="4"/>
  <c r="J2197" i="4"/>
  <c r="K2197" i="4" s="1"/>
  <c r="I2198" i="4"/>
  <c r="J2198" i="4"/>
  <c r="K2198" i="4" s="1"/>
  <c r="I2199" i="4"/>
  <c r="J2199" i="4"/>
  <c r="K2199" i="4" s="1"/>
  <c r="I2200" i="4"/>
  <c r="J2200" i="4"/>
  <c r="K2200" i="4" s="1"/>
  <c r="L2200" i="4" s="1"/>
  <c r="I2201" i="4"/>
  <c r="J2201" i="4"/>
  <c r="K2201" i="4" s="1"/>
  <c r="I2202" i="4"/>
  <c r="J2202" i="4"/>
  <c r="K2202" i="4" s="1"/>
  <c r="I2203" i="4"/>
  <c r="J2203" i="4"/>
  <c r="K2203" i="4" s="1"/>
  <c r="I2204" i="4"/>
  <c r="J2204" i="4"/>
  <c r="K2204" i="4" s="1"/>
  <c r="L2204" i="4" s="1"/>
  <c r="I2205" i="4"/>
  <c r="J2205" i="4"/>
  <c r="K2205" i="4" s="1"/>
  <c r="I2206" i="4"/>
  <c r="J2206" i="4"/>
  <c r="K2206" i="4" s="1"/>
  <c r="L2206" i="4" s="1"/>
  <c r="I2207" i="4"/>
  <c r="J2207" i="4"/>
  <c r="K2207" i="4" s="1"/>
  <c r="I2208" i="4"/>
  <c r="J2208" i="4"/>
  <c r="K2208" i="4" s="1"/>
  <c r="L2208" i="4" s="1"/>
  <c r="I2209" i="4"/>
  <c r="J2209" i="4"/>
  <c r="I2210" i="4"/>
  <c r="J2210" i="4"/>
  <c r="K2210" i="4" s="1"/>
  <c r="L2210" i="4" s="1"/>
  <c r="I2211" i="4"/>
  <c r="J2211" i="4"/>
  <c r="K2211" i="4" s="1"/>
  <c r="I2212" i="4"/>
  <c r="J2212" i="4"/>
  <c r="K2212" i="4" s="1"/>
  <c r="L2212" i="4" s="1"/>
  <c r="I2213" i="4"/>
  <c r="J2213" i="4"/>
  <c r="K2213" i="4" s="1"/>
  <c r="I2214" i="4"/>
  <c r="J2214" i="4"/>
  <c r="K2214" i="4" s="1"/>
  <c r="I2215" i="4"/>
  <c r="J2215" i="4"/>
  <c r="K2215" i="4" s="1"/>
  <c r="I2216" i="4"/>
  <c r="J2216" i="4"/>
  <c r="K2216" i="4" s="1"/>
  <c r="L2216" i="4" s="1"/>
  <c r="I2217" i="4"/>
  <c r="J2217" i="4"/>
  <c r="K2217" i="4" s="1"/>
  <c r="I2218" i="4"/>
  <c r="J2218" i="4"/>
  <c r="K2218" i="4" s="1"/>
  <c r="I2219" i="4"/>
  <c r="J2219" i="4"/>
  <c r="K2219" i="4" s="1"/>
  <c r="I2220" i="4"/>
  <c r="J2220" i="4"/>
  <c r="K2220" i="4" s="1"/>
  <c r="I2221" i="4"/>
  <c r="J2221" i="4"/>
  <c r="K2221" i="4" s="1"/>
  <c r="L2221" i="4" s="1"/>
  <c r="I2222" i="4"/>
  <c r="J2222" i="4"/>
  <c r="K2222" i="4" s="1"/>
  <c r="I2223" i="4"/>
  <c r="J2223" i="4"/>
  <c r="K2223" i="4" s="1"/>
  <c r="I2224" i="4"/>
  <c r="J2224" i="4"/>
  <c r="K2224" i="4" s="1"/>
  <c r="I2225" i="4"/>
  <c r="J2225" i="4"/>
  <c r="K2225" i="4" s="1"/>
  <c r="L2225" i="4" s="1"/>
  <c r="I2226" i="4"/>
  <c r="J2226" i="4"/>
  <c r="K2226" i="4" s="1"/>
  <c r="I2227" i="4"/>
  <c r="J2227" i="4"/>
  <c r="K2227" i="4" s="1"/>
  <c r="I2228" i="4"/>
  <c r="J2228" i="4"/>
  <c r="K2228" i="4" s="1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K2209" i="4"/>
  <c r="O1433" i="4"/>
  <c r="O1571" i="4"/>
  <c r="O1527" i="4"/>
  <c r="O1588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P1923" i="4" s="1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32" i="4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O2094" i="4"/>
  <c r="P2094" i="4" s="1"/>
  <c r="O133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K215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K2149" i="4"/>
  <c r="L2149" i="4" s="1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K2137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K2047" i="4"/>
  <c r="K2055" i="4"/>
  <c r="K2067" i="4"/>
  <c r="K2079" i="4"/>
  <c r="K2087" i="4"/>
  <c r="K2099" i="4"/>
  <c r="L2099" i="4" s="1"/>
  <c r="K2111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K1810" i="4"/>
  <c r="M1810" i="4" s="1"/>
  <c r="K1811" i="4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L1811" i="4" l="1"/>
  <c r="M1811" i="4"/>
  <c r="L1809" i="4"/>
  <c r="M1809" i="4"/>
  <c r="M1767" i="4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669" i="4" l="1"/>
  <c r="O2673" i="4" s="1"/>
  <c r="O2676" i="4" s="1"/>
  <c r="P2" i="4"/>
  <c r="K139" i="4"/>
  <c r="K138" i="4"/>
  <c r="Q2669" i="4" l="1"/>
  <c r="L139" i="4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P1263" i="4"/>
  <c r="P1400" i="4"/>
  <c r="P2669" i="4" l="1"/>
  <c r="Q2305" i="4"/>
  <c r="Q2306" i="4" l="1"/>
  <c r="Q2307" i="4" l="1"/>
  <c r="Q2308" i="4" l="1"/>
  <c r="Q2309" i="4" l="1"/>
  <c r="Q2310" i="4" l="1"/>
  <c r="Q2311" i="4" l="1"/>
  <c r="Q2312" i="4" l="1"/>
  <c r="Q2313" i="4" l="1"/>
  <c r="Q2314" i="4" l="1"/>
  <c r="Q2315" i="4" l="1"/>
  <c r="Q2316" i="4" l="1"/>
  <c r="Q2317" i="4" l="1"/>
  <c r="Q2318" i="4" l="1"/>
  <c r="Q2319" i="4" l="1"/>
  <c r="Q2320" i="4" l="1"/>
  <c r="Q2321" i="4" l="1"/>
  <c r="Q2322" i="4" l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l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</commentList>
</comments>
</file>

<file path=xl/sharedStrings.xml><?xml version="1.0" encoding="utf-8"?>
<sst xmlns="http://schemas.openxmlformats.org/spreadsheetml/2006/main" count="14901" uniqueCount="2207">
  <si>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</si>
  <si>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</si>
  <si>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</si>
  <si>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</si>
  <si>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</si>
  <si>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</si>
  <si>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</si>
  <si>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</si>
  <si>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</si>
  <si>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</si>
  <si>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</si>
  <si>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</si>
  <si>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</si>
  <si>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</si>
  <si>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</si>
  <si>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</si>
  <si>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</si>
  <si>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</si>
  <si>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</si>
  <si>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</si>
  <si>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</si>
  <si>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</si>
  <si>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</si>
  <si>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</si>
  <si>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</si>
  <si>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</si>
  <si>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</si>
  <si>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</si>
  <si>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</si>
  <si>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</si>
  <si>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</si>
  <si>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</si>
  <si>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</si>
  <si>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</si>
  <si>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</si>
  <si>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</si>
  <si>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</si>
  <si>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</si>
  <si>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</si>
  <si>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</si>
  <si>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</si>
  <si>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</si>
  <si>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</si>
  <si>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</si>
  <si>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</si>
  <si>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</si>
  <si>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</si>
  <si>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</si>
  <si>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</si>
  <si>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</si>
  <si>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</si>
  <si>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</si>
  <si>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</si>
  <si>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</si>
  <si>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</si>
  <si>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</si>
  <si>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</si>
  <si>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</si>
  <si>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</si>
  <si>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</si>
  <si>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</si>
  <si>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</si>
  <si>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</si>
  <si>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</si>
  <si>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</si>
  <si>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</si>
  <si>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</si>
  <si>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</si>
  <si>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</si>
  <si>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</si>
  <si>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</si>
  <si>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</si>
  <si>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</si>
  <si>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</si>
  <si>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</si>
  <si>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</si>
  <si>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</si>
  <si>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</si>
  <si>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</si>
  <si>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</si>
  <si>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</si>
  <si>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</si>
  <si>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</si>
  <si>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</si>
  <si>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</si>
  <si>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</si>
  <si>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</si>
  <si>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</si>
  <si>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</si>
  <si>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</si>
  <si>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</si>
  <si>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</si>
  <si>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</si>
  <si>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</si>
  <si>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</si>
  <si>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</si>
  <si>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</si>
  <si>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</si>
  <si>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</si>
  <si>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</si>
  <si>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</si>
  <si>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</si>
  <si>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</si>
  <si>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</si>
  <si>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</si>
  <si>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</si>
  <si>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</si>
  <si>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</si>
  <si>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</si>
  <si>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</si>
  <si>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</si>
  <si>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</si>
  <si>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</si>
  <si>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</si>
  <si>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</si>
  <si>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</si>
  <si>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</si>
  <si>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</si>
  <si>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</si>
  <si>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</si>
  <si>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</si>
  <si>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</si>
  <si>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</si>
  <si>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</si>
  <si>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</si>
  <si>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</si>
  <si>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</si>
  <si>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</si>
  <si>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</si>
  <si>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</si>
  <si>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</si>
  <si>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</si>
  <si>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</si>
  <si>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</si>
  <si>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</si>
  <si>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</si>
  <si>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</si>
  <si>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</si>
  <si>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</si>
  <si>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</si>
  <si>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</si>
  <si>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</si>
  <si>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</si>
  <si>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</si>
  <si>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</si>
  <si>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</si>
  <si>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</si>
  <si>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</si>
  <si>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</si>
  <si>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</si>
  <si>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</si>
  <si>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</si>
  <si>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</si>
  <si>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</si>
  <si>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</si>
  <si>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</si>
  <si>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</si>
  <si>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</si>
  <si>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</si>
  <si>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</si>
  <si>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</si>
  <si>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</si>
  <si>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</si>
  <si>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</si>
  <si>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</si>
  <si>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</si>
  <si>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</si>
  <si>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</si>
  <si>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</si>
  <si>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</si>
  <si>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</si>
  <si>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</si>
  <si>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</si>
  <si>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</si>
  <si>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</si>
  <si>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</si>
  <si>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</si>
  <si>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</si>
  <si>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</si>
  <si>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</si>
  <si>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</si>
  <si>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</si>
  <si>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</si>
  <si>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</si>
  <si>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</si>
  <si>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</si>
  <si>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</si>
  <si>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</si>
  <si>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</si>
  <si>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</si>
  <si>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</si>
  <si>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</si>
  <si>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</si>
  <si>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</si>
  <si>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</si>
  <si>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</si>
  <si>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</si>
  <si>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</si>
  <si>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</si>
  <si>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</si>
  <si>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</si>
  <si>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</si>
  <si>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</si>
  <si>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</si>
  <si>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</si>
  <si>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</si>
  <si>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</si>
  <si>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</si>
  <si>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</si>
  <si>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</si>
  <si>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</si>
  <si>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</si>
  <si>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</si>
  <si>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</si>
  <si>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</si>
  <si>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</si>
  <si>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</si>
  <si>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</si>
  <si>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</si>
  <si>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</si>
  <si>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</si>
  <si>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</si>
  <si>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</si>
  <si>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</si>
  <si>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</si>
  <si>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</si>
  <si>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</si>
  <si>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</si>
  <si>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</si>
  <si>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</si>
  <si>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</si>
  <si>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</si>
  <si>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</si>
  <si>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</si>
  <si>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</si>
  <si>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</si>
  <si>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</si>
  <si>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</si>
  <si>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</si>
  <si>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</si>
  <si>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</si>
  <si>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</si>
  <si>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</si>
  <si>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</si>
  <si>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</si>
  <si>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</si>
  <si>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</si>
  <si>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</si>
  <si>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</si>
  <si>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</si>
  <si>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</si>
  <si>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</si>
  <si>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</si>
  <si>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</si>
  <si>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</si>
  <si>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</si>
  <si>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</si>
  <si>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</si>
  <si>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</si>
  <si>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</si>
  <si>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</si>
  <si>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</si>
  <si>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</si>
  <si>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</si>
  <si>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</si>
  <si>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</si>
  <si>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</si>
  <si>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</si>
  <si>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</si>
  <si>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</si>
  <si>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</si>
  <si>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</si>
  <si>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</si>
  <si>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</si>
  <si>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</si>
  <si>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</si>
  <si>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</si>
  <si>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</si>
  <si>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</si>
  <si>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</si>
  <si>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</si>
  <si>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</si>
  <si>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</si>
  <si>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</si>
  <si>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</si>
  <si>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</si>
  <si>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</si>
  <si>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</si>
  <si>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</si>
  <si>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</si>
  <si>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</si>
  <si>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</si>
  <si>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</si>
  <si>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</si>
  <si>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</si>
  <si>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</si>
  <si>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</si>
  <si>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</si>
  <si>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</si>
  <si>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</si>
  <si>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</si>
  <si>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</si>
  <si>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</si>
  <si>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</si>
  <si>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</si>
  <si>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</si>
  <si>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</si>
  <si>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</si>
  <si>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</si>
  <si>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</si>
  <si>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</si>
  <si>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</si>
  <si>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</si>
  <si>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</si>
  <si>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</si>
  <si>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</si>
  <si>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</si>
  <si>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</si>
  <si>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</si>
  <si>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</si>
  <si>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</si>
  <si>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</si>
  <si>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</si>
  <si>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</si>
  <si>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</si>
  <si>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</si>
  <si>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</si>
  <si>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</si>
  <si>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</si>
  <si>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</si>
  <si>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</si>
  <si>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</si>
  <si>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</si>
  <si>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</si>
  <si>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</si>
  <si>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</si>
  <si>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</si>
  <si>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</si>
  <si>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</si>
  <si>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</si>
  <si>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</si>
  <si>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</si>
  <si>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</si>
  <si>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</si>
  <si>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</si>
  <si>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</si>
  <si>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</si>
  <si>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</si>
  <si>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</si>
  <si>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</si>
  <si>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</si>
  <si>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</si>
  <si>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</si>
  <si>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</si>
  <si>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</si>
  <si>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</si>
  <si>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</si>
  <si>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</si>
  <si>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</si>
  <si>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</si>
  <si>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</si>
  <si>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</si>
  <si>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</si>
  <si>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</si>
  <si>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</si>
  <si>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</si>
  <si>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</si>
  <si>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</si>
  <si>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</si>
  <si>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</si>
  <si>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</si>
  <si>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</si>
  <si>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</si>
  <si>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</si>
  <si>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</si>
  <si>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</si>
  <si>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</si>
  <si>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</si>
  <si>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</si>
  <si>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</si>
  <si>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</si>
  <si>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</si>
  <si>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</si>
  <si>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Aumada Energy &amp; Technologies(M) Sdn Bhd Total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</si>
  <si>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</si>
  <si>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</si>
  <si>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</si>
  <si>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</si>
  <si>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</si>
  <si>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</si>
  <si>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</si>
  <si>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</si>
  <si>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</si>
  <si>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</si>
  <si>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</si>
  <si>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</si>
  <si>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</si>
  <si>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</si>
  <si>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</si>
  <si>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</si>
  <si>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</si>
  <si>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</si>
  <si>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</si>
  <si>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</si>
  <si>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</si>
  <si>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</si>
  <si>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</si>
  <si>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</si>
  <si>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</si>
  <si>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</si>
  <si>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</si>
  <si>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</si>
  <si>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</si>
  <si>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</si>
  <si>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</si>
  <si>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</si>
  <si>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</si>
  <si>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</si>
  <si>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</si>
  <si>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</si>
  <si>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</si>
  <si>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</si>
  <si>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</si>
  <si>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</si>
  <si>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</si>
  <si>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</si>
  <si>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</si>
  <si>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</si>
  <si>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</si>
  <si>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</si>
  <si>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</si>
  <si>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</si>
  <si>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</si>
  <si>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</si>
  <si>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</si>
  <si>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</si>
  <si>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</si>
  <si>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</si>
  <si>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</si>
  <si>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</si>
  <si>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</si>
  <si>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</si>
  <si>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</si>
  <si>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</si>
  <si>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</si>
  <si>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</si>
  <si>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</si>
  <si>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</si>
  <si>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</si>
  <si>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</si>
  <si>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</si>
  <si>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</si>
  <si>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</si>
  <si>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</si>
  <si>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</si>
  <si>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</si>
  <si>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</si>
  <si>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</si>
  <si>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</si>
  <si>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</si>
  <si>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</si>
  <si>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</si>
  <si>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</si>
  <si>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</si>
  <si>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</si>
  <si>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</si>
  <si>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</si>
  <si>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</si>
  <si>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</si>
  <si>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</si>
  <si>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</si>
  <si>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</si>
  <si>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</si>
  <si>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</si>
  <si>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</si>
  <si>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</si>
  <si>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</si>
  <si>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</si>
  <si>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</si>
  <si>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</si>
  <si>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</si>
  <si>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</si>
  <si>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</si>
  <si>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</si>
  <si>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</si>
  <si>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</si>
  <si>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</si>
  <si>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</si>
  <si>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</si>
  <si>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</si>
  <si>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</si>
  <si>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</si>
  <si>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</si>
  <si>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</si>
  <si>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</si>
  <si>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</si>
  <si>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</si>
  <si>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</si>
  <si>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</si>
  <si>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</si>
  <si>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</si>
  <si>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</si>
  <si>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</si>
  <si>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</si>
  <si>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</si>
  <si>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</si>
  <si>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</si>
  <si>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</si>
  <si>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</si>
  <si>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</si>
  <si>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</si>
  <si>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</si>
  <si>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</si>
  <si>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</si>
  <si>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</si>
  <si>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</si>
  <si>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</si>
  <si>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</si>
  <si>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</si>
  <si>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</si>
  <si>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</si>
  <si>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</si>
  <si>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</si>
  <si>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</si>
  <si>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</si>
  <si>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</si>
  <si>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</si>
  <si>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</si>
  <si>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</si>
  <si>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</si>
  <si>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</si>
  <si>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</si>
  <si>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</si>
  <si>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</si>
  <si>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</si>
  <si>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</si>
  <si>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</si>
  <si>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</si>
  <si>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</si>
  <si>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</si>
  <si>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</si>
  <si>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</si>
  <si>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</si>
  <si>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</si>
  <si>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</si>
  <si>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</si>
  <si>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</si>
  <si>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</si>
  <si>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</si>
  <si>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</si>
  <si>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</si>
  <si>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</si>
  <si>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</si>
  <si>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</si>
  <si>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</si>
  <si>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</si>
  <si>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</si>
  <si>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</si>
  <si>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</si>
  <si>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</si>
  <si>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</si>
  <si>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</si>
  <si>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</si>
  <si>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</si>
  <si>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</si>
  <si>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</si>
  <si>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</si>
  <si>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</si>
  <si>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</si>
  <si>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</si>
  <si>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</si>
  <si>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</si>
  <si>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</si>
  <si>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</si>
  <si>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</si>
  <si>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</si>
  <si>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</si>
  <si>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</si>
  <si>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</si>
  <si>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</si>
  <si>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</si>
  <si>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</si>
  <si>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</si>
  <si>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</si>
  <si>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</si>
  <si>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</si>
  <si>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</si>
  <si>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</si>
  <si>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</si>
  <si>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</si>
  <si>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</si>
  <si>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</si>
  <si>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</si>
  <si>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</si>
  <si>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</si>
  <si>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</si>
  <si>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</si>
  <si>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</si>
  <si>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</si>
  <si>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</si>
  <si>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</si>
  <si>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</si>
  <si>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</si>
  <si>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</si>
  <si>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</si>
  <si>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</si>
  <si>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</si>
  <si>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</si>
  <si>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</si>
  <si>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</si>
  <si>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</si>
  <si>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</si>
  <si>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</si>
  <si>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</si>
  <si>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</si>
  <si>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</si>
  <si>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</si>
  <si>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</si>
  <si>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</si>
  <si>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</si>
  <si>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</si>
  <si>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</si>
  <si>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</si>
  <si>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</si>
  <si>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</si>
  <si>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</si>
  <si>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</si>
  <si>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</si>
  <si>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</si>
  <si>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</si>
  <si>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</si>
  <si>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</si>
  <si>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</si>
  <si>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</si>
  <si>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</si>
  <si>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</si>
  <si>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</si>
  <si>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</si>
  <si>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</si>
  <si>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</si>
  <si>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</si>
  <si>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</si>
  <si>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</si>
  <si>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</si>
  <si>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</si>
  <si>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</si>
  <si>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</si>
  <si>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</si>
  <si>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</si>
  <si>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</si>
  <si>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</si>
  <si>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</si>
  <si>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</si>
  <si>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</si>
  <si>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</si>
  <si>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</si>
  <si>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</si>
  <si>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</si>
  <si>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</si>
  <si>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</si>
  <si>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</si>
  <si>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</si>
  <si>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</si>
  <si>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</si>
  <si>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</si>
  <si>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</si>
  <si>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</si>
  <si>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</si>
  <si>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</si>
  <si>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</si>
  <si>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</si>
  <si>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</si>
  <si>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</si>
  <si>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</si>
  <si>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</si>
  <si>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</si>
  <si>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</si>
  <si>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</si>
  <si>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</si>
  <si>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</si>
  <si>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</si>
  <si>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</si>
  <si>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</si>
  <si>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</si>
  <si>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</si>
  <si>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</si>
  <si>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</si>
  <si>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</si>
  <si>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</si>
  <si>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</si>
  <si>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</si>
  <si>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</si>
  <si>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</si>
  <si>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</si>
  <si>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</si>
  <si>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</si>
  <si>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</si>
  <si>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</si>
  <si>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</si>
  <si>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</si>
  <si>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</si>
  <si>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</si>
  <si>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</si>
  <si>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</si>
  <si>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</si>
  <si>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</si>
  <si>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</si>
  <si>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</si>
  <si>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</si>
  <si>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</si>
  <si>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</si>
  <si>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</si>
  <si>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</si>
  <si>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</si>
  <si>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</si>
  <si>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</si>
  <si>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</si>
  <si>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</si>
  <si>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</si>
  <si>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</si>
  <si>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</si>
  <si>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</si>
  <si>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</si>
  <si>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</si>
  <si>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</si>
  <si>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</si>
  <si>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</si>
  <si>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</si>
  <si>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</si>
  <si>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</si>
  <si>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</si>
  <si>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</si>
  <si>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</si>
  <si>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</si>
  <si>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</si>
  <si>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</si>
  <si>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</si>
  <si>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</si>
  <si>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</si>
  <si>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</si>
  <si>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</si>
  <si>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</si>
  <si>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</si>
  <si>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</si>
  <si>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</si>
  <si>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</si>
  <si>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</si>
  <si>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</si>
  <si>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</si>
  <si>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</si>
  <si>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</si>
  <si>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</si>
  <si>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</si>
  <si>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</si>
  <si>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</si>
  <si>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</si>
  <si>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</si>
  <si>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</si>
  <si>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</si>
  <si>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</si>
  <si>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</si>
  <si>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</si>
  <si>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</si>
  <si>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</si>
  <si>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</si>
  <si>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</si>
  <si>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</si>
  <si>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</si>
  <si>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</si>
  <si>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</si>
  <si>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</si>
  <si>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</si>
  <si>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</si>
  <si>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</si>
  <si>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</si>
  <si>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</si>
  <si>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</si>
  <si>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</si>
  <si>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</si>
  <si>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</si>
  <si>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</si>
  <si>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</si>
  <si>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</si>
  <si>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</si>
  <si>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</si>
  <si>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</si>
  <si>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</si>
  <si>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</si>
  <si>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</si>
  <si>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</si>
  <si>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</si>
  <si>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</si>
  <si>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</si>
  <si>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</si>
  <si>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</si>
  <si>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</si>
  <si>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</si>
  <si>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</si>
  <si>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</si>
  <si>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</si>
  <si>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</si>
  <si>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</si>
  <si>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</si>
  <si>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</si>
  <si>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</si>
  <si>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</si>
  <si>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</si>
  <si>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</si>
  <si>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</si>
  <si>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</si>
  <si>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</si>
  <si>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</si>
  <si>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</si>
  <si>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</si>
  <si>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</si>
  <si>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</si>
  <si>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</si>
  <si>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</si>
  <si>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</si>
  <si>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</si>
  <si>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</si>
  <si>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</si>
  <si>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</si>
  <si>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</si>
  <si>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</si>
  <si>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</si>
  <si>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</si>
  <si>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</si>
  <si>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</si>
  <si>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</si>
  <si>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</si>
  <si>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</si>
  <si>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</si>
  <si>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</si>
  <si>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</si>
  <si>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</si>
  <si>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</si>
  <si>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</si>
  <si>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</si>
  <si>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</si>
  <si>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</si>
  <si>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</si>
  <si>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</si>
  <si>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</si>
  <si>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</si>
  <si>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</si>
  <si>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</si>
  <si>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</si>
  <si>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</si>
  <si>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</si>
  <si>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</si>
  <si>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</si>
  <si>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</si>
  <si>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</si>
  <si>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</si>
  <si>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</si>
  <si>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</si>
  <si>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</si>
  <si>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</si>
  <si>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</si>
  <si>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</si>
  <si>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</si>
  <si>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</si>
  <si>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</si>
  <si>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</si>
  <si>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</si>
  <si>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</si>
  <si>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</si>
  <si>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</si>
  <si>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</si>
  <si>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</si>
  <si>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</si>
  <si>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</si>
  <si>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</si>
  <si>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</si>
  <si>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</si>
  <si>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</si>
  <si>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</si>
  <si>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</si>
  <si>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</si>
  <si>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</si>
  <si>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</si>
  <si>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</si>
  <si>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</si>
  <si>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</si>
  <si>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</si>
  <si>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</si>
  <si>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</si>
  <si>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</si>
  <si>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</si>
  <si>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</si>
  <si>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</si>
  <si>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</si>
  <si>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</si>
  <si>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</si>
  <si>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</si>
  <si>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</si>
  <si>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</si>
  <si>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</si>
  <si>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</si>
  <si>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</si>
  <si>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</si>
  <si>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</si>
  <si>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</si>
  <si>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</si>
  <si>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</si>
  <si>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</si>
  <si>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</si>
  <si>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</si>
  <si>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</si>
  <si>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</si>
  <si>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</si>
  <si>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</si>
  <si>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</si>
  <si>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</si>
  <si>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</si>
  <si>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</si>
  <si>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</si>
  <si>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</si>
  <si>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</si>
  <si>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</si>
  <si>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</si>
  <si>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</si>
  <si>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</si>
  <si>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</si>
  <si>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</si>
  <si>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</si>
  <si>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</si>
  <si>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</si>
  <si>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</si>
  <si>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</si>
  <si>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</si>
  <si>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</si>
  <si>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</si>
  <si>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</si>
  <si>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</si>
  <si>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</si>
  <si>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</si>
  <si>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</si>
  <si>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</si>
  <si>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</si>
  <si>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</si>
  <si>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</si>
  <si>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</si>
  <si>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</si>
  <si>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</si>
  <si>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</si>
  <si>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</si>
  <si>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</si>
  <si>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</si>
  <si>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</si>
  <si>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</si>
  <si>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</si>
  <si>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</si>
  <si>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</si>
  <si>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</si>
  <si>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</si>
  <si>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</si>
  <si>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</si>
  <si>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</si>
  <si>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</si>
  <si>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</si>
  <si>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</si>
  <si>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</si>
  <si>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</si>
  <si>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</si>
  <si>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</si>
  <si>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</si>
  <si>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</si>
  <si>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</si>
  <si>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</si>
  <si>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</si>
  <si>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</si>
  <si>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</si>
  <si>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</si>
  <si>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</si>
  <si>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</si>
  <si>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</si>
  <si>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</si>
  <si>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</si>
  <si>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</si>
  <si>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</si>
  <si>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</si>
  <si>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</si>
  <si>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</si>
  <si>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</si>
  <si>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</si>
  <si>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</si>
  <si>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</si>
  <si>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</si>
  <si>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</si>
  <si>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</si>
  <si>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</si>
  <si>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</si>
  <si>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</si>
  <si>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</si>
  <si>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</si>
  <si>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</si>
  <si>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</si>
  <si>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</si>
  <si>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</si>
  <si>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</si>
  <si>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</si>
  <si>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</si>
  <si>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</si>
  <si>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</si>
  <si>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</si>
  <si>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</si>
  <si>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</si>
  <si>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</si>
  <si>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</si>
  <si>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</si>
  <si>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</si>
  <si>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</si>
  <si>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</si>
  <si>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</si>
  <si>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</si>
  <si>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</si>
  <si>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</si>
  <si>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</si>
  <si>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</si>
  <si>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</si>
  <si>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</si>
  <si>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</si>
  <si>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</si>
  <si>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</si>
  <si>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</si>
  <si>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</si>
  <si>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</si>
  <si>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</si>
  <si>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</si>
  <si>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</si>
  <si>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</si>
  <si>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</si>
  <si>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</si>
  <si>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</si>
  <si>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</si>
  <si>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</si>
  <si>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</si>
  <si>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</si>
  <si>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</si>
  <si>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</si>
  <si>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</si>
  <si>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</si>
  <si>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</si>
  <si>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</si>
  <si>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</si>
  <si>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</si>
  <si>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</si>
  <si>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</si>
  <si>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</si>
  <si>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</si>
  <si>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</si>
  <si>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</si>
  <si>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</si>
  <si>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</si>
  <si>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</si>
  <si>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</si>
  <si>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</si>
  <si>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</si>
  <si>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</si>
  <si>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</si>
  <si>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</si>
  <si>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</si>
  <si>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</si>
  <si>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</si>
  <si>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</si>
  <si>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</si>
  <si>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</si>
  <si>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</si>
  <si>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</si>
  <si>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</si>
  <si>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</si>
  <si>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</si>
  <si>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</si>
  <si>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</si>
  <si>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</si>
  <si>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</si>
  <si>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</si>
  <si>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</si>
  <si>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</si>
  <si>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</si>
  <si>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</si>
  <si>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</si>
  <si>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</si>
  <si>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</si>
  <si>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</si>
  <si>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</si>
  <si>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</si>
  <si>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</si>
  <si>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</si>
  <si>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</si>
  <si>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</si>
  <si>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</si>
  <si>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</si>
  <si>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</si>
  <si>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</si>
  <si>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</si>
  <si>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</si>
  <si>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</si>
  <si>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</si>
  <si>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</si>
  <si>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</si>
  <si>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</si>
  <si>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</si>
  <si>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</si>
  <si>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</si>
  <si>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</si>
  <si>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</si>
  <si>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</si>
  <si>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</si>
  <si>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</si>
  <si>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</si>
  <si>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</si>
  <si>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</si>
  <si>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</si>
  <si>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</si>
  <si>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</si>
  <si>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</si>
  <si>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</si>
  <si>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</si>
  <si>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</si>
  <si>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</si>
  <si>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</si>
  <si>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</si>
  <si>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</si>
  <si>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</si>
  <si>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</si>
  <si>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</si>
  <si>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</si>
  <si>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</si>
  <si>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</si>
  <si>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</si>
  <si>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</si>
  <si>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</si>
  <si>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</si>
  <si>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</si>
  <si>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</si>
  <si>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</si>
  <si>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</si>
  <si>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</si>
  <si>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</si>
  <si>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</si>
  <si>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</si>
  <si>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</si>
  <si>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</si>
  <si>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</si>
  <si>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</si>
  <si>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</si>
  <si>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</si>
  <si>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</si>
  <si>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</si>
  <si>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</si>
  <si>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</si>
  <si>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</si>
  <si>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</si>
  <si>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</si>
  <si>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</si>
  <si>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</si>
  <si>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</si>
  <si>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</si>
  <si>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</si>
  <si>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</si>
  <si>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</si>
  <si>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</si>
  <si>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</si>
  <si>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</si>
  <si>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</si>
  <si>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</si>
  <si>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</si>
  <si>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</si>
  <si>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</si>
  <si>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</si>
  <si>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</si>
  <si>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</si>
  <si>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</si>
  <si>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</si>
  <si>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</si>
  <si>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</si>
  <si>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</si>
  <si>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</si>
  <si>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</si>
  <si>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</si>
  <si>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</si>
  <si>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</si>
  <si>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</si>
  <si>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</si>
  <si>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</si>
  <si>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</si>
  <si>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</si>
  <si>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</si>
  <si>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</si>
  <si>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</si>
  <si>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</si>
  <si>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</si>
  <si>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</si>
  <si>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</si>
  <si>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</si>
  <si>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</si>
  <si>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</si>
  <si>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</si>
  <si>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</si>
  <si>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</si>
  <si>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</si>
  <si>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</si>
  <si>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</si>
  <si>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</si>
  <si>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</si>
  <si>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</si>
  <si>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</si>
  <si>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</si>
  <si>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</si>
  <si>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</si>
  <si>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</si>
  <si>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</si>
  <si>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</si>
  <si>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</si>
  <si>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</si>
  <si>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</si>
  <si>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</si>
  <si>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</si>
  <si>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</si>
  <si>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</si>
  <si>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</si>
  <si>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</si>
  <si>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</si>
  <si>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</si>
  <si>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</si>
  <si>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</si>
  <si>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</si>
  <si>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</si>
  <si>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</si>
  <si>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</si>
  <si>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</si>
  <si>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</si>
  <si>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</si>
  <si>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</si>
  <si>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</si>
  <si>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</si>
  <si>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</si>
  <si>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</si>
  <si>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</si>
  <si>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</si>
  <si>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</si>
  <si>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</si>
  <si>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</si>
  <si>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</si>
  <si>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</si>
  <si>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</si>
  <si>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</si>
  <si>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</si>
  <si>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</si>
  <si>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</si>
  <si>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</si>
  <si>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</si>
  <si>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</si>
  <si>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</si>
  <si>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</si>
  <si>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</si>
  <si>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</si>
  <si>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</si>
  <si>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</si>
  <si>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</si>
  <si>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</si>
  <si>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</si>
  <si>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</si>
  <si>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</si>
  <si>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</si>
  <si>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</si>
  <si>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</si>
  <si>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</si>
  <si>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</si>
  <si>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</si>
  <si>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</si>
  <si>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</si>
  <si>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</si>
  <si>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</si>
  <si>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</si>
  <si>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</si>
  <si>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</si>
  <si>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</si>
  <si>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</si>
  <si>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</si>
  <si>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</si>
  <si>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</si>
  <si>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</si>
  <si>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</si>
  <si>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</si>
  <si>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</si>
  <si>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</si>
  <si>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</si>
  <si>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</si>
  <si>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</si>
  <si>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</si>
  <si>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</si>
  <si>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</si>
  <si>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</si>
  <si>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</si>
  <si>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</si>
  <si>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</si>
  <si>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</si>
  <si>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</si>
  <si>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</si>
  <si>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</si>
  <si>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</si>
  <si>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</si>
  <si>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</si>
  <si>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</si>
  <si>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</si>
  <si>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</si>
  <si>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</si>
  <si>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</si>
  <si>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</si>
  <si>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</si>
  <si>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</si>
  <si>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</si>
  <si>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</si>
  <si>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</si>
  <si>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</si>
  <si>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</si>
  <si>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</si>
  <si>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</si>
  <si>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</si>
  <si>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</si>
  <si>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</si>
  <si>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</si>
  <si>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</si>
  <si>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</si>
  <si>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</si>
  <si>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</si>
  <si>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</si>
  <si>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</si>
  <si>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</si>
  <si>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</si>
  <si>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</si>
  <si>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</si>
  <si>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</si>
  <si>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</si>
  <si>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</si>
  <si>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</si>
  <si>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</si>
  <si>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</si>
  <si>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</si>
  <si>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</si>
  <si>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</si>
  <si>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</si>
  <si>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</si>
  <si>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</si>
  <si>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</si>
  <si>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</si>
  <si>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</si>
  <si>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</si>
  <si>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</si>
  <si>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</si>
  <si>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</si>
  <si>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</si>
  <si>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</si>
  <si>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</si>
  <si>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</si>
  <si>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</si>
  <si>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</si>
  <si>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</si>
  <si>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</si>
  <si>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</si>
  <si>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</si>
  <si>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</si>
  <si>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</si>
  <si>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</si>
  <si>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</si>
  <si>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</si>
  <si>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</si>
  <si>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</si>
  <si>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</si>
  <si>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</si>
  <si>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</si>
  <si>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</si>
  <si>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</si>
  <si>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</si>
  <si>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</si>
  <si>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</si>
  <si>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</si>
  <si>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</si>
  <si>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</si>
  <si>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</si>
  <si>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</si>
  <si>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</si>
  <si>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</si>
  <si>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</si>
  <si>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</si>
  <si>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</si>
  <si>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</si>
  <si>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</si>
  <si>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</si>
  <si>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</si>
  <si>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</si>
  <si>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</si>
  <si>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</si>
  <si>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</si>
  <si>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</si>
  <si>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</si>
  <si>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</si>
  <si>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</si>
  <si>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</si>
  <si>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</si>
  <si>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</si>
  <si>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</si>
  <si>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</si>
  <si>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</si>
  <si>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</si>
  <si>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</si>
  <si>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</si>
  <si>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</si>
  <si>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</si>
  <si>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</si>
  <si>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</si>
  <si>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</si>
  <si>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</si>
  <si>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</si>
  <si>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</si>
  <si>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</si>
  <si>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</si>
  <si>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</si>
  <si>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</si>
  <si>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</si>
  <si>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</si>
  <si>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</si>
  <si>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</si>
  <si>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</si>
  <si>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</si>
  <si>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</si>
  <si>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</si>
  <si>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</si>
  <si>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</si>
  <si>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</si>
  <si>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</si>
  <si>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</si>
  <si>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</si>
  <si>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</si>
  <si>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</si>
  <si>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</si>
  <si>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</si>
  <si>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</si>
  <si>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</si>
  <si>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</si>
  <si>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</si>
  <si>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</si>
  <si>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</si>
  <si>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</si>
  <si>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</si>
  <si>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</si>
  <si>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</si>
  <si>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</si>
  <si>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</si>
  <si>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</si>
  <si>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</si>
  <si>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</si>
  <si>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</si>
  <si>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</si>
  <si>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</si>
  <si>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</si>
  <si>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</si>
  <si>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</si>
  <si>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</si>
  <si>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</si>
  <si>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</si>
  <si>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</si>
  <si>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</si>
  <si>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</si>
  <si>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</si>
  <si>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</si>
  <si>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</si>
  <si>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</si>
  <si>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</si>
  <si>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</si>
  <si>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</si>
  <si>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</si>
  <si>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</si>
  <si>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</si>
  <si>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</si>
  <si>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</si>
  <si>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</si>
  <si>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</si>
  <si>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</si>
  <si>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</si>
  <si>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</si>
  <si>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</si>
  <si>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</si>
  <si>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</si>
  <si>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</si>
  <si>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</si>
  <si>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</si>
  <si>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</si>
  <si>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</si>
  <si>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</si>
  <si>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</si>
  <si>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</si>
  <si>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</si>
  <si>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</si>
  <si>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</si>
  <si>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</si>
  <si>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</si>
  <si>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</si>
  <si>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</si>
  <si>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</si>
  <si>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</si>
  <si>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</si>
  <si>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</si>
  <si>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</si>
  <si>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</si>
  <si>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</si>
  <si>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</si>
  <si>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</si>
  <si>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</si>
  <si>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</si>
  <si>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</si>
  <si>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</si>
  <si>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</si>
  <si>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</si>
  <si>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</si>
  <si>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</si>
  <si>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</si>
  <si>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</si>
  <si>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</si>
  <si>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</si>
  <si>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</si>
  <si>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</si>
  <si>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</si>
  <si>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</si>
  <si>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</si>
  <si>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</si>
  <si>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</si>
  <si>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</si>
  <si>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</si>
  <si>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</si>
  <si>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</si>
  <si>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</si>
  <si>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</si>
  <si>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</si>
  <si>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</si>
  <si>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</si>
  <si>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</si>
  <si>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</si>
  <si>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</si>
  <si>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</si>
  <si>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</si>
  <si>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</si>
  <si>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</si>
  <si>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</si>
  <si>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</si>
  <si>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</si>
  <si>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</si>
  <si>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</si>
  <si>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</si>
  <si>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</si>
  <si>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</si>
  <si>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</si>
  <si>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</si>
  <si>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</si>
  <si>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</si>
  <si>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</si>
  <si>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</si>
  <si>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</si>
  <si>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</si>
  <si>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</si>
  <si>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</si>
  <si>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</si>
  <si>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</si>
  <si>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</si>
  <si>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</si>
  <si>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</si>
  <si>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</si>
  <si>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</si>
  <si>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</si>
  <si>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</si>
  <si>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</si>
  <si>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</si>
  <si>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</si>
  <si>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</si>
  <si>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</si>
  <si>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</si>
  <si>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</si>
  <si>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</si>
  <si>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</si>
  <si>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</si>
  <si>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</si>
  <si>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</si>
  <si>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</si>
  <si>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</si>
  <si>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</si>
  <si>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</si>
  <si>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</si>
  <si>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</si>
  <si>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</si>
  <si>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</si>
  <si>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</si>
  <si>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</si>
  <si>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</si>
  <si>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</si>
  <si>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</si>
  <si>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</si>
  <si>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</si>
  <si>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</si>
  <si>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</si>
  <si>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</si>
  <si>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</si>
  <si>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</si>
  <si>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</si>
  <si>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</si>
  <si>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Refer Cash Book 31/05/23 - Total collection = "C" &amp; "C-Trsp"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</si>
  <si>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</si>
  <si>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</si>
  <si>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</si>
  <si>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</si>
  <si>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</si>
  <si>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</si>
  <si>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</si>
  <si>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</si>
  <si>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</si>
  <si>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</si>
  <si>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</si>
  <si>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</si>
  <si>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</si>
  <si>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</si>
  <si>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</si>
  <si>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</si>
  <si>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</si>
  <si>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</si>
  <si>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</si>
  <si>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</si>
  <si>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</si>
  <si>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</si>
  <si>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</si>
  <si>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</si>
  <si>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</si>
  <si>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</si>
  <si>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</si>
  <si>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</si>
  <si>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</si>
  <si>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</si>
  <si>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</si>
  <si>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</si>
  <si>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</si>
  <si>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</si>
  <si>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</si>
  <si>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</si>
  <si>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</si>
  <si>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</si>
  <si>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</si>
  <si>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</si>
  <si>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</si>
  <si>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</si>
  <si>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</si>
  <si>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</si>
  <si>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</si>
  <si>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</si>
  <si>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</si>
  <si>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</si>
  <si>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</si>
  <si>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</si>
  <si>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</si>
  <si>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</si>
  <si>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</si>
  <si>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</si>
  <si>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</si>
  <si>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</si>
  <si>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</si>
  <si>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</si>
  <si>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</si>
  <si>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</si>
  <si>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</si>
  <si>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</si>
  <si>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</si>
  <si>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</si>
  <si>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</si>
  <si>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</si>
  <si>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</si>
  <si>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</si>
  <si>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</si>
  <si>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</si>
  <si>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</si>
  <si>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</si>
  <si>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</si>
  <si>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</si>
  <si>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</si>
  <si>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</si>
  <si>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</si>
  <si>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</si>
  <si>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</si>
  <si>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</si>
  <si>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</si>
  <si>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</si>
  <si>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</si>
  <si>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</si>
  <si>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</si>
  <si>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</si>
  <si>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</si>
  <si>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</si>
  <si>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</si>
  <si>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</si>
  <si>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</si>
  <si>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</si>
  <si>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</si>
  <si>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</si>
  <si>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</si>
  <si>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</si>
  <si>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</si>
  <si>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</si>
  <si>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</si>
  <si>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</si>
  <si>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</si>
  <si>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</si>
  <si>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</si>
  <si>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</si>
  <si>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</si>
  <si>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</si>
  <si>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</si>
  <si>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</si>
  <si>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</si>
  <si>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</si>
  <si>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</si>
  <si>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</si>
  <si>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</si>
  <si>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</si>
  <si>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</si>
  <si>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</si>
  <si>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</si>
  <si>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</si>
  <si>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</si>
  <si>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</si>
  <si>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</si>
  <si>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</si>
  <si>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</si>
  <si>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</si>
  <si>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</si>
  <si>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</si>
  <si>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</si>
  <si>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</si>
  <si>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</si>
  <si>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</si>
  <si>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</si>
  <si>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</si>
  <si>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</si>
  <si>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</si>
  <si>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</si>
  <si>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</si>
  <si>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</si>
  <si>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</si>
  <si>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</si>
  <si>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</si>
  <si>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</si>
  <si>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</si>
  <si>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</si>
  <si>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</si>
  <si>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</si>
  <si>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</si>
  <si>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</si>
  <si>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</si>
  <si>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</si>
  <si>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</si>
  <si>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</si>
  <si>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</si>
  <si>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</si>
  <si>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</si>
  <si>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</si>
  <si>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</si>
  <si>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</si>
  <si>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</si>
  <si>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</si>
  <si>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</si>
  <si>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</si>
  <si>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</si>
  <si>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</si>
  <si>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</si>
  <si>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</si>
  <si>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</si>
  <si>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</si>
  <si>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</si>
  <si>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</si>
  <si>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</si>
  <si>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</si>
  <si>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</si>
  <si>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</si>
  <si>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</si>
  <si>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</si>
  <si>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</si>
  <si>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</si>
  <si>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</si>
  <si>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</si>
  <si>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</si>
  <si>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</si>
  <si>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</si>
  <si>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</si>
  <si>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</si>
  <si>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</si>
  <si>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</si>
  <si>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</si>
  <si>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</si>
  <si>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</si>
  <si>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</si>
  <si>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</si>
  <si>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</si>
  <si>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</si>
  <si>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</si>
  <si>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</si>
  <si>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</si>
  <si>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</si>
  <si>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</si>
  <si>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</si>
  <si>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</si>
  <si>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</si>
  <si>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</si>
  <si>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</si>
  <si>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</si>
  <si>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</si>
  <si>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</si>
  <si>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</si>
  <si>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</si>
  <si>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</si>
  <si>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</si>
  <si>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</si>
  <si>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</si>
  <si>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</si>
  <si>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</si>
  <si>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</si>
  <si>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</si>
  <si>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</si>
  <si>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</si>
  <si>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</si>
  <si>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</si>
  <si>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</si>
  <si>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</si>
  <si>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</si>
  <si>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</si>
  <si>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</si>
  <si>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</si>
  <si>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</si>
  <si>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</si>
  <si>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</si>
  <si>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</si>
  <si>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</si>
  <si>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</si>
  <si>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</si>
  <si>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</si>
  <si>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</si>
  <si>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</si>
  <si>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</si>
  <si>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</si>
  <si>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</si>
  <si>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</si>
  <si>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</si>
  <si>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</si>
  <si>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</si>
  <si>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</si>
  <si>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</si>
  <si>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</si>
  <si>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</si>
  <si>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</si>
  <si>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</si>
  <si>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</si>
  <si>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</si>
  <si>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</si>
  <si>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</si>
  <si>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</si>
  <si>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</si>
  <si>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</si>
  <si>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</si>
  <si>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</si>
  <si>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</si>
  <si>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</si>
  <si>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</si>
  <si>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</si>
  <si>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</si>
  <si>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</si>
  <si>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</si>
  <si>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</si>
  <si>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</si>
  <si>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</si>
  <si>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</si>
  <si>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</si>
  <si>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</si>
  <si>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</si>
  <si>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</si>
  <si>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</si>
  <si>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</si>
  <si>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</si>
  <si>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</si>
  <si>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</si>
  <si>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</si>
  <si>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</si>
  <si>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</si>
  <si>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</si>
  <si>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</si>
  <si>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</si>
  <si>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</si>
  <si>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</si>
  <si>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</si>
  <si>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</si>
  <si>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</si>
  <si>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</si>
  <si>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</si>
  <si>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</si>
  <si>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</si>
  <si>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</si>
  <si>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</si>
  <si>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</si>
  <si>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</si>
  <si>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</si>
  <si>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</si>
  <si>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</si>
  <si>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</si>
  <si>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</si>
  <si>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</si>
  <si>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</si>
  <si>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</si>
  <si>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</si>
  <si>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</si>
  <si>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</si>
  <si>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</si>
  <si>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</si>
  <si>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</si>
  <si>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</si>
  <si>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</si>
  <si>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</si>
  <si>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</si>
  <si>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</si>
  <si>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</si>
  <si>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</si>
  <si>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</si>
  <si>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</si>
  <si>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</si>
  <si>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</si>
  <si>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</si>
  <si>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</si>
  <si>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</si>
  <si>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</si>
  <si>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</si>
  <si>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</si>
  <si>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</si>
  <si>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</si>
  <si>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</si>
  <si>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</si>
  <si>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</si>
  <si>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</si>
  <si>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</si>
  <si>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</si>
  <si>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</si>
  <si>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</si>
  <si>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</si>
  <si>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</si>
  <si>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</si>
  <si>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27/9/23 RM23,000.00(RM8,162.20)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</si>
  <si>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</si>
  <si>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</si>
  <si>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</si>
  <si>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</si>
  <si>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</si>
  <si>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</si>
  <si>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</si>
  <si>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</si>
  <si>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</si>
  <si>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</si>
  <si>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</si>
  <si>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</si>
  <si>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</si>
  <si>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</si>
  <si>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</si>
  <si>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</si>
  <si>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</si>
  <si>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</si>
  <si>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</si>
  <si>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</si>
  <si>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25/9/23 RM2,650.00(RM6.70)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</si>
  <si>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</si>
  <si>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</si>
  <si>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</si>
  <si>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</si>
  <si>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</si>
  <si>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Trsf 8/9/23 RM500.00(RM121.00)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</si>
  <si>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</si>
  <si>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</si>
  <si>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</si>
  <si>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</si>
  <si>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</si>
  <si>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</si>
  <si>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</si>
  <si>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</si>
  <si>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</si>
  <si>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</si>
  <si>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</si>
  <si>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</si>
  <si>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</si>
  <si>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</si>
  <si>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Trsf 15/9/23 RM5,000.00(RM1,642.80)</t>
  </si>
  <si>
    <t>Dynamic Builders Trading Total</t>
  </si>
  <si>
    <t>Airebus Sdn Bhd Total</t>
  </si>
  <si>
    <t>Month : As of Sept 2023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</si>
  <si>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</si>
  <si>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</si>
  <si>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</si>
  <si>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</si>
  <si>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</si>
  <si>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</si>
  <si>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</si>
  <si>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</si>
  <si>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</si>
  <si>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</si>
  <si>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</si>
  <si>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</si>
  <si>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</si>
  <si>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</si>
  <si>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</si>
  <si>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</si>
  <si>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</si>
  <si>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</si>
  <si>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</si>
  <si>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</si>
  <si>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</si>
  <si>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</si>
  <si>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</si>
  <si>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</si>
  <si>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</si>
  <si>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</si>
  <si>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</si>
  <si>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</si>
  <si>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</si>
  <si>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</si>
  <si>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</si>
  <si>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</si>
  <si>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</si>
  <si>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</si>
  <si>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</si>
  <si>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</si>
  <si>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</si>
  <si>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</si>
  <si>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</si>
  <si>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</si>
  <si>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</si>
  <si>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</si>
  <si>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</si>
  <si>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</si>
  <si>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</si>
  <si>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</si>
  <si>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</si>
  <si>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</si>
  <si>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</si>
  <si>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</si>
  <si>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Chq HL 022468 dd 18/10/23</t>
  </si>
  <si>
    <t>Chq HL 022469 dd 20/10/23</t>
  </si>
  <si>
    <t>Welltech (M) Sdn Bhd Total</t>
  </si>
  <si>
    <t>Cash Hamdan Total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</si>
  <si>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</si>
  <si>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</si>
  <si>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</si>
  <si>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</si>
  <si>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</si>
  <si>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</si>
  <si>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</si>
  <si>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RA CSM 450 Jushi 64m(L) 1040mm(W) (37Kg)</t>
  </si>
  <si>
    <t>DO00000702</t>
  </si>
  <si>
    <t>DO00000703</t>
  </si>
  <si>
    <t>RO CSM 450 Jushi 79m(L) x 1040mm(W) (37Kg)</t>
  </si>
  <si>
    <t>DO00000704</t>
  </si>
  <si>
    <t>DO00000705</t>
  </si>
  <si>
    <t>RO CSM 450 Jushi 1040mm(W) (37Kg)</t>
  </si>
  <si>
    <t>DO00000706</t>
  </si>
  <si>
    <t>RO Gelcoat LB988 (22kg)</t>
  </si>
  <si>
    <t>DO00000707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</si>
  <si>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</si>
  <si>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</si>
  <si>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</si>
  <si>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</si>
  <si>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</si>
  <si>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</si>
  <si>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</si>
  <si>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</si>
  <si>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</si>
  <si>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</si>
  <si>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</si>
  <si>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</si>
  <si>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</si>
  <si>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</si>
  <si>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</si>
  <si>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</si>
  <si>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</si>
  <si>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</si>
  <si>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DO00000724</t>
  </si>
  <si>
    <t>DO00000725</t>
  </si>
  <si>
    <t>DO00000726</t>
  </si>
  <si>
    <t>DO00000727</t>
  </si>
  <si>
    <t>C00000043</t>
  </si>
  <si>
    <t>DO00000728</t>
  </si>
  <si>
    <t>DO00000729</t>
  </si>
  <si>
    <t>RO CSM 450 1040mm(W) (37kg)</t>
  </si>
  <si>
    <t>RP Talcum Powder (25Kg)</t>
  </si>
  <si>
    <t>RM TR104 Wax Mould Release</t>
  </si>
  <si>
    <t>DO00000730</t>
  </si>
  <si>
    <t>DO00000731</t>
  </si>
  <si>
    <t>DO00000732</t>
  </si>
  <si>
    <t>RM Pigment Paste Riviera Blue B5 (5Kg)</t>
  </si>
  <si>
    <t>DO00000733</t>
  </si>
  <si>
    <t>DO00000734</t>
  </si>
  <si>
    <t>DO00000735</t>
  </si>
  <si>
    <t>DO00000736</t>
  </si>
  <si>
    <t>DO00000737</t>
  </si>
  <si>
    <t>RM CSM 300 1860mm(W) (54Kg)</t>
  </si>
  <si>
    <t>DO00000738</t>
  </si>
  <si>
    <t>DO00000739</t>
  </si>
  <si>
    <t>DO00000740</t>
  </si>
  <si>
    <t>DO00000741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</si>
  <si>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</si>
  <si>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</si>
  <si>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</si>
  <si>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</si>
  <si>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</si>
  <si>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RBD World Wide Sdn Bhd</t>
  </si>
  <si>
    <t>DO00000742</t>
  </si>
  <si>
    <t>DO00000743</t>
  </si>
  <si>
    <t>DO00000744</t>
  </si>
  <si>
    <t>Cash - Encik Razak</t>
  </si>
  <si>
    <t>C00000044</t>
  </si>
  <si>
    <t>DO00000745</t>
  </si>
  <si>
    <t>DO00000746</t>
  </si>
  <si>
    <t>RO CSM 450 Jushi 64m(L) X 1860mm(W) (67kg)</t>
  </si>
  <si>
    <t>DO00000747</t>
  </si>
  <si>
    <t>DO00000748</t>
  </si>
  <si>
    <t>DO00000749</t>
  </si>
  <si>
    <t>RO CSM 450 1860mm(W) (54kg)</t>
  </si>
  <si>
    <t>DO00000750</t>
  </si>
  <si>
    <t>Transport Charge</t>
  </si>
  <si>
    <t>RO CSM 450 64m(L) X 1860mm(W) (67kg)</t>
  </si>
  <si>
    <t>RO Gelcoat LB9888 (22kg)</t>
  </si>
  <si>
    <t>DO00000751</t>
  </si>
  <si>
    <t>DO00000752</t>
  </si>
  <si>
    <t>DO00000753</t>
  </si>
  <si>
    <t>DO00000754</t>
  </si>
  <si>
    <t>RM Pigment Chestnut Brown C1 (5kg)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</si>
  <si>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</si>
  <si>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</si>
  <si>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</si>
  <si>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</si>
  <si>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</si>
  <si>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</si>
  <si>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</si>
  <si>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</si>
  <si>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</si>
  <si>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DO00000764</t>
  </si>
  <si>
    <t>DO00000765</t>
  </si>
  <si>
    <t>DO00000766</t>
  </si>
  <si>
    <t>Kelnico Sdn Bhd</t>
  </si>
  <si>
    <t>C00000045</t>
  </si>
  <si>
    <t>DO00000767</t>
  </si>
  <si>
    <t>DO00000768</t>
  </si>
  <si>
    <t>DO00000769</t>
  </si>
  <si>
    <t>DO00000770</t>
  </si>
  <si>
    <t>DO00000771</t>
  </si>
  <si>
    <t>DO00000772</t>
  </si>
  <si>
    <t>DO00000773</t>
  </si>
  <si>
    <t>RA CSM 450 1040mm(W) (37Kg)</t>
  </si>
  <si>
    <t>DO00000774</t>
  </si>
  <si>
    <t>DO00000775</t>
  </si>
  <si>
    <t>DO00000776</t>
  </si>
  <si>
    <t>RF Resin 3317AW (220kg)</t>
  </si>
  <si>
    <t>DO00000777</t>
  </si>
  <si>
    <t>Berkat Fibreglass</t>
  </si>
  <si>
    <t>C00000046</t>
  </si>
  <si>
    <t>DO00000778</t>
  </si>
  <si>
    <t>DO00000779</t>
  </si>
  <si>
    <t>DO00000780</t>
  </si>
  <si>
    <t>DO00000781</t>
  </si>
  <si>
    <t>DO00000782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</si>
  <si>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</si>
  <si>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</si>
  <si>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</si>
  <si>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</si>
  <si>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</si>
  <si>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</si>
  <si>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DO00000783</t>
  </si>
  <si>
    <t>DO00000784</t>
  </si>
  <si>
    <t>DO00000785</t>
  </si>
  <si>
    <t>DO00000786</t>
  </si>
  <si>
    <t>DO00000787</t>
  </si>
  <si>
    <t>DO00000788</t>
  </si>
  <si>
    <t>DO00000789</t>
  </si>
  <si>
    <t>DO00000790</t>
  </si>
  <si>
    <t>DO00000791</t>
  </si>
  <si>
    <t>DO00000792</t>
  </si>
  <si>
    <t>DO00000793</t>
  </si>
  <si>
    <t>DO00000794</t>
  </si>
  <si>
    <t>DO00000795</t>
  </si>
  <si>
    <t>DO00000796</t>
  </si>
  <si>
    <t>DO00000797</t>
  </si>
  <si>
    <t>DO00000798</t>
  </si>
  <si>
    <t>DO00000799</t>
  </si>
  <si>
    <t>DO00000800</t>
  </si>
  <si>
    <t>DO00000801</t>
  </si>
  <si>
    <t>DO00000802</t>
  </si>
  <si>
    <t>DO00000803</t>
  </si>
  <si>
    <t>DO00000804</t>
  </si>
  <si>
    <t>DO00000805</t>
  </si>
  <si>
    <t xml:space="preserve">KAD Builders Sdn Bhd </t>
  </si>
  <si>
    <t>C00000047</t>
  </si>
  <si>
    <t>DO00000806</t>
  </si>
  <si>
    <t>RD Bristle Roller 4"</t>
  </si>
  <si>
    <t>DO00000807</t>
  </si>
  <si>
    <t>DO00000808</t>
  </si>
  <si>
    <t>RM Pigment Super White HV (5Kg)</t>
  </si>
  <si>
    <t>DO00000809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</si>
</sst>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9" fillId="0" borderId="0"/>
  </cellStyleXfs>
  <cellXfs count="140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0" xfId="0" applyFont="1" applyFill="1"/>
    <xf numFmtId="166" fontId="15" fillId="2" borderId="0" xfId="0" applyNumberFormat="1" applyFont="1" applyFill="1"/>
    <xf numFmtId="43" fontId="3" fillId="2" borderId="0" xfId="0" applyNumberFormat="1" applyFont="1" applyFill="1"/>
    <xf numFmtId="0" fontId="1" fillId="0" borderId="0" xfId="0" applyFont="1"/>
    <xf numFmtId="14" fontId="14" fillId="2" borderId="0" xfId="0" applyNumberFormat="1" applyFont="1" applyFill="1" applyAlignment="1">
      <alignment horizontal="left"/>
    </xf>
    <xf numFmtId="43" fontId="3" fillId="0" borderId="0" xfId="0" applyNumberFormat="1" applyFont="1" applyFill="1"/>
    <xf numFmtId="14" fontId="15" fillId="0" borderId="5" xfId="2" applyNumberFormat="1" applyFont="1" applyBorder="1" applyAlignment="1">
      <alignment horizontal="left"/>
    </xf>
    <xf numFmtId="0" fontId="15" fillId="0" borderId="0" xfId="1" applyNumberFormat="1" applyFont="1"/>
    <xf numFmtId="0" fontId="14" fillId="2" borderId="0" xfId="0" applyFont="1" applyFill="1"/>
    <xf numFmtId="167" fontId="15" fillId="0" borderId="0" xfId="0" quotePrefix="1" applyNumberFormat="1" applyFont="1"/>
    <xf numFmtId="0" fontId="3" fillId="0" borderId="0" xfId="0" applyFont="1" applyFill="1" applyAlignment="1">
      <alignment horizontal="center"/>
    </xf>
    <xf numFmtId="14" fontId="3" fillId="0" borderId="0" xfId="0" applyNumberFormat="1" applyFont="1" applyFill="1" applyAlignment="1">
      <alignment horizontal="center"/>
    </xf>
    <xf numFmtId="0" fontId="3" fillId="0" borderId="0" xfId="0" applyFont="1" applyFill="1"/>
    <xf numFmtId="0" fontId="14" fillId="0" borderId="0" xfId="0" applyFont="1" applyFill="1"/>
    <xf numFmtId="43" fontId="3" fillId="0" borderId="0" xfId="0" applyNumberFormat="1" applyFont="1" applyFill="1" applyAlignment="1">
      <alignment horizontal="center"/>
    </xf>
    <xf numFmtId="0" fontId="15" fillId="0" borderId="0" xfId="2" applyFont="1"/>
    <xf numFmtId="43" fontId="3" fillId="2" borderId="0" xfId="0" applyNumberFormat="1" applyFont="1" applyFill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051.703126851855" createdVersion="8" refreshedVersion="8" minRefreshableVersion="3" recordCount="1195">
  <cacheSource type="worksheet">
    <worksheetSource ref="A1:T1196" sheet="Raw Sales"/>
  </cacheSource>
  <cacheFields count="20">
    <cacheField name="Invoice Date" numFmtId="0">
      <sharedItems containsDate="1" containsMixedTypes="1" minDate="2019-12-23T00:00:00" maxDate="2022-12-01T00:00:00" count="277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7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</sharedItems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3-03-30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63174.4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051.703127083332" createdVersion="8" refreshedVersion="8" minRefreshableVersion="3" recordCount="1359">
  <cacheSource type="worksheet">
    <worksheetSource ref="A1:T1360" sheet="Raw Sales"/>
  </cacheSource>
  <cacheFields count="20">
    <cacheField name="Invoice Date" numFmtId="0">
      <sharedItems containsDate="1" containsMixedTypes="1" minDate="2019-12-23T00:00:00" maxDate="2023-01-31T00:00:00" count="307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</sharedItems>
    </cacheField>
    <cacheField name="Customer Code" numFmtId="0">
      <sharedItems/>
    </cacheField>
    <cacheField name="Customer Name" numFmtId="0">
      <sharedItems count="3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 count="195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/>
    </cacheField>
    <cacheField name="Term" numFmtId="0">
      <sharedItems containsMixedTypes="1" containsNumber="1" containsInteger="1" minValue="0" maxValue="120" count="6">
        <n v="0"/>
        <n v="45"/>
        <s v="120"/>
        <n v="60"/>
        <n v="120"/>
        <n v="16" u="1"/>
      </sharedItems>
    </cacheField>
    <cacheField name="Due date" numFmtId="14">
      <sharedItems containsSemiMixedTypes="0" containsNonDate="0" containsDate="1" containsString="0" minDate="2019-12-23T00:00:00" maxDate="2023-05-19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17380"/>
    </cacheField>
    <cacheField name="Total Sales " numFmtId="43">
      <sharedItems containsSemiMixedTypes="0" containsString="0" containsNumber="1" minValue="1530" maxValue="2513932.6500000008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219.662788194444" createdVersion="8" refreshedVersion="8" minRefreshableVersion="3" recordCount="2168">
  <cacheSource type="worksheet">
    <worksheetSource ref="A1:T2169" sheet="Raw Sales"/>
  </cacheSource>
  <cacheFields count="20">
    <cacheField name="Invoice Date" numFmtId="0">
      <sharedItems containsDate="1" containsMixedTypes="1" minDate="2019-12-23T00:00:00" maxDate="2023-10-01T00:00:00" count="450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3"/>
    </cacheField>
    <cacheField name="Invoice No" numFmtId="0">
      <sharedItems count="66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</sharedItems>
    </cacheField>
    <cacheField name="Customer Code" numFmtId="0">
      <sharedItems/>
    </cacheField>
    <cacheField name="Customer Name" numFmtId="0">
      <sharedItems count="43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1-04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3687197.6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drinayoo" refreshedDate="45252.662779282407" createdVersion="8" refreshedVersion="8" minRefreshableVersion="3" recordCount="2268">
  <cacheSource type="worksheet">
    <worksheetSource ref="A1:T2269" sheet="Raw Sales"/>
  </cacheSource>
  <cacheFields count="20">
    <cacheField name="Invoice Date" numFmtId="0">
      <sharedItems containsDate="1" containsMixedTypes="1" minDate="2019-12-23T00:00:00" maxDate="2023-10-31T00:00:00" count="46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3"/>
    </cacheField>
    <cacheField name="Invoice No" numFmtId="0">
      <sharedItems count="693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</sharedItems>
    </cacheField>
    <cacheField name="Customer Code" numFmtId="0">
      <sharedItems/>
    </cacheField>
    <cacheField name="Customer Name" numFmtId="0">
      <sharedItems count="4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2-04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3812724.650000002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5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Cash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Cash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Cash"/>
    <s v="Trsf 5/1/23 RM5,000.00"/>
    <m/>
  </r>
  <r>
    <x v="239"/>
    <x v="4"/>
    <x v="3"/>
    <x v="321"/>
    <s v="C00000009"/>
    <x v="8"/>
    <s v="RM Nor 3338W (220Kg)"/>
    <n v="2"/>
    <s v="T60"/>
    <n v="60"/>
    <d v="2022-11-04T00:00:00"/>
    <n v="11"/>
    <n v="2022"/>
    <n v="3784"/>
    <n v="-3784"/>
    <n v="0"/>
    <n v="1781493.7500000005"/>
    <s v="Term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Cash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Cash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Cash"/>
    <s v="Trsf 6/1/23 RM10,000.00"/>
    <m/>
  </r>
  <r>
    <x v="241"/>
    <x v="4"/>
    <x v="3"/>
    <x v="323"/>
    <s v="C00000029"/>
    <x v="29"/>
    <s v="RJ Mepoxe (5kg)"/>
    <n v="4"/>
    <s v="Cash"/>
    <n v="0"/>
    <d v="2022-09-09T00:00:00"/>
    <n v="9"/>
    <n v="2022"/>
    <n v="340"/>
    <n v="-340"/>
    <n v="0"/>
    <n v="1793287.3500000006"/>
    <s v="Cash"/>
    <s v="Trsf 10/09/22 RM2,452.00"/>
    <m/>
  </r>
  <r>
    <x v="241"/>
    <x v="4"/>
    <x v="3"/>
    <x v="323"/>
    <s v="C00000029"/>
    <x v="29"/>
    <s v="RA CSM 450 64m(L) 1040mm(W) (30Kg)"/>
    <n v="8"/>
    <s v="Cash"/>
    <n v="0"/>
    <d v="2022-09-09T00:00:00"/>
    <n v="9"/>
    <n v="2022"/>
    <n v="2112"/>
    <n v="-2112"/>
    <n v="0"/>
    <n v="1795399.3500000006"/>
    <s v="Cash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Cash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Cash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Cash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Cash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Cash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Cash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Cash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Cash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Cash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Cash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Cash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Cash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Cash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Cash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Cash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Cash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Cash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Cash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Cash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Cash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Cash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Cash"/>
    <s v="Trsf 2/11/22 RM3,546.10"/>
    <m/>
  </r>
  <r>
    <x v="246"/>
    <x v="4"/>
    <x v="3"/>
    <x v="331"/>
    <s v="C00000010"/>
    <x v="9"/>
    <s v="RA Resin 3338AW (220kg)"/>
    <n v="5"/>
    <s v="T120"/>
    <n v="120"/>
    <d v="2023-01-22T00:00:00"/>
    <n v="1"/>
    <n v="2023"/>
    <n v="9130"/>
    <n v="-9130"/>
    <n v="0"/>
    <n v="1842722.1500000006"/>
    <s v="Term"/>
    <s v="Trsf 23/12/22, RM11,757.50"/>
    <m/>
  </r>
  <r>
    <x v="246"/>
    <x v="4"/>
    <x v="3"/>
    <x v="331"/>
    <s v="C00000010"/>
    <x v="9"/>
    <s v="RA CSM 450 64m(L) 1040mm(W) (30Kg)"/>
    <n v="5"/>
    <s v="T120"/>
    <n v="120"/>
    <d v="2023-01-22T00:00:00"/>
    <n v="1"/>
    <n v="2023"/>
    <n v="1260"/>
    <n v="-1260"/>
    <n v="0"/>
    <n v="1843982.1500000006"/>
    <s v="Term"/>
    <s v="Trsf 23/12/22, RM11,757.50"/>
    <m/>
  </r>
  <r>
    <x v="246"/>
    <x v="4"/>
    <x v="3"/>
    <x v="331"/>
    <s v="C00000010"/>
    <x v="9"/>
    <s v="RA Talcum Powder (25kg)"/>
    <n v="5"/>
    <s v="T120"/>
    <n v="120"/>
    <d v="2023-01-22T00:00:00"/>
    <n v="1"/>
    <n v="2023"/>
    <n v="287.5"/>
    <n v="-287.5"/>
    <n v="0"/>
    <n v="1844269.6500000006"/>
    <s v="Term"/>
    <s v="Trsf 23/12/22, RM11,757.50"/>
    <m/>
  </r>
  <r>
    <x v="246"/>
    <x v="4"/>
    <x v="3"/>
    <x v="331"/>
    <s v="C00000010"/>
    <x v="9"/>
    <s v="RM Fume Silica HJSIL 200(10Kg)"/>
    <n v="1"/>
    <s v="T120"/>
    <n v="120"/>
    <d v="2023-01-22T00:00:00"/>
    <n v="1"/>
    <n v="2023"/>
    <n v="440"/>
    <n v="-440"/>
    <n v="0"/>
    <n v="1844709.6500000006"/>
    <s v="Term"/>
    <s v="Trsf 23/12/22, RM11,757.50"/>
    <m/>
  </r>
  <r>
    <x v="246"/>
    <x v="4"/>
    <x v="3"/>
    <x v="331"/>
    <s v="C00000010"/>
    <x v="9"/>
    <s v="RM Butanox M50 (5kg)"/>
    <n v="4"/>
    <s v="T120"/>
    <n v="120"/>
    <d v="2023-01-22T00:00:00"/>
    <n v="1"/>
    <n v="2023"/>
    <n v="420"/>
    <n v="-420"/>
    <n v="0"/>
    <n v="1845129.6500000006"/>
    <s v="Term"/>
    <s v="Trsf 23/12/22, RM11,757.50"/>
    <m/>
  </r>
  <r>
    <x v="246"/>
    <x v="4"/>
    <x v="3"/>
    <x v="331"/>
    <s v="C00000010"/>
    <x v="9"/>
    <s v="RD Brush 3&quot; (12Pc)"/>
    <n v="4"/>
    <s v="T120"/>
    <n v="120"/>
    <d v="2023-01-22T00:00:00"/>
    <n v="1"/>
    <n v="2023"/>
    <n v="220"/>
    <n v="-220"/>
    <n v="0"/>
    <n v="1845349.6500000006"/>
    <s v="Term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Cash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Cash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Cash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Cash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Cash"/>
    <s v="Chq PBB 395373, cleared301222 RM3,595.60"/>
    <m/>
  </r>
  <r>
    <x v="247"/>
    <x v="4"/>
    <x v="3"/>
    <x v="333"/>
    <s v="C00000022"/>
    <x v="22"/>
    <s v="RA Nor 3338W (220Kg)"/>
    <n v="1"/>
    <s v="Cash"/>
    <n v="0"/>
    <d v="2022-09-26T00:00:00"/>
    <n v="9"/>
    <n v="2022"/>
    <n v="2024"/>
    <n v="-2024"/>
    <n v="0"/>
    <n v="1850969.2500000007"/>
    <s v="Cash"/>
    <s v="Trsf 29/9/22 RM5,350.70"/>
    <m/>
  </r>
  <r>
    <x v="247"/>
    <x v="4"/>
    <x v="3"/>
    <x v="333"/>
    <s v="C00000022"/>
    <x v="22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Cash"/>
    <s v="Trsf 29/9/22 RM5,350.70"/>
    <m/>
  </r>
  <r>
    <x v="247"/>
    <x v="4"/>
    <x v="3"/>
    <x v="333"/>
    <s v="C00000022"/>
    <x v="22"/>
    <s v="RJ Woven Roving E-600 (42kg) 1120mm"/>
    <n v="1"/>
    <s v="Cash"/>
    <n v="0"/>
    <d v="2022-09-26T00:00:00"/>
    <n v="9"/>
    <n v="2022"/>
    <n v="315"/>
    <n v="-315"/>
    <n v="0"/>
    <n v="1851914.0500000007"/>
    <s v="Cash"/>
    <s v="Trsf 29/9/22 RM5,350.70"/>
    <m/>
  </r>
  <r>
    <x v="247"/>
    <x v="4"/>
    <x v="3"/>
    <x v="334"/>
    <s v="C00000022"/>
    <x v="22"/>
    <s v="RJ Butonox M50 (5kg)"/>
    <n v="1"/>
    <s v="Cash"/>
    <n v="0"/>
    <d v="2022-09-26T00:00:00"/>
    <n v="9"/>
    <n v="2022"/>
    <n v="105"/>
    <n v="-105"/>
    <n v="0"/>
    <n v="1852019.0500000007"/>
    <s v="Cash"/>
    <s v="Trsf 29/9/22 RM5,350.70"/>
    <m/>
  </r>
  <r>
    <x v="247"/>
    <x v="4"/>
    <x v="3"/>
    <x v="334"/>
    <s v="C00000022"/>
    <x v="22"/>
    <s v="RA CSM 300 (30Kg) 64m(L) x 1040mm(W)"/>
    <n v="1"/>
    <s v="Cash"/>
    <n v="0"/>
    <d v="2022-09-26T00:00:00"/>
    <n v="9"/>
    <n v="2022"/>
    <n v="285"/>
    <n v="-285"/>
    <n v="0"/>
    <n v="1852304.0500000007"/>
    <s v="Cash"/>
    <s v="Trsf 29/9/22 RM5,350.70"/>
    <m/>
  </r>
  <r>
    <x v="247"/>
    <x v="4"/>
    <x v="3"/>
    <x v="334"/>
    <s v="C00000022"/>
    <x v="22"/>
    <s v="RE Frekote 770NC (1 Gallon)"/>
    <n v="1"/>
    <s v="Cash"/>
    <n v="0"/>
    <d v="2022-09-26T00:00:00"/>
    <n v="9"/>
    <n v="2022"/>
    <n v="450"/>
    <n v="-450"/>
    <n v="0"/>
    <n v="1852754.0500000007"/>
    <s v="Cash"/>
    <s v="Trsf 29/9/22 RM5,350.70"/>
    <m/>
  </r>
  <r>
    <x v="248"/>
    <x v="4"/>
    <x v="3"/>
    <x v="335"/>
    <s v="C00000027"/>
    <x v="27"/>
    <s v="RM Resin 3317AW (220Kg)"/>
    <n v="3"/>
    <s v="Cash"/>
    <n v="0"/>
    <d v="2022-09-28T00:00:00"/>
    <n v="9"/>
    <n v="2022"/>
    <n v="6006"/>
    <n v="-6006"/>
    <n v="0"/>
    <n v="1858760.0500000007"/>
    <s v="Cash"/>
    <s v="Bank Islam 161778 Cleared23/2/23, RM11,266.80"/>
    <m/>
  </r>
  <r>
    <x v="248"/>
    <x v="4"/>
    <x v="3"/>
    <x v="335"/>
    <s v="C00000027"/>
    <x v="27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x v="248"/>
    <x v="4"/>
    <x v="3"/>
    <x v="335"/>
    <s v="C00000027"/>
    <x v="27"/>
    <s v="RA CSM 300 96m(L) X 1860mm(W) (54Kg)"/>
    <n v="2"/>
    <s v="Cash"/>
    <n v="0"/>
    <d v="2022-09-28T00:00:00"/>
    <n v="9"/>
    <n v="2022"/>
    <n v="1015.2"/>
    <n v="-1015.2"/>
    <n v="0"/>
    <n v="1861034.8500000008"/>
    <s v="Cash"/>
    <s v="Bank Islam 161778 Cleared23/2/23, RM11,266.80"/>
    <m/>
  </r>
  <r>
    <x v="248"/>
    <x v="4"/>
    <x v="3"/>
    <x v="335"/>
    <s v="C00000027"/>
    <x v="27"/>
    <s v="RA Woven Roing 600 1120mm (45kg)"/>
    <n v="2"/>
    <s v="Cash"/>
    <n v="0"/>
    <d v="2022-09-28T00:00:00"/>
    <n v="9"/>
    <n v="2022"/>
    <n v="630"/>
    <n v="-630"/>
    <n v="0"/>
    <n v="1861664.8500000008"/>
    <s v="Cash"/>
    <s v="Bank Islam 161778 Cleared23/2/23, RM11,266.80"/>
    <m/>
  </r>
  <r>
    <x v="248"/>
    <x v="4"/>
    <x v="3"/>
    <x v="335"/>
    <s v="C00000027"/>
    <x v="27"/>
    <s v="RM Pigment Super White (5Kg)"/>
    <n v="4"/>
    <s v="Cash"/>
    <n v="0"/>
    <d v="2022-09-28T00:00:00"/>
    <n v="9"/>
    <n v="2022"/>
    <n v="640"/>
    <n v="-640"/>
    <n v="0"/>
    <n v="1862304.8500000008"/>
    <s v="Cash"/>
    <s v="Bank Islam 161778 Cleared23/2/23, RM11,266.80"/>
    <m/>
  </r>
  <r>
    <x v="248"/>
    <x v="4"/>
    <x v="3"/>
    <x v="335"/>
    <s v="C00000027"/>
    <x v="27"/>
    <s v="RJ Mepoxe (5kg)"/>
    <n v="1"/>
    <s v="Cash"/>
    <n v="0"/>
    <d v="2022-09-28T00:00:00"/>
    <n v="9"/>
    <n v="2022"/>
    <n v="90"/>
    <n v="-90"/>
    <n v="0"/>
    <n v="1862394.8500000008"/>
    <s v="Cash"/>
    <s v="Bank Islam 161778 Cleared23/2/23, RM11,266.80"/>
    <m/>
  </r>
  <r>
    <x v="248"/>
    <x v="4"/>
    <x v="3"/>
    <x v="335"/>
    <s v="C00000027"/>
    <x v="27"/>
    <s v="RM PVA (5Kg)"/>
    <n v="1"/>
    <s v="Cash"/>
    <n v="0"/>
    <d v="2022-09-28T00:00:00"/>
    <n v="9"/>
    <n v="2022"/>
    <n v="170"/>
    <n v="-170"/>
    <n v="0"/>
    <n v="1862564.8500000008"/>
    <s v="Cash"/>
    <s v="Bank Islam 161778 Cleared23/2/23, RM11,266.80"/>
    <m/>
  </r>
  <r>
    <x v="248"/>
    <x v="4"/>
    <x v="3"/>
    <x v="335"/>
    <s v="C00000027"/>
    <x v="27"/>
    <s v="RM Fume Silica HJSIL 200(10Kg)"/>
    <n v="1"/>
    <s v="Cash"/>
    <n v="0"/>
    <d v="2022-09-28T00:00:00"/>
    <n v="9"/>
    <n v="2022"/>
    <n v="440"/>
    <n v="-440"/>
    <n v="0"/>
    <n v="1863004.8500000008"/>
    <s v="Cash"/>
    <s v="Bank Islam 161778 Cleared23/2/23, RM11,266.80"/>
    <m/>
  </r>
  <r>
    <x v="248"/>
    <x v="4"/>
    <x v="3"/>
    <x v="335"/>
    <s v="C00000027"/>
    <x v="27"/>
    <s v="RM Gelcoat GPH (20kg)"/>
    <n v="4"/>
    <s v="Cash"/>
    <n v="0"/>
    <d v="2022-09-28T00:00:00"/>
    <n v="9"/>
    <n v="2022"/>
    <n v="1016"/>
    <n v="-1016"/>
    <n v="0"/>
    <n v="1864020.8500000008"/>
    <s v="Cash"/>
    <s v="Bank Islam 161778 Cleared23/2/23, RM11,266.80"/>
    <m/>
  </r>
  <r>
    <x v="248"/>
    <x v="4"/>
    <x v="3"/>
    <x v="336"/>
    <s v="C00000029"/>
    <x v="29"/>
    <s v="RA Resin 3317AW (220Kg)"/>
    <n v="1"/>
    <s v="Cash"/>
    <n v="0"/>
    <d v="2022-09-28T00:00:00"/>
    <n v="9"/>
    <n v="2022"/>
    <n v="1848"/>
    <n v="-1848"/>
    <n v="0"/>
    <n v="1865868.8500000008"/>
    <s v="Cash"/>
    <s v="Trsf 28/09/22 RM1,995.50"/>
    <m/>
  </r>
  <r>
    <x v="248"/>
    <x v="4"/>
    <x v="3"/>
    <x v="336"/>
    <s v="C00000029"/>
    <x v="29"/>
    <s v="RJ Mepoxe (5kg)"/>
    <n v="1"/>
    <s v="Cash"/>
    <n v="0"/>
    <d v="2022-09-28T00:00:00"/>
    <n v="9"/>
    <n v="2022"/>
    <n v="85"/>
    <n v="-85"/>
    <n v="0"/>
    <n v="1865953.8500000008"/>
    <s v="Cash"/>
    <s v="Trsf 28/09/22 RM1,995.50"/>
    <m/>
  </r>
  <r>
    <x v="248"/>
    <x v="4"/>
    <x v="3"/>
    <x v="336"/>
    <s v="C00000029"/>
    <x v="29"/>
    <s v="RA Talcum Powder (25kg)"/>
    <n v="1"/>
    <s v="Cash"/>
    <n v="0"/>
    <d v="2022-09-28T00:00:00"/>
    <n v="9"/>
    <n v="2022"/>
    <n v="62.5"/>
    <n v="-62.5"/>
    <n v="0"/>
    <n v="1866016.3500000008"/>
    <s v="Cash"/>
    <s v="Trsf 28/09/22 RM1,995.50"/>
    <m/>
  </r>
  <r>
    <x v="249"/>
    <x v="5"/>
    <x v="3"/>
    <x v="337"/>
    <s v="C00000010"/>
    <x v="9"/>
    <s v="RA Resin 3338AW (220kg)"/>
    <n v="5"/>
    <s v="T120"/>
    <n v="120"/>
    <d v="2023-01-29T00:00:00"/>
    <n v="1"/>
    <n v="2023"/>
    <n v="9130"/>
    <n v="-9130"/>
    <n v="0"/>
    <n v="1875146.3500000008"/>
    <s v="Term"/>
    <s v="Trsf 19/1/23, RM24,940.00"/>
    <m/>
  </r>
  <r>
    <x v="249"/>
    <x v="5"/>
    <x v="3"/>
    <x v="337"/>
    <s v="C00000010"/>
    <x v="9"/>
    <s v="RA CSM 450 64m(L) 1040mm(W) (30Kg)"/>
    <n v="10"/>
    <s v="T120"/>
    <n v="120"/>
    <d v="2023-01-29T00:00:00"/>
    <n v="1"/>
    <n v="2023"/>
    <n v="2520"/>
    <n v="-2520"/>
    <n v="0"/>
    <n v="1877666.3500000008"/>
    <s v="Term"/>
    <s v="Trsf 19/1/23, RM24,940.00"/>
    <m/>
  </r>
  <r>
    <x v="249"/>
    <x v="5"/>
    <x v="3"/>
    <x v="337"/>
    <s v="C00000010"/>
    <x v="9"/>
    <s v="RA Talcum Powder (25kg)"/>
    <n v="10"/>
    <s v="T120"/>
    <n v="120"/>
    <d v="2023-01-29T00:00:00"/>
    <n v="1"/>
    <n v="2023"/>
    <n v="575"/>
    <n v="-575"/>
    <n v="0"/>
    <n v="1878241.3500000008"/>
    <s v="Term"/>
    <s v="Trsf 19/1/23, RM24,940.00"/>
    <m/>
  </r>
  <r>
    <x v="249"/>
    <x v="5"/>
    <x v="3"/>
    <x v="337"/>
    <s v="C00000010"/>
    <x v="9"/>
    <s v="RM Fume Silica HJSIL 200(10Kg)"/>
    <n v="1"/>
    <s v="T120"/>
    <n v="120"/>
    <d v="2023-01-29T00:00:00"/>
    <n v="1"/>
    <n v="2023"/>
    <n v="420"/>
    <n v="-420"/>
    <n v="0"/>
    <n v="1878661.3500000008"/>
    <s v="Term"/>
    <s v="Trsf 19/1/23, RM24,940.00"/>
    <m/>
  </r>
  <r>
    <x v="249"/>
    <x v="5"/>
    <x v="3"/>
    <x v="337"/>
    <s v="C00000010"/>
    <x v="9"/>
    <s v="RM Butanox M50 (5kg)"/>
    <n v="4"/>
    <s v="T120"/>
    <n v="120"/>
    <d v="2023-01-29T00:00:00"/>
    <n v="1"/>
    <n v="2023"/>
    <n v="420"/>
    <n v="-420"/>
    <n v="0"/>
    <n v="1879081.3500000008"/>
    <s v="Term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Cash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Cash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Cash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Cash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Cash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Cash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Cash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Cash"/>
    <s v="Chq PBB 395374, cleared160123 RM2,636.50"/>
    <m/>
  </r>
  <r>
    <x v="252"/>
    <x v="5"/>
    <x v="3"/>
    <x v="340"/>
    <s v="C00000003"/>
    <x v="2"/>
    <s v="RA Resin 3317AW (220Kg)"/>
    <n v="1"/>
    <s v="T45"/>
    <n v="45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s v="T45"/>
    <n v="45"/>
    <d v="2022-11-16T00:00:00"/>
    <n v="11"/>
    <n v="2022"/>
    <n v="195"/>
    <n v="-195"/>
    <n v="0"/>
    <n v="1932109.3500000008"/>
    <s v="Term"/>
    <s v="RHB 00553 19/12/22cleared-RM1,800.00(RM195.00partial)"/>
    <m/>
  </r>
  <r>
    <x v="252"/>
    <x v="5"/>
    <x v="3"/>
    <x v="340"/>
    <s v="C00000003"/>
    <x v="2"/>
    <s v="RA Butanox M50 (5Kg)"/>
    <n v="6"/>
    <s v="T45"/>
    <n v="45"/>
    <d v="2022-11-16T00:00:00"/>
    <n v="11"/>
    <n v="2022"/>
    <n v="630"/>
    <n v="-630"/>
    <n v="0"/>
    <n v="1932739.3500000008"/>
    <s v="Term"/>
    <s v="RHB 00553 19/12/22cleared-RM1,800.00(RM630.00partial)"/>
    <m/>
  </r>
  <r>
    <x v="252"/>
    <x v="5"/>
    <x v="3"/>
    <x v="341"/>
    <s v="C00000003"/>
    <x v="2"/>
    <s v="RA Resin 3317AW (220Kg)"/>
    <n v="2"/>
    <s v="T45"/>
    <n v="45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ash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ash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Cash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Cash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Cash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Cash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Cash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Cash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Cash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Cash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Cash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Cash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Cash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Cash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Cash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Cash"/>
    <s v="Chq PBB 395375, cleared160123 RM2,570.00"/>
    <m/>
  </r>
  <r>
    <x v="255"/>
    <x v="5"/>
    <x v="3"/>
    <x v="346"/>
    <s v="C00000010"/>
    <x v="9"/>
    <s v="RA Resin 3338AW (220kg)"/>
    <n v="5"/>
    <s v="T120"/>
    <n v="120"/>
    <d v="2023-02-12T00:00:00"/>
    <n v="2"/>
    <n v="2023"/>
    <n v="9020"/>
    <n v="-9020"/>
    <n v="0"/>
    <n v="1963917.9500000009"/>
    <s v="Term"/>
    <s v="Trsf 19/1/23, RM24,940.00"/>
    <m/>
  </r>
  <r>
    <x v="255"/>
    <x v="5"/>
    <x v="3"/>
    <x v="346"/>
    <s v="C00000010"/>
    <x v="9"/>
    <s v="RA CSM 450 64m(L) 1040mm(W) (30Kg)"/>
    <n v="5"/>
    <s v="T120"/>
    <n v="120"/>
    <d v="2023-02-12T00:00:00"/>
    <n v="2"/>
    <n v="2023"/>
    <n v="1245"/>
    <n v="-1245"/>
    <n v="0"/>
    <n v="1965162.9500000009"/>
    <s v="Term"/>
    <s v="Trsf 19/1/23, RM24,940.00"/>
    <m/>
  </r>
  <r>
    <x v="255"/>
    <x v="5"/>
    <x v="3"/>
    <x v="346"/>
    <s v="C00000010"/>
    <x v="9"/>
    <s v="RA Talcum Powder (25kg)"/>
    <n v="10"/>
    <s v="T120"/>
    <n v="120"/>
    <d v="2023-02-12T00:00:00"/>
    <n v="2"/>
    <n v="2023"/>
    <n v="575"/>
    <n v="-575"/>
    <n v="0"/>
    <n v="1965737.9500000009"/>
    <s v="Term"/>
    <s v="Trsf 19/1/23, RM24,940.00"/>
    <m/>
  </r>
  <r>
    <x v="255"/>
    <x v="5"/>
    <x v="3"/>
    <x v="346"/>
    <s v="C00000010"/>
    <x v="9"/>
    <s v="RM Butanox M50 (5kg)"/>
    <n v="4"/>
    <s v="T120"/>
    <n v="120"/>
    <d v="2023-02-12T00:00:00"/>
    <n v="2"/>
    <n v="2023"/>
    <n v="420"/>
    <n v="-420"/>
    <n v="0"/>
    <n v="1966157.9500000009"/>
    <s v="Term"/>
    <s v="Trsf 19/1/23, RM24,940.00"/>
    <m/>
  </r>
  <r>
    <x v="255"/>
    <x v="5"/>
    <x v="3"/>
    <x v="346"/>
    <s v="C00000010"/>
    <x v="9"/>
    <s v="RD Brush 3&quot; (12Pc)"/>
    <n v="4"/>
    <s v="T120"/>
    <n v="120"/>
    <d v="2023-02-12T00:00:00"/>
    <n v="2"/>
    <n v="2023"/>
    <n v="220"/>
    <n v="-220"/>
    <n v="0"/>
    <n v="1966377.9500000009"/>
    <s v="Term"/>
    <s v="Trsf 19/1/23, RM24,940.00"/>
    <m/>
  </r>
  <r>
    <x v="256"/>
    <x v="5"/>
    <x v="3"/>
    <x v="347"/>
    <s v="C00000026"/>
    <x v="26"/>
    <s v="RM Resin 3317AW (220Kg)"/>
    <n v="1"/>
    <s v="Cash"/>
    <n v="0"/>
    <d v="2022-10-17T00:00:00"/>
    <n v="10"/>
    <n v="2022"/>
    <n v="1958"/>
    <n v="-1958"/>
    <n v="0"/>
    <n v="1968335.9500000009"/>
    <s v="Cash"/>
    <s v="Trsf 19/10/22 RM3,000.00, Trsf 20/10/22 RM600.00 "/>
    <m/>
  </r>
  <r>
    <x v="256"/>
    <x v="5"/>
    <x v="3"/>
    <x v="347"/>
    <s v="C00000026"/>
    <x v="26"/>
    <s v="RM CSM 450 Jushi 64m(L) X 1860mm(W) (67kg)"/>
    <n v="1"/>
    <s v="Cash"/>
    <n v="0"/>
    <d v="2022-10-17T00:00:00"/>
    <n v="10"/>
    <n v="2022"/>
    <n v="603"/>
    <n v="-603"/>
    <n v="0"/>
    <n v="1968938.9500000009"/>
    <s v="Cash"/>
    <s v="Trsf 19/10/22 RM3,000.00, Trsf 20/10/22 RM600.00 "/>
    <m/>
  </r>
  <r>
    <x v="256"/>
    <x v="5"/>
    <x v="3"/>
    <x v="347"/>
    <s v="C00000026"/>
    <x v="26"/>
    <s v="RM Gelcoat GPH (20kg)"/>
    <n v="1"/>
    <s v="Cash"/>
    <n v="0"/>
    <d v="2022-10-17T00:00:00"/>
    <n v="10"/>
    <n v="2022"/>
    <n v="254"/>
    <n v="-254"/>
    <n v="0"/>
    <n v="1969192.9500000009"/>
    <s v="Cash"/>
    <s v="Trsf 19/10/22 RM3,000.00, Trsf 20/10/22 RM600.00 "/>
    <m/>
  </r>
  <r>
    <x v="256"/>
    <x v="5"/>
    <x v="3"/>
    <x v="347"/>
    <s v="C00000026"/>
    <x v="26"/>
    <s v="RD Brush 2&quot; (12Pc)"/>
    <n v="1"/>
    <s v="Cash"/>
    <n v="0"/>
    <d v="2022-10-17T00:00:00"/>
    <n v="10"/>
    <n v="2022"/>
    <n v="55"/>
    <n v="-55"/>
    <n v="0"/>
    <n v="1969247.9500000009"/>
    <s v="Cash"/>
    <s v="Trsf 19/10/22 RM3,000.00, Trsf 20/10/22 RM600.00 "/>
    <m/>
  </r>
  <r>
    <x v="256"/>
    <x v="5"/>
    <x v="3"/>
    <x v="347"/>
    <s v="C00000026"/>
    <x v="26"/>
    <s v="RM Pigment Super White (5Kg)"/>
    <n v="1"/>
    <s v="Cash"/>
    <n v="0"/>
    <d v="2022-10-17T00:00:00"/>
    <n v="10"/>
    <n v="2022"/>
    <n v="160"/>
    <n v="-160"/>
    <n v="0"/>
    <n v="1969407.9500000009"/>
    <s v="Cash"/>
    <s v="Trsf 19/10/22 RM3,000.00, Trsf 20/10/22 RM600.00 "/>
    <m/>
  </r>
  <r>
    <x v="256"/>
    <x v="5"/>
    <x v="3"/>
    <x v="347"/>
    <s v="C00000026"/>
    <x v="26"/>
    <s v="RM Pigment Orange (5Kg)"/>
    <n v="1"/>
    <s v="Cash"/>
    <n v="0"/>
    <d v="2022-10-17T00:00:00"/>
    <n v="10"/>
    <n v="2022"/>
    <n v="240"/>
    <n v="-240"/>
    <n v="0"/>
    <n v="1969647.9500000009"/>
    <s v="Cash"/>
    <s v="Trsf 19/10/22 RM3,000.00, Trsf 20/10/22 RM600.00 "/>
    <m/>
  </r>
  <r>
    <x v="256"/>
    <x v="5"/>
    <x v="3"/>
    <x v="347"/>
    <s v="C00000026"/>
    <x v="26"/>
    <s v="RM Butanox M50 (5kg)"/>
    <n v="1"/>
    <s v="Cash"/>
    <n v="0"/>
    <d v="2022-10-17T00:00:00"/>
    <n v="10"/>
    <n v="2022"/>
    <n v="105"/>
    <n v="-105"/>
    <n v="0"/>
    <n v="1969752.9500000009"/>
    <s v="Cash"/>
    <s v="Trsf 19/10/22 RM3,000.00, Trsf 20/10/22 RM600.00 "/>
    <m/>
  </r>
  <r>
    <x v="256"/>
    <x v="5"/>
    <x v="3"/>
    <x v="347"/>
    <s v="C00000026"/>
    <x v="26"/>
    <s v="RA Talcum Powder (25kg)"/>
    <n v="2"/>
    <s v="Cash"/>
    <n v="0"/>
    <d v="2022-10-17T00:00:00"/>
    <n v="10"/>
    <n v="2022"/>
    <n v="125"/>
    <n v="-125"/>
    <n v="0"/>
    <n v="1969877.9500000009"/>
    <s v="Cash"/>
    <s v="Trsf 19/10/22 RM3,000.00, Trsf 20/10/22 RM600.00 "/>
    <m/>
  </r>
  <r>
    <x v="256"/>
    <x v="5"/>
    <x v="3"/>
    <x v="347"/>
    <s v="C00000026"/>
    <x v="26"/>
    <s v="RM TR104 Hi Temp Wax"/>
    <n v="2"/>
    <s v="Cash"/>
    <n v="0"/>
    <d v="2022-10-17T00:00:00"/>
    <n v="10"/>
    <n v="2022"/>
    <n v="100"/>
    <n v="-100"/>
    <n v="0"/>
    <n v="1969977.9500000009"/>
    <s v="Cash"/>
    <s v="Trsf 19/10/22 RM3,000.00, Trsf 20/10/22 RM600.00 "/>
    <m/>
  </r>
  <r>
    <x v="256"/>
    <x v="5"/>
    <x v="3"/>
    <x v="348"/>
    <s v="C00000010"/>
    <x v="9"/>
    <s v="RH Bosny Wax (15Kg)"/>
    <n v="1"/>
    <s v="T120"/>
    <n v="120"/>
    <d v="2023-02-14T00:00:00"/>
    <n v="2"/>
    <n v="2023"/>
    <n v="395"/>
    <n v="-395"/>
    <n v="0"/>
    <n v="1970372.9500000009"/>
    <s v="Term"/>
    <s v="Trsf 19/1/23, RM24,940.00"/>
    <m/>
  </r>
  <r>
    <x v="257"/>
    <x v="5"/>
    <x v="3"/>
    <x v="349"/>
    <s v="C00000009"/>
    <x v="8"/>
    <s v="RM CSM 450 Jushi 64m(L) X 1860mm(W) (67kg)"/>
    <n v="2"/>
    <s v="T60"/>
    <n v="60"/>
    <d v="2022-12-17T00:00:00"/>
    <n v="12"/>
    <n v="2022"/>
    <n v="1085.4000000000001"/>
    <n v="-1085.4000000000001"/>
    <n v="0"/>
    <n v="1971458.3500000008"/>
    <s v="Term"/>
    <s v="Chq HL 019025 dd 27/3/23"/>
    <m/>
  </r>
  <r>
    <x v="257"/>
    <x v="5"/>
    <x v="3"/>
    <x v="349"/>
    <s v="C00000009"/>
    <x v="8"/>
    <s v="RA CSM 300 96m(L) X 1860mm(W) (54Kg)"/>
    <n v="2"/>
    <s v="T60"/>
    <n v="60"/>
    <d v="2022-12-17T00:00:00"/>
    <n v="12"/>
    <n v="2022"/>
    <n v="874.8"/>
    <n v="-874.8"/>
    <n v="0"/>
    <n v="1972333.1500000008"/>
    <s v="Term"/>
    <s v="Chq HL 019025 dd 27/3/23"/>
    <m/>
  </r>
  <r>
    <x v="258"/>
    <x v="5"/>
    <x v="3"/>
    <x v="350"/>
    <s v="C00000004"/>
    <x v="3"/>
    <s v="RM Nor 3338W (220Kg)"/>
    <n v="6"/>
    <s v="T120"/>
    <n v="120"/>
    <d v="2023-02-17T00:00:00"/>
    <n v="2"/>
    <n v="2023"/>
    <n v="10824"/>
    <n v="-10824"/>
    <n v="0"/>
    <n v="1983157.1500000008"/>
    <s v="Term"/>
    <s v="HLB016114Cleared22/2/23-RM15,677.20"/>
    <m/>
  </r>
  <r>
    <x v="258"/>
    <x v="5"/>
    <x v="3"/>
    <x v="350"/>
    <s v="C00000004"/>
    <x v="3"/>
    <s v="RM Nor 3338NW (220Kg)"/>
    <n v="1"/>
    <s v="T120"/>
    <n v="120"/>
    <d v="2023-02-17T00:00:00"/>
    <n v="2"/>
    <n v="2023"/>
    <n v="1804"/>
    <n v="-1804"/>
    <n v="0"/>
    <n v="1984961.1500000008"/>
    <s v="Term"/>
    <s v="HLB016114Cleared22/2/23-RM15,677.20"/>
    <m/>
  </r>
  <r>
    <x v="258"/>
    <x v="5"/>
    <x v="3"/>
    <x v="350"/>
    <s v="C00000004"/>
    <x v="3"/>
    <s v="RM CSM 450 64m(L) X 1860mm(W) (54kg)"/>
    <n v="3"/>
    <s v="T120"/>
    <n v="120"/>
    <d v="2023-02-17T00:00:00"/>
    <n v="2"/>
    <n v="2023"/>
    <n v="1344.6"/>
    <n v="-1344.6"/>
    <n v="0"/>
    <n v="1986305.7500000009"/>
    <s v="Term"/>
    <s v="HLB016114Cleared22/2/23-RM15,677.20"/>
    <m/>
  </r>
  <r>
    <x v="258"/>
    <x v="5"/>
    <x v="3"/>
    <x v="350"/>
    <s v="C00000004"/>
    <x v="3"/>
    <s v="RM CSM 300 96m(L) X 1860mm(W) (54Kg)"/>
    <n v="3"/>
    <s v="T120"/>
    <n v="120"/>
    <d v="2023-02-17T00:00:00"/>
    <n v="2"/>
    <n v="2023"/>
    <n v="1344.6"/>
    <n v="-1344.6"/>
    <n v="0"/>
    <n v="1987650.350000001"/>
    <s v="Term"/>
    <s v="HLB016114Cleared22/2/23-RM15,677.20"/>
    <m/>
  </r>
  <r>
    <x v="258"/>
    <x v="5"/>
    <x v="3"/>
    <x v="350"/>
    <s v="C00000004"/>
    <x v="3"/>
    <s v="RJ Mepoxe (5kg)"/>
    <n v="4"/>
    <s v="T120"/>
    <n v="120"/>
    <d v="2023-02-17T00:00:00"/>
    <n v="2"/>
    <n v="2023"/>
    <n v="360"/>
    <n v="-360"/>
    <n v="0"/>
    <n v="1988010.350000001"/>
    <s v="Term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Cash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Cash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Cash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Cash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Cash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Cash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Cash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Cash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Cash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Cash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Cash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Cash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Cash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Cash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Cash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Cash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Cash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Cash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Cash"/>
    <s v="Chq PBB 395377, cleared160223 RM3,095.00)"/>
    <m/>
  </r>
  <r>
    <x v="263"/>
    <x v="6"/>
    <x v="3"/>
    <x v="357"/>
    <s v="C00000004"/>
    <x v="3"/>
    <s v="RM Nor 3338W (220Kg)"/>
    <n v="5"/>
    <s v="T120"/>
    <n v="120"/>
    <d v="2023-03-01T00:00:00"/>
    <n v="3"/>
    <n v="2023"/>
    <n v="9020"/>
    <n v="-9020"/>
    <n v="0"/>
    <n v="2061491.850000001"/>
    <s v="Term"/>
    <s v="HLB016115leared22/2/23-RM10,824.00"/>
    <m/>
  </r>
  <r>
    <x v="263"/>
    <x v="6"/>
    <x v="3"/>
    <x v="357"/>
    <s v="C00000004"/>
    <x v="3"/>
    <s v="RM Nor 3338NW (220Kg)"/>
    <n v="1"/>
    <s v="T120"/>
    <n v="120"/>
    <d v="2023-03-01T00:00:00"/>
    <n v="3"/>
    <n v="2023"/>
    <n v="1804"/>
    <n v="-1804"/>
    <n v="0"/>
    <n v="2063295.850000001"/>
    <s v="Term"/>
    <s v="HLB016115leared22/2/23-RM10,824.00"/>
    <m/>
  </r>
  <r>
    <x v="263"/>
    <x v="6"/>
    <x v="3"/>
    <x v="358"/>
    <s v="C00000010"/>
    <x v="9"/>
    <s v="RA Resin 3338AW (220kg)"/>
    <n v="5"/>
    <s v="T120"/>
    <n v="120"/>
    <d v="2023-03-01T00:00:00"/>
    <n v="3"/>
    <n v="2023"/>
    <n v="9020"/>
    <n v="-9020"/>
    <n v="0"/>
    <n v="2072315.850000001"/>
    <s v="Term"/>
    <s v="Trsf 24/2/23, RM22,670.50"/>
    <m/>
  </r>
  <r>
    <x v="263"/>
    <x v="6"/>
    <x v="3"/>
    <x v="358"/>
    <s v="C00000010"/>
    <x v="9"/>
    <s v="RA CSM 450 64m(L) 1040mm(W) (30Kg)"/>
    <n v="5"/>
    <s v="T120"/>
    <n v="120"/>
    <d v="2023-03-01T00:00:00"/>
    <n v="3"/>
    <n v="2023"/>
    <n v="1245"/>
    <n v="-1245"/>
    <n v="0"/>
    <n v="2073560.850000001"/>
    <s v="Term"/>
    <s v="Trsf 24/2/23, RM22,670.50"/>
    <m/>
  </r>
  <r>
    <x v="263"/>
    <x v="6"/>
    <x v="3"/>
    <x v="358"/>
    <s v="C00000010"/>
    <x v="9"/>
    <s v="RA Talcum Powder (25kg)"/>
    <n v="10"/>
    <s v="T120"/>
    <n v="120"/>
    <d v="2023-03-01T00:00:00"/>
    <n v="3"/>
    <n v="2023"/>
    <n v="575"/>
    <n v="-575"/>
    <n v="0"/>
    <n v="2074135.850000001"/>
    <s v="Term"/>
    <s v="Trsf 24/2/23, RM22,670.50"/>
    <m/>
  </r>
  <r>
    <x v="263"/>
    <x v="6"/>
    <x v="3"/>
    <x v="358"/>
    <s v="C00000010"/>
    <x v="9"/>
    <s v="RM Butanox M50 (5kg)"/>
    <n v="4"/>
    <s v="T120"/>
    <n v="120"/>
    <d v="2023-03-01T00:00:00"/>
    <n v="3"/>
    <n v="2023"/>
    <n v="420"/>
    <n v="-420"/>
    <n v="0"/>
    <n v="2074555.850000001"/>
    <s v="Term"/>
    <s v="Trsf 24/2/23, RM22,670.50"/>
    <m/>
  </r>
  <r>
    <x v="264"/>
    <x v="6"/>
    <x v="3"/>
    <x v="359"/>
    <s v="C00000009"/>
    <x v="8"/>
    <s v="RM Nor 3338W (220Kg)"/>
    <n v="2"/>
    <s v="T60"/>
    <n v="60"/>
    <d v="2023-01-02T00:00:00"/>
    <n v="1"/>
    <n v="2023"/>
    <n v="3608"/>
    <n v="-3608"/>
    <n v="0"/>
    <n v="2078163.850000001"/>
    <s v="Term"/>
    <s v="Chq HL 019025 dd 27/3/23"/>
    <m/>
  </r>
  <r>
    <x v="264"/>
    <x v="6"/>
    <x v="3"/>
    <x v="359"/>
    <s v="C00000009"/>
    <x v="8"/>
    <s v="RM CSM 450 64m(L) X 1860mm(W) (54kg)"/>
    <n v="1"/>
    <s v="T60"/>
    <n v="60"/>
    <d v="2023-01-02T00:00:00"/>
    <n v="1"/>
    <n v="2023"/>
    <n v="437.4"/>
    <n v="-437.4"/>
    <n v="0"/>
    <n v="2078601.2500000009"/>
    <s v="Term"/>
    <s v="Chq HL 019025 dd 27/3/23"/>
    <m/>
  </r>
  <r>
    <x v="264"/>
    <x v="6"/>
    <x v="3"/>
    <x v="359"/>
    <s v="C00000009"/>
    <x v="8"/>
    <s v="RA CSM 300 96m(L) X 1860mm(W) (54Kg)"/>
    <n v="1"/>
    <s v="T60"/>
    <n v="60"/>
    <d v="2023-01-02T00:00:00"/>
    <n v="1"/>
    <n v="2023"/>
    <n v="437.4"/>
    <n v="-437.4"/>
    <n v="0"/>
    <n v="2079038.6500000008"/>
    <s v="Term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Cash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Cash"/>
    <s v="Trsf 4/11/22 RM403.80"/>
    <m/>
  </r>
  <r>
    <x v="266"/>
    <x v="6"/>
    <x v="3"/>
    <x v="361"/>
    <s v="C00000031"/>
    <x v="30"/>
    <s v="RM Nor 3338W (20Kg)"/>
    <n v="1"/>
    <s v="Cash"/>
    <n v="0"/>
    <d v="2022-11-05T00:00:00"/>
    <n v="11"/>
    <n v="2022"/>
    <n v="260"/>
    <n v="-260"/>
    <n v="0"/>
    <n v="2079702.4500000009"/>
    <s v="Cash"/>
    <s v="Bank in Cash RM892.60 - 9/11/22"/>
    <m/>
  </r>
  <r>
    <x v="266"/>
    <x v="6"/>
    <x v="3"/>
    <x v="361"/>
    <s v="C00000031"/>
    <x v="30"/>
    <s v="RM CSM 450 64m(L) X 1860mm(W) (54kg)"/>
    <n v="1"/>
    <s v="Cash"/>
    <n v="0"/>
    <d v="2022-11-05T00:00:00"/>
    <n v="11"/>
    <n v="2022"/>
    <n v="534.6"/>
    <n v="-534.6"/>
    <n v="0"/>
    <n v="2080237.050000001"/>
    <s v="Cash"/>
    <s v="Bank in Cash RM892.60 - 9/11/22"/>
    <m/>
  </r>
  <r>
    <x v="266"/>
    <x v="6"/>
    <x v="3"/>
    <x v="361"/>
    <s v="C00000031"/>
    <x v="30"/>
    <s v="RJ Mepoxe (5kg)"/>
    <n v="1"/>
    <s v="Cash"/>
    <n v="0"/>
    <d v="2022-11-05T00:00:00"/>
    <n v="11"/>
    <n v="2022"/>
    <n v="98"/>
    <n v="-98"/>
    <n v="0"/>
    <n v="2080335.050000001"/>
    <s v="Cash"/>
    <s v="Bank in Cash RM892.60 - 9/11/22"/>
    <m/>
  </r>
  <r>
    <x v="267"/>
    <x v="6"/>
    <x v="3"/>
    <x v="362"/>
    <s v="C00000022"/>
    <x v="22"/>
    <s v="RM Acetone (163Kg)"/>
    <n v="1"/>
    <s v="Cash"/>
    <n v="0"/>
    <d v="2022-11-07T00:00:00"/>
    <n v="11"/>
    <n v="2022"/>
    <n v="1141"/>
    <n v="-1141"/>
    <n v="0"/>
    <n v="2081476.050000001"/>
    <s v="Cash"/>
    <s v="Trsf 20/12/22 RM1,409.00"/>
    <m/>
  </r>
  <r>
    <x v="267"/>
    <x v="6"/>
    <x v="3"/>
    <x v="362"/>
    <s v="C00000022"/>
    <x v="22"/>
    <s v="RM Pigment Super Black (5Kg)"/>
    <n v="1"/>
    <s v="Cash"/>
    <n v="0"/>
    <d v="2022-11-07T00:00:00"/>
    <n v="11"/>
    <n v="2022"/>
    <n v="175"/>
    <n v="-175"/>
    <n v="0"/>
    <n v="2081651.050000001"/>
    <s v="Cash"/>
    <s v="Trsf 20/12/22 RM1,409.00"/>
    <m/>
  </r>
  <r>
    <x v="268"/>
    <x v="6"/>
    <x v="3"/>
    <x v="363"/>
    <s v="C00000031"/>
    <x v="31"/>
    <s v="RM Resin 3338W (22.50kg)"/>
    <n v="4"/>
    <s v="Cash"/>
    <n v="0"/>
    <d v="2022-11-08T00:00:00"/>
    <n v="11"/>
    <n v="2022"/>
    <n v="1170"/>
    <n v="-1170"/>
    <n v="0"/>
    <n v="2082821.050000001"/>
    <s v="Cash"/>
    <s v="Trsf 9/11/22 RM4,373.00"/>
    <m/>
  </r>
  <r>
    <x v="268"/>
    <x v="6"/>
    <x v="3"/>
    <x v="363"/>
    <s v="C00000031"/>
    <x v="31"/>
    <s v="RM VE Resin (22.50kg)"/>
    <n v="4"/>
    <s v="Cash"/>
    <n v="0"/>
    <d v="2022-11-08T00:00:00"/>
    <n v="11"/>
    <n v="2022"/>
    <n v="2250"/>
    <n v="-2250"/>
    <n v="0"/>
    <n v="2085071.050000001"/>
    <s v="Cash"/>
    <s v="Trsf 9/11/22 RM4,373.00"/>
    <m/>
  </r>
  <r>
    <x v="268"/>
    <x v="6"/>
    <x v="3"/>
    <x v="363"/>
    <s v="C00000031"/>
    <x v="31"/>
    <s v="RM CSM 450 GSM 1040mm (30kg)"/>
    <n v="3"/>
    <s v="Cash"/>
    <n v="0"/>
    <d v="2022-11-08T00:00:00"/>
    <n v="11"/>
    <n v="2022"/>
    <n v="855"/>
    <n v="-855"/>
    <n v="0"/>
    <n v="2085926.050000001"/>
    <s v="Cash"/>
    <s v="Trsf 9/11/22 RM4,373.00"/>
    <m/>
  </r>
  <r>
    <x v="268"/>
    <x v="6"/>
    <x v="3"/>
    <x v="363"/>
    <s v="C00000031"/>
    <x v="31"/>
    <s v="RA Mepoxe (5kg)"/>
    <n v="1"/>
    <s v="Cash"/>
    <n v="0"/>
    <d v="2022-11-08T00:00:00"/>
    <n v="11"/>
    <n v="2022"/>
    <n v="98"/>
    <n v="-98"/>
    <n v="0"/>
    <n v="2086024.050000001"/>
    <s v="Cash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Cash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Cash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Cash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Cash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Cash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Cash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Cash"/>
    <s v="Trsf 17/4/23 RM15,000.00(RM360.00)"/>
    <m/>
  </r>
  <r>
    <x v="271"/>
    <x v="6"/>
    <x v="3"/>
    <x v="366"/>
    <s v="C00000027"/>
    <x v="27"/>
    <s v="RM Resin 3317AW (220Kg)"/>
    <n v="4"/>
    <s v="Cash"/>
    <n v="0"/>
    <d v="2022-11-14T00:00:00"/>
    <n v="11"/>
    <n v="2022"/>
    <n v="7920"/>
    <n v="-7920"/>
    <n v="0"/>
    <n v="2111924.5500000007"/>
    <s v="Cash"/>
    <s v="Bank Islam 164701 Cleared 4/4/23, RM14,564.60"/>
    <m/>
  </r>
  <r>
    <x v="271"/>
    <x v="6"/>
    <x v="3"/>
    <x v="366"/>
    <s v="C00000027"/>
    <x v="27"/>
    <s v="RM CSM 450 64m(L) X 1860mm(W) (54kg)"/>
    <n v="2"/>
    <s v="Cash"/>
    <n v="0"/>
    <d v="2022-11-14T00:00:00"/>
    <n v="11"/>
    <n v="2022"/>
    <n v="993.6"/>
    <n v="-993.6"/>
    <n v="0"/>
    <n v="2112918.1500000008"/>
    <s v="Cash"/>
    <s v="Bank Islam 164701 Cleared 4/4/23, RM14,564.60"/>
    <m/>
  </r>
  <r>
    <x v="271"/>
    <x v="6"/>
    <x v="3"/>
    <x v="366"/>
    <s v="C00000027"/>
    <x v="27"/>
    <s v="RM CSM 300 96m(L) X 1860mm(W) (54Kg)"/>
    <n v="2"/>
    <s v="Cash"/>
    <n v="0"/>
    <d v="2022-11-14T00:00:00"/>
    <n v="11"/>
    <n v="2022"/>
    <n v="993.6"/>
    <n v="-993.6"/>
    <n v="0"/>
    <n v="2113911.7500000009"/>
    <s v="Cash"/>
    <s v="Bank Islam 164701 Cleared 4/4/23, RM14,564.60"/>
    <m/>
  </r>
  <r>
    <x v="271"/>
    <x v="6"/>
    <x v="3"/>
    <x v="366"/>
    <s v="C00000027"/>
    <x v="27"/>
    <s v="RA Woven Roing 600 1120mm (45kg)"/>
    <n v="1"/>
    <s v="Cash"/>
    <n v="0"/>
    <d v="2022-11-14T00:00:00"/>
    <n v="11"/>
    <n v="2022"/>
    <n v="315"/>
    <n v="-315"/>
    <n v="0"/>
    <n v="2114226.7500000009"/>
    <s v="Cash"/>
    <s v="Bank Islam 164701 Cleared 4/4/23, RM14,564.60"/>
    <m/>
  </r>
  <r>
    <x v="271"/>
    <x v="6"/>
    <x v="3"/>
    <x v="366"/>
    <s v="C00000027"/>
    <x v="27"/>
    <s v="RM Pigment Super White (5Kg)"/>
    <n v="4"/>
    <s v="Cash"/>
    <n v="0"/>
    <d v="2022-11-14T00:00:00"/>
    <n v="11"/>
    <n v="2022"/>
    <n v="640"/>
    <n v="-640"/>
    <n v="0"/>
    <n v="2114866.7500000009"/>
    <s v="Cash"/>
    <s v="Bank Islam 164701 Cleared 4/4/23, RM14,564.60"/>
    <m/>
  </r>
  <r>
    <x v="271"/>
    <x v="6"/>
    <x v="3"/>
    <x v="366"/>
    <s v="C00000027"/>
    <x v="27"/>
    <s v="RJ Mepoxe (5kg)"/>
    <n v="4"/>
    <s v="Cash"/>
    <n v="0"/>
    <d v="2022-11-14T00:00:00"/>
    <n v="11"/>
    <n v="2022"/>
    <n v="360"/>
    <n v="-360"/>
    <n v="0"/>
    <n v="2115226.7500000009"/>
    <s v="Cash"/>
    <s v="Bank Islam 164701 Cleared 4/4/23, RM14,564.60"/>
    <m/>
  </r>
  <r>
    <x v="271"/>
    <x v="6"/>
    <x v="3"/>
    <x v="366"/>
    <s v="C00000027"/>
    <x v="27"/>
    <s v="RM TR104 Hi Temp Wax (12Can)"/>
    <n v="6"/>
    <s v="Cash"/>
    <n v="0"/>
    <d v="2022-11-14T00:00:00"/>
    <n v="11"/>
    <n v="2022"/>
    <n v="270"/>
    <n v="-270"/>
    <n v="0"/>
    <n v="2115496.7500000009"/>
    <s v="Cash"/>
    <s v="Bank Islam 164701 Cleared 4/4/23, RM14,564.60"/>
    <m/>
  </r>
  <r>
    <x v="271"/>
    <x v="6"/>
    <x v="3"/>
    <x v="366"/>
    <s v="C00000027"/>
    <x v="27"/>
    <s v="RM Fume Silica HJSIL 200(10Kg)"/>
    <n v="1"/>
    <s v="Cash"/>
    <n v="0"/>
    <d v="2022-11-14T00:00:00"/>
    <n v="11"/>
    <n v="2022"/>
    <n v="440"/>
    <n v="-440"/>
    <n v="0"/>
    <n v="2115936.7500000009"/>
    <s v="Cash"/>
    <s v="Bank Islam 164701 Cleared 4/4/23, RM14,564.60"/>
    <m/>
  </r>
  <r>
    <x v="271"/>
    <x v="6"/>
    <x v="3"/>
    <x v="366"/>
    <s v="C00000027"/>
    <x v="27"/>
    <s v="RM Gelcoat GPH (20kg)"/>
    <n v="6"/>
    <s v="Cash"/>
    <n v="0"/>
    <d v="2022-11-14T00:00:00"/>
    <n v="11"/>
    <n v="2022"/>
    <n v="1524"/>
    <n v="-1524"/>
    <n v="0"/>
    <n v="2117460.7500000009"/>
    <s v="Cash"/>
    <s v="Bank Islam 164701 Cleared 4/4/23, RM14,564.60"/>
    <m/>
  </r>
  <r>
    <x v="271"/>
    <x v="6"/>
    <x v="3"/>
    <x v="366"/>
    <s v="C00000027"/>
    <x v="27"/>
    <s v="RM Acetone (163Kg)"/>
    <n v="1"/>
    <s v="Cash"/>
    <n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Cash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Cash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Cash"/>
    <s v="Trsf 2/12/22"/>
    <m/>
  </r>
  <r>
    <x v="274"/>
    <x v="6"/>
    <x v="3"/>
    <x v="370"/>
    <s v="C00000031"/>
    <x v="30"/>
    <s v="RM Nor 3338W (20Kg)"/>
    <n v="3"/>
    <s v="Cash"/>
    <n v="0"/>
    <d v="2022-11-22T00:00:00"/>
    <n v="11"/>
    <n v="2022"/>
    <n v="780"/>
    <n v="-780"/>
    <n v="0"/>
    <n v="2126673.350000001"/>
    <s v="Cash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Cash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Cash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Cash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Cash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Cash"/>
    <s v="Trsf 20/4/23 RM10,000.00(RM453.60)"/>
    <m/>
  </r>
  <r>
    <x v="275"/>
    <x v="6"/>
    <x v="3"/>
    <x v="372"/>
    <s v="C00000003"/>
    <x v="2"/>
    <s v="RA Resin 3317AW (220Kg)"/>
    <n v="3"/>
    <s v="T45"/>
    <n v="45"/>
    <d v="2023-01-13T00:00:00"/>
    <n v="1"/>
    <n v="2023"/>
    <n v="5808"/>
    <n v="-5808"/>
    <n v="0"/>
    <n v="2149717.9500000011"/>
    <s v="Term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s v="T45"/>
    <n v="45"/>
    <d v="2023-01-13T00:00:00"/>
    <n v="1"/>
    <n v="2023"/>
    <n v="306"/>
    <n v="-306"/>
    <n v="0"/>
    <n v="2150023.9500000011"/>
    <s v="Term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s v="T45"/>
    <n v="45"/>
    <d v="2023-01-13T00:00:00"/>
    <n v="1"/>
    <n v="2023"/>
    <n v="325"/>
    <n v="-325"/>
    <n v="0"/>
    <n v="2150348.9500000011"/>
    <s v="Term"/>
    <s v="RHB 00573 13/2/23cleared-RM1,219.00(RM325.00)"/>
    <m/>
  </r>
  <r>
    <x v="275"/>
    <x v="6"/>
    <x v="3"/>
    <x v="372"/>
    <s v="C00000003"/>
    <x v="2"/>
    <s v="RA Butanox M50 (5Kg)"/>
    <n v="6"/>
    <s v="T45"/>
    <n v="45"/>
    <d v="2023-01-13T00:00:00"/>
    <n v="1"/>
    <n v="2023"/>
    <n v="630"/>
    <n v="-630"/>
    <n v="0"/>
    <n v="2150978.9500000011"/>
    <s v="Term"/>
    <s v="RHB 00573 13/2/23cleared-RM1,219.00(RM630.00)"/>
    <m/>
  </r>
  <r>
    <x v="275"/>
    <x v="6"/>
    <x v="3"/>
    <x v="372"/>
    <s v="C00000003"/>
    <x v="2"/>
    <s v="RM TR104 Hi Temp Wax"/>
    <n v="3"/>
    <s v="T45"/>
    <n v="45"/>
    <d v="2023-01-13T00:00:00"/>
    <n v="1"/>
    <n v="2023"/>
    <n v="150"/>
    <n v="-150"/>
    <n v="0"/>
    <n v="2151128.9500000011"/>
    <s v="Term"/>
    <s v="RHB 00573 13/2/23cleared-RM1,219.00(RM150.00)"/>
    <m/>
  </r>
  <r>
    <x v="275"/>
    <x v="6"/>
    <x v="3"/>
    <x v="373"/>
    <s v="C00000010"/>
    <x v="9"/>
    <s v="RA Resin 3338AW (220kg)"/>
    <n v="5"/>
    <s v="T120"/>
    <n v="120"/>
    <d v="2023-03-29T00:00:00"/>
    <n v="3"/>
    <n v="2023"/>
    <n v="9020"/>
    <n v="-9020"/>
    <n v="0"/>
    <n v="2160148.9500000011"/>
    <s v="Term"/>
    <s v="Trsf 24/2/23, RM22,670.50"/>
    <m/>
  </r>
  <r>
    <x v="275"/>
    <x v="6"/>
    <x v="3"/>
    <x v="373"/>
    <s v="C00000010"/>
    <x v="9"/>
    <s v="RA CSM 450 64m(L) 1040mm(W) (30Kg)"/>
    <n v="5"/>
    <s v="T120"/>
    <n v="120"/>
    <d v="2023-03-29T00:00:00"/>
    <n v="3"/>
    <n v="2023"/>
    <n v="1245"/>
    <n v="-1245"/>
    <n v="0"/>
    <n v="2161393.9500000011"/>
    <s v="Term"/>
    <s v="Trsf 24/2/23, RM22,670.50"/>
    <m/>
  </r>
  <r>
    <x v="275"/>
    <x v="6"/>
    <x v="3"/>
    <x v="373"/>
    <s v="C00000010"/>
    <x v="9"/>
    <s v="RM Talcum Powder (25kg)"/>
    <n v="5"/>
    <s v="T120"/>
    <n v="120"/>
    <d v="2023-03-29T00:00:00"/>
    <n v="3"/>
    <n v="2023"/>
    <n v="287.5"/>
    <n v="-287.5"/>
    <n v="0"/>
    <n v="2161681.4500000011"/>
    <s v="Term"/>
    <s v="Trsf 24/2/23, RM22,670.50"/>
    <m/>
  </r>
  <r>
    <x v="275"/>
    <x v="6"/>
    <x v="3"/>
    <x v="373"/>
    <s v="C00000010"/>
    <x v="9"/>
    <s v="RA Butanox M50 (5kg)"/>
    <n v="4"/>
    <s v="T120"/>
    <n v="120"/>
    <d v="2023-03-29T00:00:00"/>
    <n v="3"/>
    <n v="2023"/>
    <n v="420"/>
    <n v="-420"/>
    <n v="0"/>
    <n v="2162101.4500000011"/>
    <s v="Term"/>
    <s v="Trsf 24/2/23, RM22,670.50"/>
    <m/>
  </r>
  <r>
    <x v="275"/>
    <x v="6"/>
    <x v="3"/>
    <x v="373"/>
    <s v="C00000010"/>
    <x v="9"/>
    <s v="RM Brush 3&quot; (12Pc)"/>
    <n v="4"/>
    <s v="T120"/>
    <n v="120"/>
    <d v="2023-03-29T00:00:00"/>
    <n v="3"/>
    <n v="2023"/>
    <n v="200"/>
    <n v="-200"/>
    <n v="0"/>
    <n v="2162301.4500000011"/>
    <s v="Term"/>
    <s v="Trsf 24/2/23, RM22,670.50"/>
    <m/>
  </r>
  <r>
    <x v="275"/>
    <x v="6"/>
    <x v="3"/>
    <x v="373"/>
    <s v="C00000010"/>
    <x v="9"/>
    <s v="RM Gelcoat GPH (20kg)"/>
    <n v="1"/>
    <s v="T120"/>
    <n v="120"/>
    <d v="2023-03-29T00:00:00"/>
    <n v="3"/>
    <n v="2023"/>
    <n v="238"/>
    <n v="-238"/>
    <n v="0"/>
    <n v="2162539.4500000011"/>
    <s v="Term"/>
    <s v="Trsf 24/2/23, RM22,670.50"/>
    <m/>
  </r>
  <r>
    <x v="276"/>
    <x v="6"/>
    <x v="3"/>
    <x v="374"/>
    <s v="C00000032"/>
    <x v="32"/>
    <s v="RM Nor 3338W (20Kg)"/>
    <n v="1"/>
    <s v="Cash"/>
    <n v="0"/>
    <d v="2022-11-30T00:00:00"/>
    <n v="11"/>
    <n v="2022"/>
    <n v="260"/>
    <n v="-260"/>
    <n v="0"/>
    <n v="2162799.4500000011"/>
    <s v="Cash"/>
    <s v="Bank in Cash RM260.00 - 30/11/22"/>
    <m/>
  </r>
  <r>
    <x v="276"/>
    <x v="6"/>
    <x v="3"/>
    <x v="375"/>
    <s v="C00000033"/>
    <x v="33"/>
    <s v="RM Nor 3338W (20Kg)"/>
    <n v="1"/>
    <s v="Cash"/>
    <n v="0"/>
    <d v="2022-11-30T00:00:00"/>
    <n v="11"/>
    <n v="2022"/>
    <n v="260"/>
    <n v="-260"/>
    <n v="0"/>
    <n v="2163059.4500000011"/>
    <s v="Cash"/>
    <s v="Bank in Cash RM375.00 - 30/11/22"/>
    <m/>
  </r>
  <r>
    <x v="276"/>
    <x v="6"/>
    <x v="3"/>
    <x v="375"/>
    <s v="C00000033"/>
    <x v="33"/>
    <s v="RA Butanox M50 (5kg)"/>
    <n v="1"/>
    <s v="Cash"/>
    <n v="0"/>
    <d v="2022-11-30T00:00:00"/>
    <n v="11"/>
    <n v="2022"/>
    <n v="115"/>
    <n v="-115"/>
    <n v="0"/>
    <n v="2163174.4500000011"/>
    <s v="Cash"/>
    <s v="Bank in Cash RM375.00 - 30/11/2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9">
  <r>
    <x v="0"/>
    <x v="0"/>
    <x v="0"/>
    <x v="0"/>
    <s v="C00000001"/>
    <x v="0"/>
    <x v="0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x v="0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s v="T120"/>
    <x v="2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x v="6"/>
    <n v="1"/>
    <s v="T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s v="T120"/>
    <x v="2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x v="7"/>
    <n v="2"/>
    <s v="T120"/>
    <x v="2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x v="9"/>
    <n v="2"/>
    <s v="T120"/>
    <x v="2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x v="7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x v="7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x v="10"/>
    <n v="1"/>
    <s v="T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x v="10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x v="5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x v="11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x v="4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x v="7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x v="13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x v="7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s v="T120"/>
    <x v="2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x v="1"/>
    <n v="2"/>
    <s v="T120"/>
    <x v="2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x v="12"/>
    <n v="5"/>
    <s v="T120"/>
    <x v="2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x v="4"/>
    <n v="4"/>
    <s v="T120"/>
    <x v="2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x v="14"/>
    <n v="1"/>
    <s v="T120"/>
    <x v="2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x v="15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x v="7"/>
    <n v="5"/>
    <s v="T120"/>
    <x v="2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x v="13"/>
    <n v="1"/>
    <s v="T120"/>
    <x v="2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x v="10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x v="16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x v="5"/>
    <n v="6"/>
    <s v="T120"/>
    <x v="2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x v="4"/>
    <n v="4"/>
    <s v="T120"/>
    <x v="2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x v="17"/>
    <n v="1"/>
    <s v="T120"/>
    <x v="2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x v="15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x v="7"/>
    <n v="5"/>
    <s v="T120"/>
    <x v="2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x v="13"/>
    <n v="1"/>
    <s v="T120"/>
    <x v="2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x v="10"/>
    <n v="5"/>
    <s v="T120"/>
    <x v="2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x v="16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x v="5"/>
    <n v="10"/>
    <s v="T120"/>
    <x v="2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x v="7"/>
    <n v="5"/>
    <s v="T120"/>
    <x v="2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x v="1"/>
    <n v="4"/>
    <s v="T120"/>
    <x v="2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x v="12"/>
    <n v="5"/>
    <s v="T120"/>
    <x v="2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x v="4"/>
    <n v="4"/>
    <s v="T120"/>
    <x v="2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x v="8"/>
    <n v="6"/>
    <s v="Cash"/>
    <x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x v="7"/>
    <n v="1"/>
    <s v="Cash"/>
    <x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x v="15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x v="15"/>
    <n v="3"/>
    <s v="T45"/>
    <x v="1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x v="12"/>
    <n v="8"/>
    <s v="T45"/>
    <x v="1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x v="4"/>
    <n v="6"/>
    <s v="T45"/>
    <x v="1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x v="9"/>
    <n v="1"/>
    <s v="T45"/>
    <x v="1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x v="7"/>
    <n v="5"/>
    <s v="T120"/>
    <x v="2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x v="13"/>
    <n v="1"/>
    <s v="T120"/>
    <x v="2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x v="16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x v="5"/>
    <n v="10"/>
    <s v="T120"/>
    <x v="2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x v="4"/>
    <n v="2"/>
    <s v="T120"/>
    <x v="2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x v="7"/>
    <n v="6"/>
    <s v="T120"/>
    <x v="2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x v="13"/>
    <n v="1"/>
    <s v="T120"/>
    <x v="2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x v="15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T60"/>
    <x v="3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x v="4"/>
    <n v="8"/>
    <s v="T60"/>
    <x v="3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x v="11"/>
    <n v="2"/>
    <s v="T60"/>
    <x v="3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x v="18"/>
    <n v="4"/>
    <s v="T45"/>
    <x v="1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x v="9"/>
    <n v="1"/>
    <s v="T45"/>
    <x v="1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x v="2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s v="T120"/>
    <x v="2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x v="1"/>
    <n v="4"/>
    <s v="T120"/>
    <x v="2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x v="12"/>
    <n v="5"/>
    <s v="T120"/>
    <x v="2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x v="4"/>
    <n v="4"/>
    <s v="T120"/>
    <x v="2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x v="15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x v="4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x v="15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x v="4"/>
    <n v="4"/>
    <s v="Cash"/>
    <x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x v="15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x v="16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x v="8"/>
    <n v="2"/>
    <s v="Cash"/>
    <x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x v="22"/>
    <n v="3"/>
    <s v="T120"/>
    <x v="2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x v="7"/>
    <n v="2"/>
    <s v="T120"/>
    <x v="2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x v="1"/>
    <n v="8"/>
    <s v="T120"/>
    <x v="2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x v="12"/>
    <n v="5"/>
    <s v="T120"/>
    <x v="2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x v="4"/>
    <n v="2"/>
    <s v="T120"/>
    <x v="2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x v="14"/>
    <n v="1"/>
    <s v="T120"/>
    <x v="2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x v="7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x v="12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x v="4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x v="25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x v="7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x v="7"/>
    <n v="5"/>
    <s v="T120"/>
    <x v="2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x v="26"/>
    <n v="4"/>
    <s v="T120"/>
    <x v="2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x v="12"/>
    <n v="5"/>
    <s v="T120"/>
    <x v="2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x v="4"/>
    <n v="2"/>
    <s v="T120"/>
    <x v="2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x v="12"/>
    <n v="5"/>
    <s v="T120"/>
    <x v="2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x v="10"/>
    <n v="2"/>
    <s v="Cash"/>
    <x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x v="15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x v="15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x v="10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x v="4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x v="27"/>
    <n v="5"/>
    <s v="T120"/>
    <x v="2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x v="28"/>
    <n v="8"/>
    <s v="T120"/>
    <x v="2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x v="12"/>
    <n v="10"/>
    <s v="T120"/>
    <x v="2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x v="4"/>
    <n v="2"/>
    <s v="T120"/>
    <x v="2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x v="29"/>
    <n v="2"/>
    <s v="Cash"/>
    <x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x v="30"/>
    <n v="2"/>
    <s v="Cash"/>
    <x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x v="16"/>
    <n v="1"/>
    <s v="Cash"/>
    <x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x v="31"/>
    <n v="2"/>
    <s v="Cash"/>
    <x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x v="32"/>
    <n v="3"/>
    <s v="Cash"/>
    <x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x v="33"/>
    <n v="1"/>
    <s v="Cash"/>
    <x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x v="34"/>
    <n v="1"/>
    <s v="Cash"/>
    <x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x v="35"/>
    <n v="1"/>
    <s v="Cash"/>
    <x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x v="36"/>
    <n v="3"/>
    <s v="Cash"/>
    <x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x v="37"/>
    <n v="1"/>
    <s v="Cash"/>
    <x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x v="4"/>
    <n v="1"/>
    <s v="Cash"/>
    <x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x v="38"/>
    <n v="1"/>
    <s v="Cash"/>
    <x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x v="39"/>
    <n v="1"/>
    <s v="FOC"/>
    <x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x v="40"/>
    <n v="3"/>
    <s v="Cash"/>
    <x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x v="12"/>
    <n v="5"/>
    <s v="T45"/>
    <x v="1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x v="25"/>
    <n v="2"/>
    <s v="T45"/>
    <x v="1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x v="5"/>
    <n v="2"/>
    <s v="Cash"/>
    <x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x v="30"/>
    <n v="1"/>
    <s v="Cash"/>
    <x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x v="16"/>
    <n v="1"/>
    <s v="Cash"/>
    <x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x v="33"/>
    <n v="1"/>
    <s v="Cash"/>
    <x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x v="25"/>
    <n v="2"/>
    <s v="Cash"/>
    <x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x v="4"/>
    <n v="2"/>
    <s v="Cash"/>
    <x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x v="27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x v="15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x v="12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x v="4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x v="26"/>
    <n v="4"/>
    <s v="Cash"/>
    <x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x v="8"/>
    <n v="1"/>
    <s v="Cash"/>
    <x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x v="27"/>
    <n v="5"/>
    <s v="T120"/>
    <x v="2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x v="28"/>
    <n v="8"/>
    <s v="T120"/>
    <x v="2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x v="12"/>
    <n v="10"/>
    <s v="T120"/>
    <x v="2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x v="4"/>
    <n v="4"/>
    <s v="T120"/>
    <x v="2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x v="15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x v="5"/>
    <n v="2"/>
    <s v="Cash"/>
    <x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x v="15"/>
    <n v="1"/>
    <s v="Cash"/>
    <x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x v="30"/>
    <n v="1"/>
    <s v="Cash"/>
    <x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x v="4"/>
    <n v="1"/>
    <s v="Cash"/>
    <x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x v="33"/>
    <n v="1"/>
    <s v="Cash"/>
    <x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x v="26"/>
    <n v="1"/>
    <s v="Cash"/>
    <x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x v="15"/>
    <n v="1"/>
    <s v="Cash"/>
    <x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x v="7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x v="30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x v="4"/>
    <n v="1"/>
    <s v="T120"/>
    <x v="4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x v="38"/>
    <n v="1"/>
    <s v="T120"/>
    <x v="4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x v="5"/>
    <n v="4"/>
    <s v="Cash"/>
    <x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x v="4"/>
    <n v="1"/>
    <s v="Cash"/>
    <x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x v="20"/>
    <n v="3"/>
    <s v="Cash"/>
    <x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x v="7"/>
    <n v="1"/>
    <s v="Cash"/>
    <x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x v="26"/>
    <n v="1"/>
    <s v="Cash"/>
    <x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x v="4"/>
    <n v="1"/>
    <s v="Cash"/>
    <x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x v="7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x v="43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x v="10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x v="16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x v="7"/>
    <n v="2"/>
    <s v="Cash"/>
    <x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x v="15"/>
    <n v="2"/>
    <s v="Cash"/>
    <x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x v="44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x v="43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x v="43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x v="10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x v="16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x v="7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x v="10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x v="16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x v="4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x v="25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x v="45"/>
    <n v="5"/>
    <s v="T120"/>
    <x v="2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x v="28"/>
    <n v="5"/>
    <s v="T120"/>
    <x v="2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x v="12"/>
    <n v="5"/>
    <s v="T120"/>
    <x v="2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x v="4"/>
    <n v="4"/>
    <s v="T120"/>
    <x v="2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x v="5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x v="15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x v="12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x v="4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x v="25"/>
    <n v="2"/>
    <s v="T45"/>
    <x v="1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x v="7"/>
    <n v="1"/>
    <s v="Cash"/>
    <x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x v="26"/>
    <n v="1"/>
    <s v="Cash"/>
    <x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x v="4"/>
    <n v="1"/>
    <s v="Cash"/>
    <x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x v="45"/>
    <n v="5"/>
    <s v="T120"/>
    <x v="4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x v="1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x v="12"/>
    <n v="10"/>
    <s v="T120"/>
    <x v="4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x v="4"/>
    <n v="2"/>
    <s v="T120"/>
    <x v="4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x v="37"/>
    <n v="2"/>
    <s v="T120"/>
    <x v="4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x v="47"/>
    <n v="4"/>
    <s v="T120"/>
    <x v="4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x v="2"/>
    <n v="2"/>
    <s v="Cash"/>
    <x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x v="7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x v="43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x v="10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x v="45"/>
    <n v="5"/>
    <s v="T120"/>
    <x v="4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x v="28"/>
    <n v="5"/>
    <s v="T120"/>
    <x v="4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x v="12"/>
    <n v="10"/>
    <s v="T120"/>
    <x v="4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x v="4"/>
    <n v="4"/>
    <s v="T120"/>
    <x v="4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x v="37"/>
    <n v="1"/>
    <s v="T120"/>
    <x v="4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x v="48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x v="7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x v="49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x v="50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x v="16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x v="15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x v="26"/>
    <n v="4"/>
    <s v="Cash"/>
    <x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x v="15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x v="15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x v="12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x v="4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x v="25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x v="16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x v="4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x v="52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x v="5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x v="25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x v="53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x v="54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x v="55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x v="56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x v="15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x v="12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x v="4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x v="45"/>
    <n v="4"/>
    <s v="T120"/>
    <x v="4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x v="57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x v="58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x v="5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x v="12"/>
    <n v="10"/>
    <s v="T120"/>
    <x v="4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x v="4"/>
    <n v="4"/>
    <s v="T120"/>
    <x v="4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x v="59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x v="26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x v="15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x v="15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x v="4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x v="57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x v="58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x v="45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x v="15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x v="12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x v="4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x v="25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x v="16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x v="45"/>
    <n v="6"/>
    <s v="T120"/>
    <x v="4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x v="28"/>
    <n v="10"/>
    <s v="T120"/>
    <x v="4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x v="12"/>
    <n v="10"/>
    <s v="T120"/>
    <x v="4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x v="60"/>
    <n v="4"/>
    <s v="T120"/>
    <x v="4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x v="37"/>
    <n v="1"/>
    <s v="T120"/>
    <x v="4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x v="15"/>
    <n v="4"/>
    <s v="Cash"/>
    <x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x v="28"/>
    <n v="10"/>
    <s v="Cash"/>
    <x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x v="60"/>
    <n v="3"/>
    <s v="Cash"/>
    <x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x v="15"/>
    <n v="1"/>
    <s v="Cash"/>
    <x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x v="45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x v="61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x v="57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x v="60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x v="15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x v="4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x v="5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x v="45"/>
    <n v="2"/>
    <s v="Cash"/>
    <x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x v="10"/>
    <n v="1"/>
    <s v="Cash"/>
    <x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x v="52"/>
    <n v="2"/>
    <s v="Cash"/>
    <x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x v="12"/>
    <n v="3"/>
    <s v="Cash"/>
    <x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x v="4"/>
    <n v="1"/>
    <s v="Cash"/>
    <x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x v="45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x v="28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x v="12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x v="60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x v="62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x v="12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x v="60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x v="63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x v="12"/>
    <n v="2"/>
    <s v="Cash"/>
    <x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x v="60"/>
    <n v="1"/>
    <s v="Cash"/>
    <x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x v="64"/>
    <n v="4"/>
    <s v="Cash"/>
    <x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x v="65"/>
    <n v="10"/>
    <s v="Cash"/>
    <x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x v="12"/>
    <n v="2"/>
    <s v="Cash"/>
    <x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x v="60"/>
    <n v="4"/>
    <s v="Cash"/>
    <x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x v="66"/>
    <n v="4"/>
    <s v="Cash"/>
    <x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x v="45"/>
    <n v="2"/>
    <s v="Cash"/>
    <x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x v="67"/>
    <n v="2"/>
    <s v="Cash"/>
    <x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x v="37"/>
    <n v="1"/>
    <s v="Cash"/>
    <x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x v="68"/>
    <n v="6"/>
    <s v="Cash"/>
    <x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x v="4"/>
    <n v="1"/>
    <s v="Cash"/>
    <x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x v="57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x v="69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x v="4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x v="28"/>
    <n v="2"/>
    <s v="Cash"/>
    <x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x v="66"/>
    <n v="2"/>
    <s v="Cash"/>
    <x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x v="70"/>
    <n v="2"/>
    <s v="Cash"/>
    <x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x v="7"/>
    <n v="2"/>
    <s v="Cash"/>
    <x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x v="65"/>
    <n v="6"/>
    <s v="Cash"/>
    <x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x v="12"/>
    <n v="7"/>
    <s v="Cash"/>
    <x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x v="60"/>
    <n v="2"/>
    <s v="Cash"/>
    <x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x v="66"/>
    <n v="9"/>
    <s v="Cash"/>
    <x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x v="71"/>
    <n v="1"/>
    <s v="Cash"/>
    <x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x v="70"/>
    <n v="2"/>
    <s v="Cash"/>
    <x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x v="7"/>
    <n v="1"/>
    <s v="Cash"/>
    <x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x v="65"/>
    <n v="12"/>
    <s v="Cash"/>
    <x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x v="60"/>
    <n v="2"/>
    <s v="Cash"/>
    <x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x v="15"/>
    <n v="1"/>
    <s v="Cash"/>
    <x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x v="28"/>
    <n v="2"/>
    <s v="Cash"/>
    <x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x v="5"/>
    <n v="4"/>
    <s v="Cash"/>
    <x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x v="15"/>
    <n v="2"/>
    <s v="Cash"/>
    <x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x v="28"/>
    <n v="8"/>
    <s v="Cash"/>
    <x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x v="4"/>
    <n v="4"/>
    <s v="Cash"/>
    <x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x v="39"/>
    <n v="1"/>
    <s v="Cash"/>
    <x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x v="15"/>
    <n v="2"/>
    <s v="Cash"/>
    <x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x v="7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x v="66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x v="71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x v="28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x v="15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x v="45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x v="72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x v="52"/>
    <n v="2"/>
    <s v="Cash"/>
    <x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x v="45"/>
    <n v="4"/>
    <s v="T120"/>
    <x v="4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x v="72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x v="12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x v="60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x v="72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x v="73"/>
    <n v="1"/>
    <s v="Cash"/>
    <x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x v="45"/>
    <n v="2"/>
    <s v="Cash"/>
    <x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x v="12"/>
    <n v="6"/>
    <s v="Cash"/>
    <x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x v="37"/>
    <n v="1"/>
    <s v="Cash"/>
    <x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x v="52"/>
    <n v="1"/>
    <s v="Cash"/>
    <x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x v="62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x v="7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x v="12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x v="66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x v="12"/>
    <n v="5"/>
    <s v="T120"/>
    <x v="4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x v="60"/>
    <n v="4"/>
    <s v="T120"/>
    <x v="4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x v="37"/>
    <n v="3"/>
    <s v="T120"/>
    <x v="4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x v="47"/>
    <n v="4"/>
    <s v="T120"/>
    <x v="4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x v="15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x v="66"/>
    <n v="7"/>
    <s v="Cash"/>
    <x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x v="60"/>
    <n v="4"/>
    <s v="Cash"/>
    <x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x v="71"/>
    <n v="1"/>
    <s v="Cash"/>
    <x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x v="45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x v="72"/>
    <n v="6"/>
    <s v="T120"/>
    <x v="4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x v="74"/>
    <n v="1"/>
    <s v="Cash"/>
    <x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x v="15"/>
    <n v="1"/>
    <s v="Cash"/>
    <x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x v="45"/>
    <n v="10"/>
    <s v="Cash"/>
    <x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x v="72"/>
    <n v="15"/>
    <s v="Cash"/>
    <x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x v="66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x v="71"/>
    <n v="2"/>
    <s v="Cash"/>
    <x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x v="12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x v="15"/>
    <n v="1"/>
    <s v="Cash"/>
    <x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x v="68"/>
    <n v="2"/>
    <s v="Cash"/>
    <x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x v="5"/>
    <n v="2"/>
    <s v="Cash"/>
    <x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x v="33"/>
    <n v="2"/>
    <s v="Cash"/>
    <x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x v="45"/>
    <n v="2"/>
    <s v="Cash"/>
    <x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x v="67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x v="12"/>
    <n v="2"/>
    <s v="Cash"/>
    <x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x v="4"/>
    <n v="2"/>
    <s v="Cash"/>
    <x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x v="15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x v="60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x v="12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x v="12"/>
    <n v="4"/>
    <s v="Cash"/>
    <x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x v="4"/>
    <n v="1"/>
    <s v="Cash"/>
    <x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x v="45"/>
    <n v="1"/>
    <s v="Cash"/>
    <x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x v="15"/>
    <n v="1"/>
    <s v="Cash"/>
    <x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x v="28"/>
    <n v="4"/>
    <s v="Cash"/>
    <x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x v="15"/>
    <n v="3"/>
    <s v="Cash"/>
    <x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x v="72"/>
    <n v="9"/>
    <s v="Cash"/>
    <x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x v="66"/>
    <n v="6"/>
    <s v="Cash"/>
    <x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x v="12"/>
    <n v="3"/>
    <s v="Cash"/>
    <x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x v="60"/>
    <n v="2"/>
    <s v="Cash"/>
    <x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x v="15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x v="12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x v="71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x v="60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x v="78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x v="45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x v="45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x v="79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x v="60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x v="17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x v="71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x v="12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x v="80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x v="81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x v="12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x v="82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x v="82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x v="41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x v="15"/>
    <n v="2"/>
    <s v="Cash"/>
    <x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x v="83"/>
    <n v="5"/>
    <s v="Cash"/>
    <x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x v="15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x v="60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x v="45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x v="15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x v="45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x v="12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x v="4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x v="67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x v="85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x v="84"/>
    <n v="2"/>
    <s v="Cash"/>
    <x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x v="12"/>
    <n v="2"/>
    <s v="Cash"/>
    <x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x v="86"/>
    <n v="6"/>
    <s v="Cash"/>
    <x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x v="52"/>
    <n v="2"/>
    <s v="Cash"/>
    <x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x v="83"/>
    <n v="3"/>
    <s v="Cash"/>
    <x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x v="84"/>
    <n v="1"/>
    <s v="Cash"/>
    <x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x v="85"/>
    <n v="2"/>
    <s v="Cash"/>
    <x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x v="83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x v="84"/>
    <n v="2"/>
    <s v="Cash"/>
    <x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x v="12"/>
    <n v="2"/>
    <s v="Cash"/>
    <x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x v="85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x v="4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x v="25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x v="88"/>
    <n v="4"/>
    <s v="T120"/>
    <x v="4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x v="89"/>
    <n v="20"/>
    <s v="T120"/>
    <x v="4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x v="12"/>
    <n v="10"/>
    <s v="T120"/>
    <x v="4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x v="60"/>
    <n v="4"/>
    <s v="T120"/>
    <x v="4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x v="37"/>
    <n v="1"/>
    <s v="T120"/>
    <x v="4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x v="56"/>
    <n v="4"/>
    <s v="T120"/>
    <x v="4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x v="45"/>
    <n v="2"/>
    <s v="Cash"/>
    <x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x v="67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x v="85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x v="12"/>
    <n v="8"/>
    <s v="Cash"/>
    <x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x v="92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x v="90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x v="37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x v="60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x v="5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x v="87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x v="87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x v="12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x v="7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x v="49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x v="17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x v="90"/>
    <n v="4"/>
    <s v="Cash"/>
    <x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x v="91"/>
    <n v="5"/>
    <s v="Cash"/>
    <x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x v="71"/>
    <n v="1"/>
    <s v="Cash"/>
    <x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x v="12"/>
    <n v="2"/>
    <s v="Cash"/>
    <x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x v="92"/>
    <n v="1"/>
    <s v="Cash"/>
    <x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x v="67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x v="93"/>
    <n v="1"/>
    <s v="Cash"/>
    <x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x v="45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x v="12"/>
    <n v="10"/>
    <s v="T120"/>
    <x v="4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x v="60"/>
    <n v="4"/>
    <s v="T120"/>
    <x v="4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x v="37"/>
    <n v="1"/>
    <s v="T120"/>
    <x v="4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x v="92"/>
    <n v="1"/>
    <s v="Cash"/>
    <x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x v="87"/>
    <n v="1"/>
    <s v="Cash"/>
    <x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x v="92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x v="94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x v="87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x v="67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x v="67"/>
    <n v="3"/>
    <s v="Cash"/>
    <x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x v="4"/>
    <n v="1"/>
    <s v="Cash"/>
    <x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x v="52"/>
    <n v="2"/>
    <s v="Cash"/>
    <x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x v="60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x v="87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x v="88"/>
    <n v="6"/>
    <s v="T120"/>
    <x v="4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x v="95"/>
    <n v="5"/>
    <s v="T120"/>
    <x v="4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x v="12"/>
    <n v="5"/>
    <s v="T120"/>
    <x v="4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x v="48"/>
    <n v="1"/>
    <s v="T120"/>
    <x v="4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x v="37"/>
    <n v="1"/>
    <s v="T120"/>
    <x v="4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x v="92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x v="96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x v="85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x v="4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x v="25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x v="85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x v="95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x v="60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x v="42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x v="67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x v="93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x v="52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x v="12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x v="37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x v="85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x v="91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x v="71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x v="60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x v="85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x v="90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x v="87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x v="85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x v="95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x v="60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x v="96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x v="97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x v="98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x v="99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x v="90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x v="87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x v="91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x v="4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x v="88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x v="95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x v="12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x v="12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x v="92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x v="67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x v="12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x v="52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x v="52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x v="88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x v="91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x v="88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x v="95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x v="37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x v="85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x v="90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x v="41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x v="60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x v="93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x v="15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x v="101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x v="15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x v="60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x v="98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x v="100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x v="101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x v="12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x v="7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x v="100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x v="101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x v="12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x v="15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x v="100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x v="7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x v="100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x v="12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x v="7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x v="106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x v="105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x v="12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x v="15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x v="7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x v="12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x v="7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x v="87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x v="101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x v="99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x v="7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x v="67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x v="12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x v="52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x v="93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x v="15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x v="4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x v="25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x v="7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x v="108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x v="109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x v="15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x v="15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x v="110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x v="100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x v="12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x v="105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x v="106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x v="111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x v="52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x v="100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x v="12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x v="15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x v="15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x v="106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x v="100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x v="101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x v="12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x v="106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x v="113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x v="100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x v="106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x v="12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x v="105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x v="100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x v="41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x v="114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x v="115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x v="116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x v="117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x v="92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x v="94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x v="112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x v="109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x v="53"/>
    <n v="1"/>
    <s v="Cash"/>
    <x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x v="118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x v="66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x v="105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x v="120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x v="100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x v="66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x v="12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x v="121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x v="93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x v="15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x v="100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x v="66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x v="12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x v="105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x v="7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x v="67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x v="12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x v="52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x v="93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x v="122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x v="120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x v="100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x v="12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x v="105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x v="120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x v="100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x v="66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x v="12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x v="106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x v="122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x v="120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x v="100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x v="120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x v="96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x v="108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x v="45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x v="7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x v="109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x v="66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x v="124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x v="125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x v="126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x v="127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x v="108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x v="66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x v="12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x v="106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x v="105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x v="128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x v="12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x v="15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x v="4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x v="25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x v="108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x v="128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x v="12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x v="105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x v="108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x v="128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x v="12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x v="112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x v="130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x v="106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x v="131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x v="127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x v="100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x v="128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x v="12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x v="121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x v="100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x v="132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x v="93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x v="131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x v="127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x v="100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x v="128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x v="133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x v="132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x v="120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x v="112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x v="132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x v="52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x v="131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x v="120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x v="100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x v="133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x v="132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x v="105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x v="118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x v="133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x v="132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x v="7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x v="100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x v="133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x v="118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x v="135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x v="121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x v="100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x v="132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x v="93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x v="48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x v="7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x v="100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x v="133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x v="132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x v="110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x v="100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x v="106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x v="120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x v="118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x v="100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x v="7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x v="100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x v="133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x v="132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x v="105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x v="106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x v="120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x v="100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x v="133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x v="132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x v="120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x v="121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x v="100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x v="132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x v="4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x v="48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x v="131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x v="112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x v="120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x v="112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x v="118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x v="100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x v="133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x v="132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x v="118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x v="112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x v="133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x v="136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x v="106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x v="137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x v="138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x v="125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x v="100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x v="128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x v="105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x v="106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x v="100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x v="133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x v="120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x v="128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x v="132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x v="118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x v="121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x v="100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x v="132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x v="4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x v="118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x v="120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x v="139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x v="118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x v="139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x v="140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x v="128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x v="141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x v="106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x v="104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x v="131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x v="125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x v="142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x v="128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x v="132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x v="135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x v="118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x v="120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x v="100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x v="128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x v="132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x v="105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x v="143"/>
    <n v="0"/>
    <s v="-"/>
    <x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x v="144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x v="145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x v="139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x v="80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x v="106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x v="146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x v="15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x v="4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x v="25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x v="80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x v="118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x v="141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x v="106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x v="125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x v="147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x v="128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x v="132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x v="125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x v="121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x v="148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x v="132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x v="131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x v="48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x v="118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x v="52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x v="12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x v="238"/>
    <x v="4"/>
    <x v="3"/>
    <x v="320"/>
    <s v="C00000020"/>
    <x v="19"/>
    <x v="120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x v="238"/>
    <x v="4"/>
    <x v="3"/>
    <x v="320"/>
    <s v="C00000020"/>
    <x v="19"/>
    <x v="139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x v="238"/>
    <x v="4"/>
    <x v="3"/>
    <x v="320"/>
    <s v="C00000020"/>
    <x v="19"/>
    <x v="128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x v="239"/>
    <x v="4"/>
    <x v="3"/>
    <x v="321"/>
    <s v="C00000009"/>
    <x v="8"/>
    <x v="120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x v="240"/>
    <x v="4"/>
    <x v="3"/>
    <x v="322"/>
    <s v="C00000020"/>
    <x v="19"/>
    <x v="118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x v="240"/>
    <x v="4"/>
    <x v="3"/>
    <x v="322"/>
    <s v="C00000020"/>
    <x v="19"/>
    <x v="128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x v="240"/>
    <x v="4"/>
    <x v="3"/>
    <x v="322"/>
    <s v="C00000020"/>
    <x v="19"/>
    <x v="106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x v="241"/>
    <x v="4"/>
    <x v="3"/>
    <x v="323"/>
    <s v="C00000029"/>
    <x v="29"/>
    <x v="106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x v="241"/>
    <x v="4"/>
    <x v="3"/>
    <x v="323"/>
    <s v="C00000029"/>
    <x v="29"/>
    <x v="148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x v="241"/>
    <x v="4"/>
    <x v="3"/>
    <x v="324"/>
    <s v="C00000020"/>
    <x v="19"/>
    <x v="118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x v="241"/>
    <x v="4"/>
    <x v="3"/>
    <x v="325"/>
    <s v="C00000021"/>
    <x v="21"/>
    <x v="118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x v="242"/>
    <x v="4"/>
    <x v="3"/>
    <x v="326"/>
    <s v="C00000020"/>
    <x v="19"/>
    <x v="128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x v="242"/>
    <x v="4"/>
    <x v="3"/>
    <x v="326"/>
    <s v="C00000020"/>
    <x v="19"/>
    <x v="12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x v="242"/>
    <x v="4"/>
    <x v="3"/>
    <x v="326"/>
    <s v="C00000020"/>
    <x v="19"/>
    <x v="106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x v="242"/>
    <x v="4"/>
    <x v="3"/>
    <x v="326"/>
    <s v="C00000020"/>
    <x v="19"/>
    <x v="105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x v="242"/>
    <x v="4"/>
    <x v="3"/>
    <x v="327"/>
    <s v="C00000020"/>
    <x v="19"/>
    <x v="120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x v="242"/>
    <x v="4"/>
    <x v="3"/>
    <x v="327"/>
    <s v="C00000020"/>
    <x v="19"/>
    <x v="139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x v="242"/>
    <x v="4"/>
    <x v="3"/>
    <x v="327"/>
    <s v="C00000020"/>
    <x v="19"/>
    <x v="128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x v="242"/>
    <x v="4"/>
    <x v="3"/>
    <x v="327"/>
    <s v="C00000020"/>
    <x v="19"/>
    <x v="12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x v="243"/>
    <x v="4"/>
    <x v="3"/>
    <x v="328"/>
    <s v="C00000001"/>
    <x v="0"/>
    <x v="149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x v="244"/>
    <x v="4"/>
    <x v="3"/>
    <x v="329"/>
    <s v="C00000021"/>
    <x v="21"/>
    <x v="118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x v="245"/>
    <x v="4"/>
    <x v="3"/>
    <x v="330"/>
    <s v="C00000019"/>
    <x v="18"/>
    <x v="139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x v="245"/>
    <x v="4"/>
    <x v="3"/>
    <x v="330"/>
    <s v="C00000019"/>
    <x v="18"/>
    <x v="4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x v="245"/>
    <x v="4"/>
    <x v="3"/>
    <x v="330"/>
    <s v="C00000019"/>
    <x v="18"/>
    <x v="12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x v="246"/>
    <x v="4"/>
    <x v="3"/>
    <x v="331"/>
    <s v="C00000010"/>
    <x v="9"/>
    <x v="45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x v="246"/>
    <x v="4"/>
    <x v="3"/>
    <x v="331"/>
    <s v="C00000010"/>
    <x v="9"/>
    <x v="148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x v="246"/>
    <x v="4"/>
    <x v="3"/>
    <x v="331"/>
    <s v="C00000010"/>
    <x v="9"/>
    <x v="12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x v="246"/>
    <x v="4"/>
    <x v="3"/>
    <x v="331"/>
    <s v="C00000010"/>
    <x v="9"/>
    <x v="131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x v="246"/>
    <x v="4"/>
    <x v="3"/>
    <x v="331"/>
    <s v="C00000010"/>
    <x v="9"/>
    <x v="150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x v="246"/>
    <x v="4"/>
    <x v="3"/>
    <x v="331"/>
    <s v="C00000010"/>
    <x v="9"/>
    <x v="151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x v="247"/>
    <x v="4"/>
    <x v="3"/>
    <x v="332"/>
    <s v="C00000021"/>
    <x v="21"/>
    <x v="15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x v="247"/>
    <x v="4"/>
    <x v="3"/>
    <x v="333"/>
    <s v="C00000022"/>
    <x v="22"/>
    <x v="7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x v="247"/>
    <x v="4"/>
    <x v="3"/>
    <x v="333"/>
    <s v="C00000022"/>
    <x v="22"/>
    <x v="139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x v="247"/>
    <x v="4"/>
    <x v="3"/>
    <x v="333"/>
    <s v="C00000022"/>
    <x v="22"/>
    <x v="154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x v="247"/>
    <x v="4"/>
    <x v="3"/>
    <x v="334"/>
    <s v="C00000022"/>
    <x v="22"/>
    <x v="152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x v="247"/>
    <x v="4"/>
    <x v="3"/>
    <x v="334"/>
    <s v="C00000022"/>
    <x v="22"/>
    <x v="155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x v="247"/>
    <x v="4"/>
    <x v="3"/>
    <x v="334"/>
    <s v="C00000022"/>
    <x v="22"/>
    <x v="52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x v="248"/>
    <x v="4"/>
    <x v="3"/>
    <x v="335"/>
    <s v="C00000027"/>
    <x v="27"/>
    <x v="118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x v="248"/>
    <x v="4"/>
    <x v="3"/>
    <x v="335"/>
    <s v="C00000027"/>
    <x v="27"/>
    <x v="139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x v="248"/>
    <x v="4"/>
    <x v="3"/>
    <x v="335"/>
    <s v="C00000027"/>
    <x v="27"/>
    <x v="140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x v="248"/>
    <x v="4"/>
    <x v="3"/>
    <x v="335"/>
    <s v="C00000027"/>
    <x v="27"/>
    <x v="156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x v="248"/>
    <x v="4"/>
    <x v="3"/>
    <x v="335"/>
    <s v="C00000027"/>
    <x v="27"/>
    <x v="141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x v="248"/>
    <x v="4"/>
    <x v="3"/>
    <x v="335"/>
    <s v="C00000027"/>
    <x v="27"/>
    <x v="106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x v="248"/>
    <x v="4"/>
    <x v="3"/>
    <x v="335"/>
    <s v="C00000027"/>
    <x v="27"/>
    <x v="138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x v="248"/>
    <x v="4"/>
    <x v="3"/>
    <x v="335"/>
    <s v="C00000027"/>
    <x v="27"/>
    <x v="131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x v="248"/>
    <x v="4"/>
    <x v="3"/>
    <x v="335"/>
    <s v="C00000027"/>
    <x v="27"/>
    <x v="125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x v="248"/>
    <x v="4"/>
    <x v="3"/>
    <x v="336"/>
    <s v="C00000029"/>
    <x v="29"/>
    <x v="15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x v="248"/>
    <x v="4"/>
    <x v="3"/>
    <x v="336"/>
    <s v="C00000029"/>
    <x v="29"/>
    <x v="106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x v="248"/>
    <x v="4"/>
    <x v="3"/>
    <x v="336"/>
    <s v="C00000029"/>
    <x v="29"/>
    <x v="12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x v="249"/>
    <x v="5"/>
    <x v="3"/>
    <x v="337"/>
    <s v="C00000010"/>
    <x v="9"/>
    <x v="45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x v="249"/>
    <x v="5"/>
    <x v="3"/>
    <x v="337"/>
    <s v="C00000010"/>
    <x v="9"/>
    <x v="148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x v="249"/>
    <x v="5"/>
    <x v="3"/>
    <x v="337"/>
    <s v="C00000010"/>
    <x v="9"/>
    <x v="12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x v="249"/>
    <x v="5"/>
    <x v="3"/>
    <x v="337"/>
    <s v="C00000010"/>
    <x v="9"/>
    <x v="131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x v="249"/>
    <x v="5"/>
    <x v="3"/>
    <x v="337"/>
    <s v="C00000010"/>
    <x v="9"/>
    <x v="150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x v="250"/>
    <x v="5"/>
    <x v="3"/>
    <x v="338"/>
    <s v="C00000020"/>
    <x v="19"/>
    <x v="120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x v="250"/>
    <x v="5"/>
    <x v="3"/>
    <x v="338"/>
    <s v="C00000020"/>
    <x v="19"/>
    <x v="12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x v="250"/>
    <x v="5"/>
    <x v="3"/>
    <x v="338"/>
    <s v="C00000020"/>
    <x v="19"/>
    <x v="159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x v="250"/>
    <x v="5"/>
    <x v="3"/>
    <x v="338"/>
    <s v="C00000020"/>
    <x v="19"/>
    <x v="160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x v="251"/>
    <x v="5"/>
    <x v="3"/>
    <x v="339"/>
    <s v="C00000021"/>
    <x v="21"/>
    <x v="15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x v="252"/>
    <x v="5"/>
    <x v="3"/>
    <x v="340"/>
    <s v="C00000003"/>
    <x v="2"/>
    <x v="15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x v="252"/>
    <x v="5"/>
    <x v="3"/>
    <x v="340"/>
    <s v="C00000003"/>
    <x v="2"/>
    <x v="12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x v="252"/>
    <x v="5"/>
    <x v="3"/>
    <x v="340"/>
    <s v="C00000003"/>
    <x v="2"/>
    <x v="4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x v="252"/>
    <x v="5"/>
    <x v="3"/>
    <x v="341"/>
    <s v="C00000003"/>
    <x v="2"/>
    <x v="15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x v="254"/>
    <x v="5"/>
    <x v="3"/>
    <x v="344"/>
    <s v="C00000020"/>
    <x v="19"/>
    <x v="157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x v="254"/>
    <x v="5"/>
    <x v="3"/>
    <x v="344"/>
    <s v="C00000020"/>
    <x v="19"/>
    <x v="139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x v="254"/>
    <x v="5"/>
    <x v="3"/>
    <x v="344"/>
    <s v="C00000020"/>
    <x v="19"/>
    <x v="128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x v="254"/>
    <x v="5"/>
    <x v="3"/>
    <x v="344"/>
    <s v="C00000020"/>
    <x v="19"/>
    <x v="12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x v="254"/>
    <x v="5"/>
    <x v="3"/>
    <x v="344"/>
    <s v="C00000020"/>
    <x v="19"/>
    <x v="159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x v="254"/>
    <x v="5"/>
    <x v="3"/>
    <x v="344"/>
    <s v="C00000020"/>
    <x v="19"/>
    <x v="160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x v="254"/>
    <x v="5"/>
    <x v="3"/>
    <x v="345"/>
    <s v="C00000021"/>
    <x v="21"/>
    <x v="15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x v="255"/>
    <x v="5"/>
    <x v="3"/>
    <x v="346"/>
    <s v="C00000010"/>
    <x v="9"/>
    <x v="45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x v="255"/>
    <x v="5"/>
    <x v="3"/>
    <x v="346"/>
    <s v="C00000010"/>
    <x v="9"/>
    <x v="148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x v="255"/>
    <x v="5"/>
    <x v="3"/>
    <x v="346"/>
    <s v="C00000010"/>
    <x v="9"/>
    <x v="12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x v="255"/>
    <x v="5"/>
    <x v="3"/>
    <x v="346"/>
    <s v="C00000010"/>
    <x v="9"/>
    <x v="150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x v="255"/>
    <x v="5"/>
    <x v="3"/>
    <x v="346"/>
    <s v="C00000010"/>
    <x v="9"/>
    <x v="151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x v="256"/>
    <x v="5"/>
    <x v="3"/>
    <x v="347"/>
    <s v="C00000026"/>
    <x v="26"/>
    <x v="118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x v="256"/>
    <x v="5"/>
    <x v="3"/>
    <x v="347"/>
    <s v="C00000026"/>
    <x v="26"/>
    <x v="139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x v="256"/>
    <x v="5"/>
    <x v="3"/>
    <x v="347"/>
    <s v="C00000026"/>
    <x v="26"/>
    <x v="125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x v="256"/>
    <x v="5"/>
    <x v="3"/>
    <x v="347"/>
    <s v="C00000026"/>
    <x v="26"/>
    <x v="161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x v="256"/>
    <x v="5"/>
    <x v="3"/>
    <x v="347"/>
    <s v="C00000026"/>
    <x v="26"/>
    <x v="141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x v="256"/>
    <x v="5"/>
    <x v="3"/>
    <x v="347"/>
    <s v="C00000026"/>
    <x v="26"/>
    <x v="162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x v="256"/>
    <x v="5"/>
    <x v="3"/>
    <x v="347"/>
    <s v="C00000026"/>
    <x v="26"/>
    <x v="150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x v="256"/>
    <x v="5"/>
    <x v="3"/>
    <x v="347"/>
    <s v="C00000026"/>
    <x v="26"/>
    <x v="12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x v="256"/>
    <x v="5"/>
    <x v="3"/>
    <x v="347"/>
    <s v="C00000026"/>
    <x v="26"/>
    <x v="153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x v="256"/>
    <x v="5"/>
    <x v="3"/>
    <x v="348"/>
    <s v="C00000010"/>
    <x v="9"/>
    <x v="48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x v="257"/>
    <x v="5"/>
    <x v="3"/>
    <x v="349"/>
    <s v="C00000009"/>
    <x v="8"/>
    <x v="139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x v="257"/>
    <x v="5"/>
    <x v="3"/>
    <x v="349"/>
    <s v="C00000009"/>
    <x v="8"/>
    <x v="140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x v="258"/>
    <x v="5"/>
    <x v="3"/>
    <x v="350"/>
    <s v="C00000004"/>
    <x v="3"/>
    <x v="120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x v="258"/>
    <x v="5"/>
    <x v="3"/>
    <x v="350"/>
    <s v="C00000004"/>
    <x v="3"/>
    <x v="96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x v="258"/>
    <x v="5"/>
    <x v="3"/>
    <x v="350"/>
    <s v="C00000004"/>
    <x v="3"/>
    <x v="112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x v="258"/>
    <x v="5"/>
    <x v="3"/>
    <x v="350"/>
    <s v="C00000004"/>
    <x v="3"/>
    <x v="163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x v="258"/>
    <x v="5"/>
    <x v="3"/>
    <x v="350"/>
    <s v="C00000004"/>
    <x v="3"/>
    <x v="106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x v="259"/>
    <x v="5"/>
    <x v="3"/>
    <x v="351"/>
    <s v="C00000001"/>
    <x v="0"/>
    <x v="100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x v="260"/>
    <x v="5"/>
    <x v="3"/>
    <x v="352"/>
    <s v="C00000020"/>
    <x v="19"/>
    <x v="118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x v="260"/>
    <x v="5"/>
    <x v="3"/>
    <x v="352"/>
    <s v="C00000020"/>
    <x v="19"/>
    <x v="157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x v="260"/>
    <x v="5"/>
    <x v="3"/>
    <x v="352"/>
    <s v="C00000020"/>
    <x v="19"/>
    <x v="133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x v="260"/>
    <x v="5"/>
    <x v="3"/>
    <x v="353"/>
    <s v="C00000021"/>
    <x v="21"/>
    <x v="15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x v="262"/>
    <x v="5"/>
    <x v="3"/>
    <x v="355"/>
    <s v="C00000020"/>
    <x v="19"/>
    <x v="120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x v="262"/>
    <x v="5"/>
    <x v="3"/>
    <x v="355"/>
    <s v="C00000020"/>
    <x v="19"/>
    <x v="158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x v="262"/>
    <x v="5"/>
    <x v="3"/>
    <x v="355"/>
    <s v="C00000020"/>
    <x v="19"/>
    <x v="164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x v="262"/>
    <x v="5"/>
    <x v="3"/>
    <x v="355"/>
    <s v="C00000020"/>
    <x v="19"/>
    <x v="12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x v="262"/>
    <x v="5"/>
    <x v="3"/>
    <x v="355"/>
    <s v="C00000020"/>
    <x v="19"/>
    <x v="159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x v="262"/>
    <x v="5"/>
    <x v="3"/>
    <x v="355"/>
    <s v="C00000020"/>
    <x v="19"/>
    <x v="160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x v="262"/>
    <x v="5"/>
    <x v="3"/>
    <x v="356"/>
    <s v="C00000021"/>
    <x v="21"/>
    <x v="15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x v="263"/>
    <x v="6"/>
    <x v="3"/>
    <x v="357"/>
    <s v="C00000004"/>
    <x v="3"/>
    <x v="120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x v="263"/>
    <x v="6"/>
    <x v="3"/>
    <x v="357"/>
    <s v="C00000004"/>
    <x v="3"/>
    <x v="96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x v="263"/>
    <x v="6"/>
    <x v="3"/>
    <x v="358"/>
    <s v="C00000010"/>
    <x v="9"/>
    <x v="45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x v="263"/>
    <x v="6"/>
    <x v="3"/>
    <x v="358"/>
    <s v="C00000010"/>
    <x v="9"/>
    <x v="148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x v="263"/>
    <x v="6"/>
    <x v="3"/>
    <x v="358"/>
    <s v="C00000010"/>
    <x v="9"/>
    <x v="12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x v="263"/>
    <x v="6"/>
    <x v="3"/>
    <x v="358"/>
    <s v="C00000010"/>
    <x v="9"/>
    <x v="150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x v="264"/>
    <x v="6"/>
    <x v="3"/>
    <x v="359"/>
    <s v="C00000009"/>
    <x v="8"/>
    <x v="120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x v="264"/>
    <x v="6"/>
    <x v="3"/>
    <x v="359"/>
    <s v="C00000009"/>
    <x v="8"/>
    <x v="112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x v="264"/>
    <x v="6"/>
    <x v="3"/>
    <x v="359"/>
    <s v="C00000009"/>
    <x v="8"/>
    <x v="140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x v="265"/>
    <x v="6"/>
    <x v="3"/>
    <x v="360"/>
    <s v="C00000020"/>
    <x v="19"/>
    <x v="106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x v="265"/>
    <x v="6"/>
    <x v="3"/>
    <x v="360"/>
    <s v="C00000020"/>
    <x v="19"/>
    <x v="166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x v="266"/>
    <x v="6"/>
    <x v="3"/>
    <x v="361"/>
    <s v="C00000031"/>
    <x v="30"/>
    <x v="167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x v="266"/>
    <x v="6"/>
    <x v="3"/>
    <x v="361"/>
    <s v="C00000031"/>
    <x v="30"/>
    <x v="112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x v="266"/>
    <x v="6"/>
    <x v="3"/>
    <x v="361"/>
    <s v="C00000031"/>
    <x v="30"/>
    <x v="106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x v="267"/>
    <x v="6"/>
    <x v="3"/>
    <x v="362"/>
    <s v="C00000022"/>
    <x v="22"/>
    <x v="104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x v="267"/>
    <x v="6"/>
    <x v="3"/>
    <x v="362"/>
    <s v="C00000022"/>
    <x v="22"/>
    <x v="123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x v="268"/>
    <x v="6"/>
    <x v="3"/>
    <x v="363"/>
    <s v="C00000031"/>
    <x v="31"/>
    <x v="168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x v="268"/>
    <x v="6"/>
    <x v="3"/>
    <x v="363"/>
    <s v="C00000031"/>
    <x v="31"/>
    <x v="169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x v="268"/>
    <x v="6"/>
    <x v="3"/>
    <x v="363"/>
    <s v="C00000031"/>
    <x v="31"/>
    <x v="170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x v="268"/>
    <x v="6"/>
    <x v="3"/>
    <x v="363"/>
    <s v="C00000031"/>
    <x v="31"/>
    <x v="171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x v="269"/>
    <x v="6"/>
    <x v="3"/>
    <x v="364"/>
    <s v="C00000021"/>
    <x v="21"/>
    <x v="15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x v="271"/>
    <x v="6"/>
    <x v="3"/>
    <x v="366"/>
    <s v="C00000027"/>
    <x v="27"/>
    <x v="118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x v="271"/>
    <x v="6"/>
    <x v="3"/>
    <x v="366"/>
    <s v="C00000027"/>
    <x v="27"/>
    <x v="112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x v="271"/>
    <x v="6"/>
    <x v="3"/>
    <x v="366"/>
    <s v="C00000027"/>
    <x v="27"/>
    <x v="163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x v="271"/>
    <x v="6"/>
    <x v="3"/>
    <x v="366"/>
    <s v="C00000027"/>
    <x v="27"/>
    <x v="156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x v="271"/>
    <x v="6"/>
    <x v="3"/>
    <x v="366"/>
    <s v="C00000027"/>
    <x v="27"/>
    <x v="141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x v="271"/>
    <x v="6"/>
    <x v="3"/>
    <x v="366"/>
    <s v="C00000027"/>
    <x v="27"/>
    <x v="106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x v="271"/>
    <x v="6"/>
    <x v="3"/>
    <x v="366"/>
    <s v="C00000027"/>
    <x v="27"/>
    <x v="137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x v="271"/>
    <x v="6"/>
    <x v="3"/>
    <x v="366"/>
    <s v="C00000027"/>
    <x v="27"/>
    <x v="131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x v="271"/>
    <x v="6"/>
    <x v="3"/>
    <x v="366"/>
    <s v="C00000027"/>
    <x v="27"/>
    <x v="125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x v="271"/>
    <x v="6"/>
    <x v="3"/>
    <x v="366"/>
    <s v="C00000027"/>
    <x v="27"/>
    <x v="104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x v="272"/>
    <x v="6"/>
    <x v="3"/>
    <x v="367"/>
    <s v="C00000019"/>
    <x v="18"/>
    <x v="52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x v="274"/>
    <x v="6"/>
    <x v="3"/>
    <x v="369"/>
    <s v="C00000001"/>
    <x v="0"/>
    <x v="118"/>
    <n v="1"/>
    <s v="Cash"/>
    <x v="0"/>
    <d v="2022-11-22T00:00:00"/>
    <n v="11"/>
    <n v="2022"/>
    <n v="1936"/>
    <n v="-1936"/>
    <n v="0"/>
    <n v="2125893.350000001"/>
    <s v="Cash"/>
    <s v="Trsf 2/12/22"/>
    <m/>
  </r>
  <r>
    <x v="274"/>
    <x v="6"/>
    <x v="3"/>
    <x v="370"/>
    <s v="C00000031"/>
    <x v="30"/>
    <x v="167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x v="274"/>
    <x v="6"/>
    <x v="3"/>
    <x v="371"/>
    <s v="C00000020"/>
    <x v="19"/>
    <x v="120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  <r>
    <x v="275"/>
    <x v="6"/>
    <x v="3"/>
    <x v="372"/>
    <s v="C00000003"/>
    <x v="2"/>
    <x v="15"/>
    <n v="3"/>
    <s v="T45"/>
    <x v="1"/>
    <d v="2023-01-13T00:00:00"/>
    <n v="1"/>
    <n v="2023"/>
    <n v="5808"/>
    <n v="-5808"/>
    <n v="0"/>
    <n v="2149717.9500000011"/>
    <s v="Term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s v="T45"/>
    <x v="1"/>
    <d v="2023-01-13T00:00:00"/>
    <n v="1"/>
    <n v="2023"/>
    <n v="306"/>
    <n v="-306"/>
    <n v="0"/>
    <n v="2150023.9500000011"/>
    <s v="Term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s v="T45"/>
    <x v="1"/>
    <d v="2023-01-13T00:00:00"/>
    <n v="1"/>
    <n v="2023"/>
    <n v="325"/>
    <n v="-325"/>
    <n v="0"/>
    <n v="2150348.9500000011"/>
    <s v="Term"/>
    <s v="RHB 00573 13/2/23cleared-RM1,219.00(RM325.00)"/>
    <m/>
  </r>
  <r>
    <x v="275"/>
    <x v="6"/>
    <x v="3"/>
    <x v="372"/>
    <s v="C00000003"/>
    <x v="2"/>
    <x v="4"/>
    <n v="6"/>
    <s v="T45"/>
    <x v="1"/>
    <d v="2023-01-13T00:00:00"/>
    <n v="1"/>
    <n v="2023"/>
    <n v="630"/>
    <n v="-630"/>
    <n v="0"/>
    <n v="2150978.9500000011"/>
    <s v="Term"/>
    <s v="RHB 00573 13/2/23cleared-RM1,219.00(RM630.00)"/>
    <m/>
  </r>
  <r>
    <x v="275"/>
    <x v="6"/>
    <x v="3"/>
    <x v="372"/>
    <s v="C00000003"/>
    <x v="2"/>
    <x v="153"/>
    <n v="3"/>
    <s v="T45"/>
    <x v="1"/>
    <d v="2023-01-13T00:00:00"/>
    <n v="1"/>
    <n v="2023"/>
    <n v="150"/>
    <n v="-150"/>
    <n v="0"/>
    <n v="2151128.9500000011"/>
    <s v="Term"/>
    <s v="RHB 00573 13/2/23cleared-RM1,219.00(RM150.00)"/>
    <m/>
  </r>
  <r>
    <x v="275"/>
    <x v="6"/>
    <x v="3"/>
    <x v="373"/>
    <s v="C00000010"/>
    <x v="9"/>
    <x v="45"/>
    <n v="5"/>
    <s v="T120"/>
    <x v="4"/>
    <d v="2023-03-29T00:00:00"/>
    <n v="3"/>
    <n v="2023"/>
    <n v="9020"/>
    <n v="-9020"/>
    <n v="0"/>
    <n v="2160148.9500000011"/>
    <s v="Term"/>
    <s v="Trsf 24/2/23, RM22,670.50"/>
    <m/>
  </r>
  <r>
    <x v="275"/>
    <x v="6"/>
    <x v="3"/>
    <x v="373"/>
    <s v="C00000010"/>
    <x v="9"/>
    <x v="148"/>
    <n v="5"/>
    <s v="T120"/>
    <x v="4"/>
    <d v="2023-03-29T00:00:00"/>
    <n v="3"/>
    <n v="2023"/>
    <n v="1245"/>
    <n v="-1245"/>
    <n v="0"/>
    <n v="2161393.9500000011"/>
    <s v="Term"/>
    <s v="Trsf 24/2/23, RM22,670.50"/>
    <m/>
  </r>
  <r>
    <x v="275"/>
    <x v="6"/>
    <x v="3"/>
    <x v="373"/>
    <s v="C00000010"/>
    <x v="9"/>
    <x v="132"/>
    <n v="5"/>
    <s v="T120"/>
    <x v="4"/>
    <d v="2023-03-29T00:00:00"/>
    <n v="3"/>
    <n v="2023"/>
    <n v="287.5"/>
    <n v="-287.5"/>
    <n v="0"/>
    <n v="2161681.4500000011"/>
    <s v="Term"/>
    <s v="Trsf 24/2/23, RM22,670.50"/>
    <m/>
  </r>
  <r>
    <x v="275"/>
    <x v="6"/>
    <x v="3"/>
    <x v="373"/>
    <s v="C00000010"/>
    <x v="9"/>
    <x v="4"/>
    <n v="4"/>
    <s v="T120"/>
    <x v="4"/>
    <d v="2023-03-29T00:00:00"/>
    <n v="3"/>
    <n v="2023"/>
    <n v="420"/>
    <n v="-420"/>
    <n v="0"/>
    <n v="2162101.4500000011"/>
    <s v="Term"/>
    <s v="Trsf 24/2/23, RM22,670.50"/>
    <m/>
  </r>
  <r>
    <x v="275"/>
    <x v="6"/>
    <x v="3"/>
    <x v="373"/>
    <s v="C00000010"/>
    <x v="9"/>
    <x v="174"/>
    <n v="4"/>
    <s v="T120"/>
    <x v="4"/>
    <d v="2023-03-29T00:00:00"/>
    <n v="3"/>
    <n v="2023"/>
    <n v="200"/>
    <n v="-200"/>
    <n v="0"/>
    <n v="2162301.4500000011"/>
    <s v="Term"/>
    <s v="Trsf 24/2/23, RM22,670.50"/>
    <m/>
  </r>
  <r>
    <x v="275"/>
    <x v="6"/>
    <x v="3"/>
    <x v="373"/>
    <s v="C00000010"/>
    <x v="9"/>
    <x v="125"/>
    <n v="1"/>
    <s v="T120"/>
    <x v="4"/>
    <d v="2023-03-29T00:00:00"/>
    <n v="3"/>
    <n v="2023"/>
    <n v="238"/>
    <n v="-238"/>
    <n v="0"/>
    <n v="2162539.4500000011"/>
    <s v="Term"/>
    <s v="Trsf 24/2/23, RM22,670.50"/>
    <m/>
  </r>
  <r>
    <x v="276"/>
    <x v="6"/>
    <x v="3"/>
    <x v="374"/>
    <s v="C00000032"/>
    <x v="32"/>
    <x v="167"/>
    <n v="1"/>
    <s v="Cash"/>
    <x v="0"/>
    <d v="2022-11-30T00:00:00"/>
    <n v="11"/>
    <n v="2022"/>
    <n v="260"/>
    <n v="-260"/>
    <n v="0"/>
    <n v="2162799.4500000011"/>
    <s v="Cash"/>
    <s v="Bank in Cash RM260.00 - 30/11/22"/>
    <m/>
  </r>
  <r>
    <x v="276"/>
    <x v="6"/>
    <x v="3"/>
    <x v="375"/>
    <s v="C00000033"/>
    <x v="33"/>
    <x v="167"/>
    <n v="1"/>
    <s v="Cash"/>
    <x v="0"/>
    <d v="2022-11-30T00:00:00"/>
    <n v="11"/>
    <n v="2022"/>
    <n v="260"/>
    <n v="-260"/>
    <n v="0"/>
    <n v="2163059.4500000011"/>
    <s v="Cash"/>
    <s v="Bank in Cash RM375.00 - 30/11/22"/>
    <m/>
  </r>
  <r>
    <x v="276"/>
    <x v="6"/>
    <x v="3"/>
    <x v="375"/>
    <s v="C00000033"/>
    <x v="33"/>
    <x v="4"/>
    <n v="1"/>
    <s v="Cash"/>
    <x v="0"/>
    <d v="2022-11-30T00:00:00"/>
    <n v="11"/>
    <n v="2022"/>
    <n v="115"/>
    <n v="-115"/>
    <n v="0"/>
    <n v="2163174.4500000011"/>
    <s v="Cash"/>
    <s v="Bank in Cash RM375.00 - 30/11/22"/>
    <m/>
  </r>
  <r>
    <x v="277"/>
    <x v="0"/>
    <x v="3"/>
    <x v="376"/>
    <s v="C00000031"/>
    <x v="30"/>
    <x v="153"/>
    <n v="1"/>
    <s v="Cash"/>
    <x v="0"/>
    <d v="2022-12-01T00:00:00"/>
    <n v="12"/>
    <n v="2022"/>
    <n v="60"/>
    <n v="-60"/>
    <n v="0"/>
    <n v="2163234.4500000011"/>
    <s v="Cash"/>
    <m/>
    <m/>
  </r>
  <r>
    <x v="277"/>
    <x v="0"/>
    <x v="3"/>
    <x v="377"/>
    <s v="C00000022"/>
    <x v="22"/>
    <x v="175"/>
    <n v="3"/>
    <s v="Cash"/>
    <x v="0"/>
    <d v="2022-12-01T00:00:00"/>
    <n v="12"/>
    <n v="2022"/>
    <n v="855"/>
    <n v="-855"/>
    <n v="0"/>
    <n v="2164089.4500000011"/>
    <s v="Cash"/>
    <s v="Trsf 5/1/23 RM905.00"/>
    <m/>
  </r>
  <r>
    <x v="278"/>
    <x v="0"/>
    <x v="3"/>
    <x v="378"/>
    <s v="C00000020"/>
    <x v="19"/>
    <x v="7"/>
    <n v="2"/>
    <s v="Cash"/>
    <x v="0"/>
    <d v="2022-12-02T00:00:00"/>
    <n v="12"/>
    <n v="2022"/>
    <n v="3608"/>
    <n v="-3608"/>
    <n v="0"/>
    <n v="2167697.4500000011"/>
    <s v="Cash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n v="12"/>
    <n v="2022"/>
    <n v="756"/>
    <n v="-756"/>
    <n v="0"/>
    <n v="2168453.4500000011"/>
    <s v="Cash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n v="12"/>
    <n v="2022"/>
    <n v="125"/>
    <n v="-125"/>
    <n v="0"/>
    <n v="2168578.4500000011"/>
    <s v="Cash"/>
    <s v="Trsf 20/4/23 RM10,000.00(RM125.00)"/>
    <m/>
  </r>
  <r>
    <x v="278"/>
    <x v="0"/>
    <x v="3"/>
    <x v="379"/>
    <s v="C00000020"/>
    <x v="19"/>
    <x v="7"/>
    <n v="1"/>
    <s v="Cash"/>
    <x v="0"/>
    <d v="2022-12-02T00:00:00"/>
    <n v="12"/>
    <n v="2022"/>
    <n v="1804"/>
    <n v="-1804"/>
    <n v="0"/>
    <n v="2170382.4500000011"/>
    <s v="Cash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n v="12"/>
    <n v="2022"/>
    <n v="756"/>
    <n v="-756"/>
    <n v="0"/>
    <n v="2171138.4500000011"/>
    <s v="Cash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n v="12"/>
    <n v="2022"/>
    <n v="292.5"/>
    <n v="-292.5"/>
    <n v="0"/>
    <n v="2171430.9500000011"/>
    <s v="Cash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n v="12"/>
    <n v="2022"/>
    <n v="62.5"/>
    <n v="-62.5"/>
    <n v="0"/>
    <n v="2171493.4500000011"/>
    <s v="Cash"/>
    <s v="Trsf 27/4/23 RM10,000.00(RM62.50)"/>
    <m/>
  </r>
  <r>
    <x v="278"/>
    <x v="0"/>
    <x v="3"/>
    <x v="379"/>
    <s v="C00000020"/>
    <x v="19"/>
    <x v="159"/>
    <n v="1"/>
    <s v="Cash"/>
    <x v="0"/>
    <d v="2022-12-02T00:00:00"/>
    <n v="12"/>
    <n v="2022"/>
    <n v="1000"/>
    <n v="-1000"/>
    <n v="0"/>
    <n v="2172493.4500000011"/>
    <s v="Cash"/>
    <s v="Trsf 27/4/23 RM10,000.00(RM1,000.00)"/>
    <m/>
  </r>
  <r>
    <x v="279"/>
    <x v="0"/>
    <x v="3"/>
    <x v="380"/>
    <s v="C00000009"/>
    <x v="8"/>
    <x v="7"/>
    <n v="1"/>
    <s v="T60"/>
    <x v="3"/>
    <d v="2023-02-01T00:00:00"/>
    <n v="2"/>
    <n v="2023"/>
    <n v="1804"/>
    <m/>
    <n v="1804"/>
    <n v="2174297.4500000011"/>
    <s v="Term"/>
    <m/>
    <m/>
  </r>
  <r>
    <x v="279"/>
    <x v="0"/>
    <x v="3"/>
    <x v="380"/>
    <s v="C00000009"/>
    <x v="8"/>
    <x v="96"/>
    <n v="1"/>
    <s v="T60"/>
    <x v="3"/>
    <d v="2023-02-01T00:00:00"/>
    <n v="2"/>
    <n v="2023"/>
    <n v="1804"/>
    <m/>
    <n v="1804"/>
    <n v="2176101.4500000011"/>
    <s v="Term"/>
    <m/>
    <m/>
  </r>
  <r>
    <x v="279"/>
    <x v="0"/>
    <x v="3"/>
    <x v="380"/>
    <s v="C00000009"/>
    <x v="8"/>
    <x v="112"/>
    <n v="2"/>
    <s v="T60"/>
    <x v="3"/>
    <d v="2023-02-01T00:00:00"/>
    <n v="2"/>
    <n v="2023"/>
    <n v="874.8"/>
    <m/>
    <n v="874.8"/>
    <n v="2176976.2500000009"/>
    <s v="Term"/>
    <m/>
    <m/>
  </r>
  <r>
    <x v="279"/>
    <x v="0"/>
    <x v="3"/>
    <x v="380"/>
    <s v="C00000009"/>
    <x v="8"/>
    <x v="123"/>
    <n v="1"/>
    <s v="T60"/>
    <x v="3"/>
    <d v="2023-02-01T00:00:00"/>
    <n v="2"/>
    <n v="2023"/>
    <n v="150"/>
    <m/>
    <n v="150"/>
    <n v="2177126.2500000009"/>
    <s v="Term"/>
    <m/>
    <m/>
  </r>
  <r>
    <x v="279"/>
    <x v="0"/>
    <x v="3"/>
    <x v="381"/>
    <s v="C00000020"/>
    <x v="19"/>
    <x v="7"/>
    <n v="3"/>
    <s v="Cash"/>
    <x v="0"/>
    <d v="2022-12-03T00:00:00"/>
    <n v="12"/>
    <n v="2022"/>
    <n v="5412"/>
    <n v="-5412"/>
    <n v="0"/>
    <n v="2182538.2500000009"/>
    <s v="Cash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n v="12"/>
    <n v="2022"/>
    <n v="756"/>
    <n v="-756"/>
    <n v="0"/>
    <n v="2183294.2500000009"/>
    <s v="Cash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n v="12"/>
    <n v="2022"/>
    <n v="1040"/>
    <n v="-1040"/>
    <n v="0"/>
    <n v="2184334.2500000009"/>
    <s v="Cash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n v="12"/>
    <n v="2022"/>
    <n v="187.5"/>
    <n v="-187.5"/>
    <n v="0"/>
    <n v="2184521.7500000009"/>
    <s v="Cash"/>
    <s v="Trsf 27/4/23 RM10,000.00(RM187.50)"/>
    <m/>
  </r>
  <r>
    <x v="280"/>
    <x v="0"/>
    <x v="3"/>
    <x v="382"/>
    <s v="C00000022"/>
    <x v="22"/>
    <x v="177"/>
    <n v="1"/>
    <s v="Cash"/>
    <x v="0"/>
    <d v="2022-12-05T00:00:00"/>
    <n v="12"/>
    <n v="2022"/>
    <n v="45"/>
    <n v="-45"/>
    <n v="0"/>
    <n v="2184566.7500000009"/>
    <s v="Cash"/>
    <s v="Trsf 20/12/22 RM1,409.00"/>
    <m/>
  </r>
  <r>
    <x v="280"/>
    <x v="0"/>
    <x v="3"/>
    <x v="382"/>
    <s v="C00000022"/>
    <x v="22"/>
    <x v="178"/>
    <n v="1"/>
    <s v="Cash"/>
    <x v="0"/>
    <d v="2022-12-05T00:00:00"/>
    <n v="12"/>
    <n v="2022"/>
    <n v="48"/>
    <n v="-48"/>
    <n v="0"/>
    <n v="2184614.7500000009"/>
    <s v="Cash"/>
    <s v="Trsf 20/12/22 RM1,409.00"/>
    <m/>
  </r>
  <r>
    <x v="281"/>
    <x v="0"/>
    <x v="3"/>
    <x v="383"/>
    <s v="C00000021"/>
    <x v="21"/>
    <x v="118"/>
    <n v="1"/>
    <s v="Cash"/>
    <x v="0"/>
    <d v="2022-12-06T00:00:00"/>
    <n v="12"/>
    <n v="2022"/>
    <n v="1936"/>
    <n v="-1936"/>
    <n v="0"/>
    <n v="2186550.7500000009"/>
    <s v="Cash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n v="12"/>
    <n v="2022"/>
    <n v="801"/>
    <n v="-801"/>
    <n v="0"/>
    <n v="2187351.7500000009"/>
    <s v="Cash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n v="12"/>
    <n v="2022"/>
    <n v="105"/>
    <n v="-105"/>
    <n v="0"/>
    <n v="2187456.7500000009"/>
    <s v="Cash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n v="12"/>
    <n v="2022"/>
    <n v="225"/>
    <n v="-225"/>
    <n v="0"/>
    <n v="2187681.7500000009"/>
    <s v="Cash"/>
    <s v="Chq PBB 395379, cleared240323 RM3,067.00)"/>
    <m/>
  </r>
  <r>
    <x v="282"/>
    <x v="0"/>
    <x v="3"/>
    <x v="384"/>
    <s v="C00000022"/>
    <x v="22"/>
    <x v="7"/>
    <n v="1"/>
    <s v="Cash"/>
    <x v="0"/>
    <d v="2022-12-07T00:00:00"/>
    <n v="12"/>
    <n v="2022"/>
    <n v="2024"/>
    <n v="-2024"/>
    <n v="0"/>
    <n v="2189705.7500000009"/>
    <s v="Cash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n v="12"/>
    <n v="2022"/>
    <n v="18040"/>
    <n v="-18040"/>
    <n v="0"/>
    <n v="2207745.7500000009"/>
    <s v="Cash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n v="12"/>
    <n v="2022"/>
    <n v="9020"/>
    <n v="-2141.8000000000002"/>
    <n v="6878.2"/>
    <n v="2216765.7500000009"/>
    <s v="Cash"/>
    <s v="Trsf 28/4/23 RM20,000.00(RM2,141.80)"/>
    <m/>
  </r>
  <r>
    <x v="283"/>
    <x v="0"/>
    <x v="3"/>
    <x v="385"/>
    <s v="C00000020"/>
    <x v="19"/>
    <x v="157"/>
    <n v="51"/>
    <s v="Cash"/>
    <x v="0"/>
    <d v="2022-12-09T00:00:00"/>
    <n v="12"/>
    <n v="2022"/>
    <n v="12852"/>
    <m/>
    <n v="12852"/>
    <n v="2229617.7500000009"/>
    <s v="Cash"/>
    <m/>
    <m/>
  </r>
  <r>
    <x v="283"/>
    <x v="0"/>
    <x v="3"/>
    <x v="385"/>
    <s v="C00000020"/>
    <x v="19"/>
    <x v="158"/>
    <n v="2"/>
    <s v="Cash"/>
    <x v="0"/>
    <d v="2022-12-09T00:00:00"/>
    <n v="12"/>
    <n v="2022"/>
    <n v="585"/>
    <m/>
    <n v="585"/>
    <n v="2230202.7500000009"/>
    <s v="Cash"/>
    <m/>
    <m/>
  </r>
  <r>
    <x v="283"/>
    <x v="0"/>
    <x v="3"/>
    <x v="385"/>
    <s v="C00000020"/>
    <x v="19"/>
    <x v="172"/>
    <n v="20"/>
    <s v="Cash"/>
    <x v="0"/>
    <d v="2022-12-09T00:00:00"/>
    <n v="12"/>
    <n v="2022"/>
    <n v="5200"/>
    <m/>
    <n v="5200"/>
    <n v="2235402.7500000009"/>
    <s v="Cash"/>
    <m/>
    <m/>
  </r>
  <r>
    <x v="283"/>
    <x v="0"/>
    <x v="3"/>
    <x v="385"/>
    <s v="C00000020"/>
    <x v="19"/>
    <x v="12"/>
    <n v="15"/>
    <s v="Cash"/>
    <x v="0"/>
    <d v="2022-12-09T00:00:00"/>
    <n v="12"/>
    <n v="2022"/>
    <n v="937.5"/>
    <m/>
    <n v="937.5"/>
    <n v="2236340.2500000009"/>
    <s v="Cash"/>
    <m/>
    <m/>
  </r>
  <r>
    <x v="283"/>
    <x v="0"/>
    <x v="3"/>
    <x v="385"/>
    <s v="C00000020"/>
    <x v="19"/>
    <x v="159"/>
    <n v="2"/>
    <s v="Cash"/>
    <x v="0"/>
    <d v="2022-12-09T00:00:00"/>
    <n v="12"/>
    <n v="2022"/>
    <n v="2000"/>
    <m/>
    <n v="2000"/>
    <n v="2238340.2500000009"/>
    <s v="Cash"/>
    <m/>
    <m/>
  </r>
  <r>
    <x v="283"/>
    <x v="0"/>
    <x v="3"/>
    <x v="385"/>
    <s v="C00000020"/>
    <x v="19"/>
    <x v="173"/>
    <n v="6"/>
    <s v="Cash"/>
    <x v="0"/>
    <d v="2022-12-09T00:00:00"/>
    <n v="12"/>
    <n v="2022"/>
    <n v="453.59999999999997"/>
    <m/>
    <n v="453.59999999999997"/>
    <n v="2238793.850000001"/>
    <s v="Cash"/>
    <m/>
    <m/>
  </r>
  <r>
    <x v="284"/>
    <x v="0"/>
    <x v="3"/>
    <x v="386"/>
    <s v="C00000021"/>
    <x v="21"/>
    <x v="118"/>
    <n v="1"/>
    <s v="Cash"/>
    <x v="0"/>
    <d v="2022-12-13T00:00:00"/>
    <n v="12"/>
    <n v="2022"/>
    <n v="1936"/>
    <n v="-1936"/>
    <n v="0"/>
    <n v="2240729.850000001"/>
    <s v="Cash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n v="12"/>
    <n v="2022"/>
    <n v="801"/>
    <n v="-801"/>
    <n v="0"/>
    <n v="2241530.850000001"/>
    <s v="Cash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n v="12"/>
    <n v="2022"/>
    <n v="105"/>
    <n v="-105"/>
    <n v="0"/>
    <n v="2241635.850000001"/>
    <s v="Cash"/>
    <s v="Chq PBB 395380, cleared040423 RM2,842.00"/>
    <m/>
  </r>
  <r>
    <x v="285"/>
    <x v="0"/>
    <x v="3"/>
    <x v="387"/>
    <s v="C00000026"/>
    <x v="26"/>
    <x v="118"/>
    <n v="1"/>
    <s v="Cash"/>
    <x v="0"/>
    <d v="2022-12-14T00:00:00"/>
    <n v="12"/>
    <n v="2022"/>
    <n v="1958"/>
    <n v="-1958"/>
    <n v="0"/>
    <n v="2243593.850000001"/>
    <s v="Cash"/>
    <s v="Trsf 16/12/22 RM2,063.00"/>
    <m/>
  </r>
  <r>
    <x v="285"/>
    <x v="0"/>
    <x v="3"/>
    <x v="387"/>
    <s v="C00000026"/>
    <x v="26"/>
    <x v="150"/>
    <n v="1"/>
    <s v="Cash"/>
    <x v="0"/>
    <d v="2022-12-14T00:00:00"/>
    <n v="12"/>
    <n v="2022"/>
    <n v="105"/>
    <n v="-105"/>
    <n v="0"/>
    <n v="2243698.850000001"/>
    <s v="Cash"/>
    <s v="Trsf 16/12/22 RM2,063.00"/>
    <m/>
  </r>
  <r>
    <x v="286"/>
    <x v="0"/>
    <x v="3"/>
    <x v="388"/>
    <s v="C00000020"/>
    <x v="19"/>
    <x v="120"/>
    <n v="9"/>
    <s v="Cash"/>
    <x v="0"/>
    <d v="2022-12-22T00:00:00"/>
    <n v="12"/>
    <n v="2022"/>
    <n v="16236"/>
    <m/>
    <n v="16236"/>
    <n v="2259934.850000001"/>
    <s v="Cash"/>
    <m/>
    <m/>
  </r>
  <r>
    <x v="286"/>
    <x v="0"/>
    <x v="3"/>
    <x v="388"/>
    <s v="C00000020"/>
    <x v="19"/>
    <x v="118"/>
    <n v="6"/>
    <s v="Cash"/>
    <x v="0"/>
    <d v="2022-12-22T00:00:00"/>
    <n v="12"/>
    <n v="2022"/>
    <n v="10824"/>
    <m/>
    <n v="10824"/>
    <n v="2270758.850000001"/>
    <s v="Cash"/>
    <m/>
    <m/>
  </r>
  <r>
    <x v="286"/>
    <x v="0"/>
    <x v="3"/>
    <x v="388"/>
    <s v="C00000020"/>
    <x v="19"/>
    <x v="157"/>
    <n v="42"/>
    <s v="Cash"/>
    <x v="0"/>
    <d v="2022-12-22T00:00:00"/>
    <n v="12"/>
    <n v="2022"/>
    <n v="10584"/>
    <m/>
    <n v="10584"/>
    <n v="2281342.850000001"/>
    <s v="Cash"/>
    <m/>
    <m/>
  </r>
  <r>
    <x v="286"/>
    <x v="0"/>
    <x v="3"/>
    <x v="388"/>
    <s v="C00000020"/>
    <x v="19"/>
    <x v="172"/>
    <n v="20"/>
    <s v="Cash"/>
    <x v="0"/>
    <d v="2022-12-22T00:00:00"/>
    <n v="12"/>
    <n v="2022"/>
    <n v="5200"/>
    <m/>
    <n v="5200"/>
    <n v="2286542.850000001"/>
    <s v="Cash"/>
    <m/>
    <m/>
  </r>
  <r>
    <x v="286"/>
    <x v="0"/>
    <x v="3"/>
    <x v="388"/>
    <s v="C00000020"/>
    <x v="19"/>
    <x v="12"/>
    <n v="15"/>
    <s v="Cash"/>
    <x v="0"/>
    <d v="2022-12-22T00:00:00"/>
    <n v="12"/>
    <n v="2022"/>
    <n v="937.5"/>
    <m/>
    <n v="937.5"/>
    <n v="2287480.350000001"/>
    <s v="Cash"/>
    <m/>
    <m/>
  </r>
  <r>
    <x v="286"/>
    <x v="0"/>
    <x v="3"/>
    <x v="388"/>
    <s v="C00000020"/>
    <x v="19"/>
    <x v="159"/>
    <n v="3"/>
    <s v="Cash"/>
    <x v="0"/>
    <d v="2022-12-22T00:00:00"/>
    <n v="12"/>
    <n v="2022"/>
    <n v="3000"/>
    <m/>
    <n v="3000"/>
    <n v="2290480.350000001"/>
    <s v="Cash"/>
    <m/>
    <m/>
  </r>
  <r>
    <x v="286"/>
    <x v="0"/>
    <x v="3"/>
    <x v="388"/>
    <s v="C00000020"/>
    <x v="19"/>
    <x v="150"/>
    <n v="8"/>
    <s v="Cash"/>
    <x v="0"/>
    <d v="2022-12-22T00:00:00"/>
    <n v="12"/>
    <n v="2022"/>
    <n v="840"/>
    <m/>
    <n v="840"/>
    <n v="2291320.350000001"/>
    <s v="Cash"/>
    <m/>
    <m/>
  </r>
  <r>
    <x v="286"/>
    <x v="0"/>
    <x v="3"/>
    <x v="388"/>
    <s v="C00000020"/>
    <x v="19"/>
    <x v="179"/>
    <n v="1"/>
    <s v="Cash"/>
    <x v="0"/>
    <d v="2022-12-22T00:00:00"/>
    <n v="12"/>
    <n v="2022"/>
    <n v="65"/>
    <m/>
    <n v="65"/>
    <n v="2291385.350000001"/>
    <s v="Cash"/>
    <m/>
    <m/>
  </r>
  <r>
    <x v="287"/>
    <x v="0"/>
    <x v="3"/>
    <x v="389"/>
    <s v="C00000001"/>
    <x v="0"/>
    <x v="118"/>
    <n v="1"/>
    <s v="Cash"/>
    <x v="0"/>
    <d v="2022-12-20T00:00:00"/>
    <n v="12"/>
    <n v="2022"/>
    <n v="1892"/>
    <n v="-1892"/>
    <n v="0"/>
    <n v="2293277.350000001"/>
    <s v="Cash"/>
    <s v="Trsf 23/12/22, RM3,332.00"/>
    <m/>
  </r>
  <r>
    <x v="287"/>
    <x v="0"/>
    <x v="3"/>
    <x v="389"/>
    <s v="C00000001"/>
    <x v="0"/>
    <x v="157"/>
    <n v="4"/>
    <s v="Cash"/>
    <x v="0"/>
    <d v="2022-12-20T00:00:00"/>
    <n v="12"/>
    <n v="2022"/>
    <n v="1020"/>
    <n v="-1020"/>
    <n v="0"/>
    <n v="2294297.350000001"/>
    <s v="Cash"/>
    <s v="Trsf 23/12/22, RM3,332.00"/>
    <m/>
  </r>
  <r>
    <x v="287"/>
    <x v="0"/>
    <x v="3"/>
    <x v="389"/>
    <s v="C00000001"/>
    <x v="0"/>
    <x v="4"/>
    <n v="4"/>
    <s v="Cash"/>
    <x v="0"/>
    <d v="2022-12-20T00:00:00"/>
    <n v="12"/>
    <n v="2022"/>
    <n v="420"/>
    <n v="-420"/>
    <n v="0"/>
    <n v="2294717.350000001"/>
    <s v="Cash"/>
    <s v="Trsf 23/12/22, RM3,332.00"/>
    <m/>
  </r>
  <r>
    <x v="286"/>
    <x v="0"/>
    <x v="3"/>
    <x v="390"/>
    <s v="C00000022"/>
    <x v="22"/>
    <x v="180"/>
    <n v="1"/>
    <s v="Cash"/>
    <x v="0"/>
    <d v="2022-12-22T00:00:00"/>
    <n v="12"/>
    <n v="2022"/>
    <n v="50"/>
    <n v="-50"/>
    <n v="0"/>
    <n v="2294767.350000001"/>
    <s v="Cash"/>
    <s v="Trsf 5/1/23 RM905.00"/>
    <m/>
  </r>
  <r>
    <x v="288"/>
    <x v="0"/>
    <x v="3"/>
    <x v="391"/>
    <s v="C00000019"/>
    <x v="18"/>
    <x v="120"/>
    <n v="2"/>
    <s v="Cash"/>
    <x v="0"/>
    <d v="2022-12-23T00:00:00"/>
    <n v="12"/>
    <n v="2022"/>
    <n v="3784"/>
    <n v="-3784"/>
    <n v="0"/>
    <n v="2298551.350000001"/>
    <s v="Cash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n v="12"/>
    <n v="2022"/>
    <n v="939.6"/>
    <n v="-939.59999999999991"/>
    <n v="1.1368683772161603E-13"/>
    <n v="2299490.9500000011"/>
    <s v="Cash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n v="12"/>
    <n v="2022"/>
    <n v="312.5"/>
    <n v="-312.5"/>
    <n v="0"/>
    <n v="2299803.4500000011"/>
    <s v="Cash"/>
    <s v="Trsf 7/4/23 RM2,000.00"/>
    <m/>
  </r>
  <r>
    <x v="288"/>
    <x v="0"/>
    <x v="3"/>
    <x v="391"/>
    <s v="C00000019"/>
    <x v="18"/>
    <x v="93"/>
    <n v="2"/>
    <s v="Cash"/>
    <x v="0"/>
    <d v="2022-12-23T00:00:00"/>
    <n v="12"/>
    <n v="2022"/>
    <n v="210"/>
    <n v="-210"/>
    <n v="0"/>
    <n v="2300013.4500000011"/>
    <s v="Cash"/>
    <s v="Trsf 7/4/23 RM2,000.00"/>
    <m/>
  </r>
  <r>
    <x v="288"/>
    <x v="0"/>
    <x v="3"/>
    <x v="391"/>
    <s v="C00000019"/>
    <x v="18"/>
    <x v="182"/>
    <n v="1"/>
    <s v="Cash"/>
    <x v="0"/>
    <d v="2022-12-23T00:00:00"/>
    <n v="12"/>
    <n v="2022"/>
    <n v="440"/>
    <n v="-440"/>
    <n v="0"/>
    <n v="2300453.4500000011"/>
    <s v="Cash"/>
    <s v="Trsf 7/4/23 RM2,000.00"/>
    <m/>
  </r>
  <r>
    <x v="288"/>
    <x v="0"/>
    <x v="3"/>
    <x v="391"/>
    <s v="C00000019"/>
    <x v="18"/>
    <x v="52"/>
    <n v="1"/>
    <s v="Cash"/>
    <x v="0"/>
    <d v="2022-12-23T00:00:00"/>
    <n v="12"/>
    <n v="2022"/>
    <n v="450"/>
    <n v="-450"/>
    <n v="0"/>
    <n v="2300903.4500000011"/>
    <s v="Cash"/>
    <s v="Trsf 7/4/23 RM2,000.00"/>
    <m/>
  </r>
  <r>
    <x v="289"/>
    <x v="0"/>
    <x v="3"/>
    <x v="392"/>
    <s v="C00000021"/>
    <x v="21"/>
    <x v="118"/>
    <n v="1"/>
    <s v="Cash"/>
    <x v="0"/>
    <d v="2022-12-24T00:00:00"/>
    <n v="12"/>
    <n v="2022"/>
    <n v="1936"/>
    <n v="-1936"/>
    <n v="0"/>
    <n v="2302839.4500000011"/>
    <s v="Cash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n v="12"/>
    <n v="2022"/>
    <n v="801"/>
    <n v="-801"/>
    <n v="0"/>
    <n v="2303640.4500000011"/>
    <s v="Cash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n v="12"/>
    <n v="2022"/>
    <n v="105"/>
    <n v="-105"/>
    <n v="0"/>
    <n v="2303745.4500000011"/>
    <s v="Cash"/>
    <s v="Chq PBB 395381, cleared120423 RM2,842.00"/>
    <m/>
  </r>
  <r>
    <x v="290"/>
    <x v="0"/>
    <x v="3"/>
    <x v="393"/>
    <s v="C00000010"/>
    <x v="9"/>
    <x v="121"/>
    <n v="6"/>
    <s v="T120"/>
    <x v="4"/>
    <d v="2023-04-26T00:00:00"/>
    <n v="4"/>
    <n v="2023"/>
    <n v="10032"/>
    <n v="-10032"/>
    <n v="0"/>
    <n v="2313777.4500000011"/>
    <s v="Term"/>
    <s v="Trsf 27/3/23, RM14,227.00"/>
    <m/>
  </r>
  <r>
    <x v="290"/>
    <x v="0"/>
    <x v="3"/>
    <x v="393"/>
    <s v="C00000010"/>
    <x v="9"/>
    <x v="148"/>
    <n v="10"/>
    <s v="T120"/>
    <x v="4"/>
    <d v="2023-04-26T00:00:00"/>
    <n v="4"/>
    <n v="2023"/>
    <n v="2250"/>
    <n v="-2250"/>
    <n v="0"/>
    <n v="2316027.4500000011"/>
    <s v="Term"/>
    <s v="Trsf 27/3/23, RM14,227.00"/>
    <m/>
  </r>
  <r>
    <x v="290"/>
    <x v="0"/>
    <x v="3"/>
    <x v="393"/>
    <s v="C00000010"/>
    <x v="9"/>
    <x v="12"/>
    <n v="10"/>
    <s v="T120"/>
    <x v="4"/>
    <d v="2023-04-26T00:00:00"/>
    <n v="4"/>
    <n v="2023"/>
    <n v="575"/>
    <n v="-575"/>
    <n v="0"/>
    <n v="2316602.4500000011"/>
    <s v="Term"/>
    <s v="Trsf 27/3/23, RM14,227.00"/>
    <m/>
  </r>
  <r>
    <x v="290"/>
    <x v="0"/>
    <x v="3"/>
    <x v="393"/>
    <s v="C00000010"/>
    <x v="9"/>
    <x v="4"/>
    <n v="4"/>
    <s v="T120"/>
    <x v="4"/>
    <d v="2023-04-26T00:00:00"/>
    <n v="4"/>
    <n v="2023"/>
    <n v="420"/>
    <n v="-420"/>
    <n v="0"/>
    <n v="2317022.4500000011"/>
    <s v="Term"/>
    <s v="Trsf 27/3/23, RM14,227.00"/>
    <m/>
  </r>
  <r>
    <x v="290"/>
    <x v="0"/>
    <x v="3"/>
    <x v="393"/>
    <s v="C00000010"/>
    <x v="9"/>
    <x v="174"/>
    <n v="4"/>
    <s v="T120"/>
    <x v="4"/>
    <d v="2023-04-26T00:00:00"/>
    <n v="4"/>
    <n v="2023"/>
    <n v="200"/>
    <n v="-200"/>
    <n v="0"/>
    <n v="2317222.4500000011"/>
    <s v="Term"/>
    <s v="Trsf 27/3/23, RM14,227.00"/>
    <m/>
  </r>
  <r>
    <x v="290"/>
    <x v="0"/>
    <x v="3"/>
    <x v="393"/>
    <s v="C00000010"/>
    <x v="9"/>
    <x v="183"/>
    <n v="1"/>
    <s v="T120"/>
    <x v="4"/>
    <d v="2023-04-26T00:00:00"/>
    <n v="4"/>
    <n v="2023"/>
    <n v="330"/>
    <n v="-330"/>
    <n v="0"/>
    <n v="2317552.4500000011"/>
    <s v="Term"/>
    <s v="Trsf 27/3/23, RM14,227.00"/>
    <m/>
  </r>
  <r>
    <x v="290"/>
    <x v="0"/>
    <x v="3"/>
    <x v="393"/>
    <s v="C00000010"/>
    <x v="9"/>
    <x v="131"/>
    <n v="1"/>
    <s v="T120"/>
    <x v="4"/>
    <d v="2023-04-26T00:00:00"/>
    <n v="4"/>
    <n v="2023"/>
    <n v="420"/>
    <n v="-420"/>
    <n v="0"/>
    <n v="2317972.4500000011"/>
    <s v="Term"/>
    <s v="Trsf 27/3/23, RM14,227.00"/>
    <m/>
  </r>
  <r>
    <x v="291"/>
    <x v="0"/>
    <x v="3"/>
    <x v="394"/>
    <s v="C00000020"/>
    <x v="19"/>
    <x v="157"/>
    <n v="4"/>
    <s v="Cash"/>
    <x v="0"/>
    <d v="2022-12-28T00:00:00"/>
    <n v="12"/>
    <n v="2022"/>
    <n v="1008"/>
    <n v="-1008"/>
    <n v="0"/>
    <n v="2318980.4500000011"/>
    <s v="Cash"/>
    <s v="Trsf 28/12/22 "/>
    <m/>
  </r>
  <r>
    <x v="292"/>
    <x v="0"/>
    <x v="3"/>
    <x v="395"/>
    <s v="C00000020"/>
    <x v="19"/>
    <x v="118"/>
    <n v="7"/>
    <s v="Cash"/>
    <x v="0"/>
    <d v="2022-12-30T00:00:00"/>
    <n v="12"/>
    <n v="2022"/>
    <n v="12628"/>
    <m/>
    <n v="12628"/>
    <n v="2331608.4500000011"/>
    <s v="Cash"/>
    <m/>
    <m/>
  </r>
  <r>
    <x v="292"/>
    <x v="0"/>
    <x v="3"/>
    <x v="395"/>
    <s v="C00000020"/>
    <x v="19"/>
    <x v="184"/>
    <n v="20"/>
    <s v="Cash"/>
    <x v="0"/>
    <d v="2022-12-30T00:00:00"/>
    <n v="12"/>
    <n v="2022"/>
    <n v="5040"/>
    <m/>
    <n v="5040"/>
    <n v="2336648.4500000011"/>
    <s v="Cash"/>
    <m/>
    <m/>
  </r>
  <r>
    <x v="292"/>
    <x v="0"/>
    <x v="3"/>
    <x v="395"/>
    <s v="C00000020"/>
    <x v="19"/>
    <x v="172"/>
    <n v="9"/>
    <s v="Cash"/>
    <x v="0"/>
    <d v="2022-12-30T00:00:00"/>
    <n v="12"/>
    <n v="2022"/>
    <n v="2340"/>
    <m/>
    <n v="2340"/>
    <n v="2338988.4500000011"/>
    <s v="Cash"/>
    <m/>
    <m/>
  </r>
  <r>
    <x v="292"/>
    <x v="0"/>
    <x v="3"/>
    <x v="395"/>
    <s v="C00000020"/>
    <x v="19"/>
    <x v="12"/>
    <n v="5"/>
    <s v="Cash"/>
    <x v="0"/>
    <d v="2022-12-30T00:00:00"/>
    <n v="12"/>
    <n v="2022"/>
    <n v="312.5"/>
    <m/>
    <n v="312.5"/>
    <n v="2339300.9500000011"/>
    <s v="Cash"/>
    <m/>
    <m/>
  </r>
  <r>
    <x v="292"/>
    <x v="0"/>
    <x v="3"/>
    <x v="395"/>
    <s v="C00000020"/>
    <x v="19"/>
    <x v="159"/>
    <n v="1"/>
    <s v="Cash"/>
    <x v="0"/>
    <d v="2022-12-30T00:00:00"/>
    <n v="12"/>
    <n v="2022"/>
    <n v="1000"/>
    <m/>
    <n v="1000"/>
    <n v="2340300.9500000011"/>
    <s v="Cash"/>
    <m/>
    <m/>
  </r>
  <r>
    <x v="292"/>
    <x v="0"/>
    <x v="3"/>
    <x v="395"/>
    <s v="C00000020"/>
    <x v="19"/>
    <x v="150"/>
    <n v="4"/>
    <s v="Cash"/>
    <x v="0"/>
    <d v="2022-12-30T00:00:00"/>
    <n v="12"/>
    <n v="2022"/>
    <n v="420"/>
    <m/>
    <n v="420"/>
    <n v="2340720.9500000011"/>
    <s v="Cash"/>
    <m/>
    <m/>
  </r>
  <r>
    <x v="293"/>
    <x v="7"/>
    <x v="4"/>
    <x v="396"/>
    <s v="C00000020"/>
    <x v="19"/>
    <x v="121"/>
    <n v="10"/>
    <s v="Cash"/>
    <x v="0"/>
    <d v="2023-01-05T00:00:00"/>
    <n v="1"/>
    <n v="2023"/>
    <n v="17380"/>
    <m/>
    <n v="17380"/>
    <n v="2358100.9500000011"/>
    <s v="Cash"/>
    <m/>
    <m/>
  </r>
  <r>
    <x v="293"/>
    <x v="7"/>
    <x v="4"/>
    <x v="396"/>
    <s v="C00000020"/>
    <x v="19"/>
    <x v="184"/>
    <n v="30"/>
    <s v="Cash"/>
    <x v="0"/>
    <d v="2023-01-05T00:00:00"/>
    <n v="1"/>
    <n v="2023"/>
    <n v="7020"/>
    <m/>
    <n v="7020"/>
    <n v="2365120.9500000011"/>
    <s v="Cash"/>
    <m/>
    <m/>
  </r>
  <r>
    <x v="293"/>
    <x v="7"/>
    <x v="4"/>
    <x v="396"/>
    <s v="C00000020"/>
    <x v="19"/>
    <x v="185"/>
    <n v="15"/>
    <s v="Cash"/>
    <x v="0"/>
    <d v="2023-01-05T00:00:00"/>
    <n v="1"/>
    <n v="2023"/>
    <n v="4095"/>
    <m/>
    <n v="4095"/>
    <n v="2369215.9500000011"/>
    <s v="Cash"/>
    <m/>
    <m/>
  </r>
  <r>
    <x v="293"/>
    <x v="7"/>
    <x v="4"/>
    <x v="396"/>
    <s v="C00000020"/>
    <x v="19"/>
    <x v="12"/>
    <n v="10"/>
    <s v="Cash"/>
    <x v="0"/>
    <d v="2023-01-05T00:00:00"/>
    <n v="1"/>
    <n v="2023"/>
    <n v="625"/>
    <m/>
    <n v="625"/>
    <n v="2369840.9500000011"/>
    <s v="Cash"/>
    <m/>
    <m/>
  </r>
  <r>
    <x v="293"/>
    <x v="7"/>
    <x v="4"/>
    <x v="396"/>
    <s v="C00000020"/>
    <x v="19"/>
    <x v="106"/>
    <n v="4"/>
    <s v="Cash"/>
    <x v="0"/>
    <d v="2023-01-05T00:00:00"/>
    <n v="1"/>
    <n v="2023"/>
    <n v="380"/>
    <m/>
    <n v="380"/>
    <n v="2370220.9500000011"/>
    <s v="Cash"/>
    <m/>
    <m/>
  </r>
  <r>
    <x v="293"/>
    <x v="7"/>
    <x v="4"/>
    <x v="396"/>
    <s v="C00000020"/>
    <x v="19"/>
    <x v="159"/>
    <n v="2"/>
    <s v="Cash"/>
    <x v="0"/>
    <d v="2023-01-05T00:00:00"/>
    <n v="1"/>
    <n v="2023"/>
    <n v="2000"/>
    <m/>
    <n v="2000"/>
    <n v="2372220.9500000011"/>
    <s v="Cash"/>
    <m/>
    <m/>
  </r>
  <r>
    <x v="294"/>
    <x v="7"/>
    <x v="4"/>
    <x v="397"/>
    <s v="C00000023"/>
    <x v="23"/>
    <x v="118"/>
    <n v="2"/>
    <s v="Cash"/>
    <x v="0"/>
    <d v="2023-01-06T00:00:00"/>
    <n v="1"/>
    <n v="2023"/>
    <n v="3476"/>
    <n v="-3476"/>
    <n v="0"/>
    <n v="2375696.9500000011"/>
    <s v="Cash"/>
    <s v="Trsf 6/1/23 RM3,190.50,  Trsf 16/1/23 RM3,190.00"/>
    <m/>
  </r>
  <r>
    <x v="294"/>
    <x v="7"/>
    <x v="4"/>
    <x v="397"/>
    <s v="C00000023"/>
    <x v="23"/>
    <x v="100"/>
    <n v="8"/>
    <s v="Cash"/>
    <x v="0"/>
    <d v="2023-01-06T00:00:00"/>
    <n v="1"/>
    <n v="2023"/>
    <n v="1872"/>
    <n v="-1872"/>
    <n v="0"/>
    <n v="2377568.9500000011"/>
    <s v="Cash"/>
    <s v="Trsf 6/1/23 RM3,190.50,  Trsf 16/1/23 RM3,190.00"/>
    <m/>
  </r>
  <r>
    <x v="294"/>
    <x v="7"/>
    <x v="4"/>
    <x v="397"/>
    <s v="C00000023"/>
    <x v="23"/>
    <x v="106"/>
    <n v="6"/>
    <s v="Cash"/>
    <x v="0"/>
    <d v="2023-01-06T00:00:00"/>
    <n v="1"/>
    <n v="2023"/>
    <n v="570"/>
    <n v="-570"/>
    <n v="0"/>
    <n v="2378138.9500000011"/>
    <s v="Cash"/>
    <s v="Trsf 6/1/23 RM3,190.50,  Trsf 16/1/23 RM3,190.00"/>
    <m/>
  </r>
  <r>
    <x v="294"/>
    <x v="7"/>
    <x v="4"/>
    <x v="397"/>
    <s v="C00000023"/>
    <x v="23"/>
    <x v="132"/>
    <n v="1"/>
    <s v="Cash"/>
    <x v="0"/>
    <d v="2023-01-06T00:00:00"/>
    <n v="1"/>
    <n v="2023"/>
    <n v="62.5"/>
    <n v="-62.5"/>
    <n v="0"/>
    <n v="2378201.4500000011"/>
    <s v="Cash"/>
    <s v="Trsf 6/1/23 RM3,190.50,  Trsf 16/1/23 RM3,190.00"/>
    <m/>
  </r>
  <r>
    <x v="294"/>
    <x v="7"/>
    <x v="4"/>
    <x v="397"/>
    <s v="C00000023"/>
    <x v="23"/>
    <x v="186"/>
    <n v="2"/>
    <s v="Cash"/>
    <x v="0"/>
    <d v="2023-01-06T00:00:00"/>
    <n v="1"/>
    <n v="2023"/>
    <n v="400"/>
    <n v="-400"/>
    <n v="0"/>
    <n v="2378601.4500000011"/>
    <s v="Cash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n v="1"/>
    <n v="2023"/>
    <n v="5214"/>
    <m/>
    <n v="5214"/>
    <n v="2383815.4500000011"/>
    <s v="Cash"/>
    <m/>
    <m/>
  </r>
  <r>
    <x v="295"/>
    <x v="7"/>
    <x v="4"/>
    <x v="398"/>
    <s v="C00000020"/>
    <x v="19"/>
    <x v="184"/>
    <n v="10"/>
    <s v="Cash"/>
    <x v="0"/>
    <d v="2023-01-07T00:00:00"/>
    <n v="1"/>
    <n v="2023"/>
    <n v="2340"/>
    <m/>
    <n v="2340"/>
    <n v="2386155.4500000011"/>
    <s v="Cash"/>
    <m/>
    <m/>
  </r>
  <r>
    <x v="295"/>
    <x v="7"/>
    <x v="4"/>
    <x v="398"/>
    <s v="C00000020"/>
    <x v="19"/>
    <x v="185"/>
    <n v="4"/>
    <s v="Cash"/>
    <x v="0"/>
    <d v="2023-01-07T00:00:00"/>
    <n v="1"/>
    <n v="2023"/>
    <n v="1092"/>
    <m/>
    <n v="1092"/>
    <n v="2387247.4500000011"/>
    <s v="Cash"/>
    <m/>
    <m/>
  </r>
  <r>
    <x v="295"/>
    <x v="7"/>
    <x v="4"/>
    <x v="398"/>
    <s v="C00000020"/>
    <x v="19"/>
    <x v="106"/>
    <n v="4"/>
    <s v="Cash"/>
    <x v="0"/>
    <d v="2023-01-07T00:00:00"/>
    <n v="1"/>
    <n v="2023"/>
    <n v="380"/>
    <m/>
    <n v="380"/>
    <n v="2387627.4500000011"/>
    <s v="Cash"/>
    <m/>
    <m/>
  </r>
  <r>
    <x v="295"/>
    <x v="7"/>
    <x v="4"/>
    <x v="398"/>
    <s v="C00000020"/>
    <x v="19"/>
    <x v="132"/>
    <n v="3"/>
    <s v="Cash"/>
    <x v="0"/>
    <d v="2023-01-07T00:00:00"/>
    <n v="1"/>
    <n v="2023"/>
    <n v="187.5"/>
    <m/>
    <n v="187.5"/>
    <n v="2387814.9500000011"/>
    <s v="Cash"/>
    <m/>
    <m/>
  </r>
  <r>
    <x v="296"/>
    <x v="7"/>
    <x v="4"/>
    <x v="399"/>
    <s v="C00000021"/>
    <x v="21"/>
    <x v="118"/>
    <n v="1"/>
    <s v="Cash"/>
    <x v="0"/>
    <d v="2023-01-09T00:00:00"/>
    <n v="1"/>
    <n v="2023"/>
    <n v="1870"/>
    <n v="-1870"/>
    <n v="0"/>
    <n v="2389684.9500000011"/>
    <s v="Cash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n v="1"/>
    <n v="2023"/>
    <n v="510"/>
    <n v="-510"/>
    <n v="0"/>
    <n v="2390194.9500000011"/>
    <s v="Cash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n v="1"/>
    <n v="2023"/>
    <n v="105"/>
    <n v="-105"/>
    <n v="0"/>
    <n v="2390299.9500000011"/>
    <s v="Cash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n v="1"/>
    <n v="2023"/>
    <n v="576"/>
    <n v="-576"/>
    <n v="0"/>
    <n v="2390875.9500000011"/>
    <s v="Cash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n v="1"/>
    <n v="2023"/>
    <n v="312.5"/>
    <n v="-312.5"/>
    <n v="0"/>
    <n v="2391188.4500000011"/>
    <s v="Cash"/>
    <s v="Chq PBB 395384, cleared180423 RM3,373.50"/>
    <m/>
  </r>
  <r>
    <x v="296"/>
    <x v="7"/>
    <x v="4"/>
    <x v="400"/>
    <s v="C00000023"/>
    <x v="23"/>
    <x v="118"/>
    <n v="1"/>
    <s v="Cash"/>
    <x v="0"/>
    <d v="2023-01-09T00:00:00"/>
    <n v="1"/>
    <n v="2023"/>
    <n v="1738"/>
    <n v="-1738"/>
    <n v="0"/>
    <n v="2392926.4500000011"/>
    <s v="Cash"/>
    <s v="Trsf 9/1/23 RM2,936.50"/>
    <m/>
  </r>
  <r>
    <x v="296"/>
    <x v="7"/>
    <x v="4"/>
    <x v="400"/>
    <s v="C00000023"/>
    <x v="23"/>
    <x v="148"/>
    <n v="4"/>
    <s v="Cash"/>
    <x v="0"/>
    <d v="2023-01-09T00:00:00"/>
    <n v="1"/>
    <n v="2023"/>
    <n v="936"/>
    <n v="-936"/>
    <n v="0"/>
    <n v="2393862.4500000011"/>
    <s v="Cash"/>
    <s v="Trsf 9/1/23 RM2,936.50"/>
    <m/>
  </r>
  <r>
    <x v="296"/>
    <x v="7"/>
    <x v="4"/>
    <x v="400"/>
    <s v="C00000023"/>
    <x v="23"/>
    <x v="132"/>
    <n v="1"/>
    <s v="Cash"/>
    <x v="0"/>
    <d v="2023-01-09T00:00:00"/>
    <n v="1"/>
    <n v="2023"/>
    <n v="62.5"/>
    <n v="-62.5"/>
    <n v="0"/>
    <n v="2393924.9500000011"/>
    <s v="Cash"/>
    <s v="Trsf 9/1/23 RM2,936.50"/>
    <m/>
  </r>
  <r>
    <x v="296"/>
    <x v="7"/>
    <x v="4"/>
    <x v="400"/>
    <s v="C00000023"/>
    <x v="23"/>
    <x v="186"/>
    <n v="1"/>
    <s v="Cash"/>
    <x v="0"/>
    <d v="2023-01-09T00:00:00"/>
    <n v="1"/>
    <n v="2023"/>
    <n v="200"/>
    <n v="-200"/>
    <n v="0"/>
    <n v="2394124.9500000011"/>
    <s v="Cash"/>
    <s v="Trsf 9/1/23 RM2,936.50"/>
    <m/>
  </r>
  <r>
    <x v="296"/>
    <x v="7"/>
    <x v="4"/>
    <x v="401"/>
    <s v="C00000020"/>
    <x v="19"/>
    <x v="187"/>
    <n v="1"/>
    <s v="Cash"/>
    <x v="0"/>
    <d v="2023-01-09T00:00:00"/>
    <n v="1"/>
    <n v="2023"/>
    <n v="800"/>
    <m/>
    <n v="800"/>
    <n v="2394924.9500000011"/>
    <s v="Cash"/>
    <m/>
    <m/>
  </r>
  <r>
    <x v="297"/>
    <x v="7"/>
    <x v="4"/>
    <x v="402"/>
    <s v="C00000001"/>
    <x v="0"/>
    <x v="118"/>
    <n v="1"/>
    <s v="Cash"/>
    <x v="0"/>
    <d v="2023-01-11T00:00:00"/>
    <n v="1"/>
    <n v="2023"/>
    <n v="1804"/>
    <n v="-1804"/>
    <n v="0"/>
    <n v="2396728.9500000011"/>
    <s v="Cash"/>
    <s v="Trsf 12/1/23, RM1,804.00"/>
    <m/>
  </r>
  <r>
    <x v="297"/>
    <x v="7"/>
    <x v="4"/>
    <x v="403"/>
    <s v="C00000014"/>
    <x v="13"/>
    <x v="45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3"/>
    <x v="188"/>
    <n v="1"/>
    <s v="Cash"/>
    <x v="0"/>
    <d v="2023-01-11T00:00:00"/>
    <n v="1"/>
    <n v="2023"/>
    <n v="1738"/>
    <n v="-1738"/>
    <n v="0"/>
    <n v="2400599.4500000011"/>
    <s v="Cash"/>
    <s v="Trsf 11/1/23 RM2,440.00"/>
    <m/>
  </r>
  <r>
    <x v="297"/>
    <x v="7"/>
    <x v="4"/>
    <x v="404"/>
    <s v="C00000023"/>
    <x v="23"/>
    <x v="148"/>
    <n v="3"/>
    <s v="Cash"/>
    <x v="0"/>
    <d v="2023-01-11T00:00:00"/>
    <n v="1"/>
    <n v="2023"/>
    <n v="702"/>
    <n v="-702"/>
    <n v="0"/>
    <n v="2401301.4500000011"/>
    <s v="Cash"/>
    <s v="Trsf 11/1/23 RM2,440.00"/>
    <m/>
  </r>
  <r>
    <x v="298"/>
    <x v="7"/>
    <x v="4"/>
    <x v="405"/>
    <s v="C00000010"/>
    <x v="9"/>
    <x v="188"/>
    <n v="6"/>
    <s v="T120"/>
    <x v="4"/>
    <d v="2023-05-12T00:00:00"/>
    <n v="5"/>
    <n v="2023"/>
    <n v="9768"/>
    <n v="-179.4"/>
    <n v="9588.6"/>
    <n v="2411069.4500000011"/>
    <s v="Cash"/>
    <m/>
    <m/>
  </r>
  <r>
    <x v="298"/>
    <x v="7"/>
    <x v="4"/>
    <x v="405"/>
    <s v="C00000010"/>
    <x v="9"/>
    <x v="148"/>
    <n v="10"/>
    <s v="T120"/>
    <x v="4"/>
    <d v="2023-05-12T00:00:00"/>
    <n v="5"/>
    <n v="2023"/>
    <n v="2070"/>
    <m/>
    <n v="2070"/>
    <n v="2413139.4500000011"/>
    <s v="Cash"/>
    <m/>
    <m/>
  </r>
  <r>
    <x v="298"/>
    <x v="7"/>
    <x v="4"/>
    <x v="405"/>
    <s v="C00000010"/>
    <x v="9"/>
    <x v="132"/>
    <n v="10"/>
    <s v="T120"/>
    <x v="4"/>
    <d v="2023-05-12T00:00:00"/>
    <n v="5"/>
    <n v="2023"/>
    <n v="575"/>
    <m/>
    <n v="575"/>
    <n v="2413714.4500000011"/>
    <s v="Cash"/>
    <m/>
    <m/>
  </r>
  <r>
    <x v="298"/>
    <x v="7"/>
    <x v="4"/>
    <x v="405"/>
    <s v="C00000010"/>
    <x v="9"/>
    <x v="4"/>
    <n v="8"/>
    <s v="T120"/>
    <x v="4"/>
    <d v="2023-05-12T00:00:00"/>
    <n v="5"/>
    <n v="2023"/>
    <n v="840"/>
    <m/>
    <n v="840"/>
    <n v="2414554.4500000011"/>
    <s v="Cash"/>
    <m/>
    <m/>
  </r>
  <r>
    <x v="298"/>
    <x v="7"/>
    <x v="4"/>
    <x v="405"/>
    <s v="C00000010"/>
    <x v="9"/>
    <x v="174"/>
    <n v="4"/>
    <s v="T120"/>
    <x v="4"/>
    <d v="2023-05-12T00:00:00"/>
    <n v="5"/>
    <n v="2023"/>
    <n v="200"/>
    <m/>
    <n v="200"/>
    <n v="2414754.4500000011"/>
    <s v="Cash"/>
    <m/>
    <m/>
  </r>
  <r>
    <x v="298"/>
    <x v="7"/>
    <x v="4"/>
    <x v="405"/>
    <s v="C00000010"/>
    <x v="9"/>
    <x v="48"/>
    <n v="1"/>
    <s v="T120"/>
    <x v="4"/>
    <d v="2023-05-12T00:00:00"/>
    <n v="5"/>
    <n v="2023"/>
    <n v="395"/>
    <m/>
    <n v="395"/>
    <n v="2415149.4500000011"/>
    <s v="Cash"/>
    <m/>
    <m/>
  </r>
  <r>
    <x v="298"/>
    <x v="7"/>
    <x v="4"/>
    <x v="405"/>
    <s v="C00000010"/>
    <x v="9"/>
    <x v="131"/>
    <n v="1"/>
    <s v="T120"/>
    <x v="4"/>
    <d v="2023-05-12T00:00:00"/>
    <n v="5"/>
    <n v="2023"/>
    <n v="420"/>
    <m/>
    <n v="420"/>
    <n v="2415569.4500000011"/>
    <s v="Cash"/>
    <m/>
    <m/>
  </r>
  <r>
    <x v="298"/>
    <x v="7"/>
    <x v="4"/>
    <x v="406"/>
    <s v="C00000020"/>
    <x v="19"/>
    <x v="188"/>
    <n v="5"/>
    <s v="Cash"/>
    <x v="0"/>
    <d v="2023-01-12T00:00:00"/>
    <n v="1"/>
    <n v="2023"/>
    <n v="8690"/>
    <m/>
    <n v="8690"/>
    <n v="2424259.4500000011"/>
    <s v="Cash"/>
    <m/>
    <m/>
  </r>
  <r>
    <x v="298"/>
    <x v="7"/>
    <x v="4"/>
    <x v="406"/>
    <s v="C00000020"/>
    <x v="19"/>
    <x v="148"/>
    <n v="15"/>
    <s v="Cash"/>
    <x v="0"/>
    <d v="2023-01-12T00:00:00"/>
    <n v="1"/>
    <n v="2023"/>
    <n v="3510"/>
    <m/>
    <n v="3510"/>
    <n v="2427769.4500000011"/>
    <s v="Cash"/>
    <m/>
    <m/>
  </r>
  <r>
    <x v="298"/>
    <x v="7"/>
    <x v="4"/>
    <x v="406"/>
    <s v="C00000020"/>
    <x v="19"/>
    <x v="185"/>
    <n v="6"/>
    <s v="Cash"/>
    <x v="0"/>
    <d v="2023-01-12T00:00:00"/>
    <n v="1"/>
    <n v="2023"/>
    <n v="1638"/>
    <m/>
    <n v="1638"/>
    <n v="2429407.4500000011"/>
    <s v="Cash"/>
    <m/>
    <m/>
  </r>
  <r>
    <x v="298"/>
    <x v="7"/>
    <x v="4"/>
    <x v="406"/>
    <s v="C00000020"/>
    <x v="19"/>
    <x v="159"/>
    <n v="1"/>
    <s v="Cash"/>
    <x v="0"/>
    <d v="2023-01-12T00:00:00"/>
    <n v="1"/>
    <n v="2023"/>
    <n v="1000"/>
    <m/>
    <n v="1000"/>
    <n v="2430407.4500000011"/>
    <s v="Cash"/>
    <m/>
    <m/>
  </r>
  <r>
    <x v="298"/>
    <x v="7"/>
    <x v="4"/>
    <x v="406"/>
    <s v="C00000020"/>
    <x v="19"/>
    <x v="132"/>
    <n v="5"/>
    <s v="Cash"/>
    <x v="0"/>
    <d v="2023-01-12T00:00:00"/>
    <n v="1"/>
    <n v="2023"/>
    <n v="312.5"/>
    <m/>
    <n v="312.5"/>
    <n v="2430719.9500000011"/>
    <s v="Cash"/>
    <m/>
    <m/>
  </r>
  <r>
    <x v="298"/>
    <x v="7"/>
    <x v="4"/>
    <x v="406"/>
    <s v="C00000020"/>
    <x v="19"/>
    <x v="4"/>
    <n v="4"/>
    <s v="Cash"/>
    <x v="0"/>
    <d v="2023-01-12T00:00:00"/>
    <n v="1"/>
    <n v="2023"/>
    <n v="420"/>
    <m/>
    <n v="420"/>
    <n v="2431139.9500000011"/>
    <s v="Cash"/>
    <m/>
    <m/>
  </r>
  <r>
    <x v="298"/>
    <x v="7"/>
    <x v="4"/>
    <x v="407"/>
    <s v="C00000022"/>
    <x v="22"/>
    <x v="125"/>
    <n v="1"/>
    <s v="Cash"/>
    <x v="0"/>
    <d v="2023-01-12T00:00:00"/>
    <n v="1"/>
    <n v="2023"/>
    <n v="256"/>
    <n v="-256"/>
    <n v="0"/>
    <n v="2431395.9500000011"/>
    <s v="Cash"/>
    <s v="Trsf 28/2/23 RM2,500.00(RM256.00)"/>
    <m/>
  </r>
  <r>
    <x v="299"/>
    <x v="7"/>
    <x v="4"/>
    <x v="408"/>
    <s v="C00000023"/>
    <x v="23"/>
    <x v="188"/>
    <n v="1"/>
    <s v="Cash"/>
    <x v="0"/>
    <d v="2023-01-13T00:00:00"/>
    <n v="1"/>
    <n v="2023"/>
    <n v="1738"/>
    <n v="-1738"/>
    <n v="0"/>
    <n v="2433133.9500000011"/>
    <s v="Cash"/>
    <s v="Trsf 13/1/23 RM1,800.50"/>
    <m/>
  </r>
  <r>
    <x v="299"/>
    <x v="7"/>
    <x v="4"/>
    <x v="408"/>
    <s v="C00000023"/>
    <x v="23"/>
    <x v="132"/>
    <n v="1"/>
    <s v="Cash"/>
    <x v="0"/>
    <d v="2023-01-13T00:00:00"/>
    <n v="1"/>
    <n v="2023"/>
    <n v="62.5"/>
    <n v="-62.5"/>
    <n v="0"/>
    <n v="2433196.4500000011"/>
    <s v="Cash"/>
    <s v="Trsf 13/1/23 RM1,800.50"/>
    <m/>
  </r>
  <r>
    <x v="300"/>
    <x v="7"/>
    <x v="4"/>
    <x v="409"/>
    <s v="C00000029"/>
    <x v="29"/>
    <x v="12"/>
    <n v="4"/>
    <s v="Cash"/>
    <x v="0"/>
    <d v="2023-01-14T00:00:00"/>
    <n v="1"/>
    <n v="2023"/>
    <n v="250"/>
    <n v="-250"/>
    <n v="0"/>
    <n v="2433446.4500000011"/>
    <s v="Cash"/>
    <s v="Trsf 14/1/23 RM250.00"/>
    <m/>
  </r>
  <r>
    <x v="300"/>
    <x v="7"/>
    <x v="4"/>
    <x v="410"/>
    <s v="C00000020"/>
    <x v="19"/>
    <x v="118"/>
    <n v="5"/>
    <s v="Cash"/>
    <x v="0"/>
    <d v="2023-01-14T00:00:00"/>
    <n v="1"/>
    <n v="2023"/>
    <n v="8690"/>
    <m/>
    <n v="8690"/>
    <n v="2442136.4500000011"/>
    <s v="Cash"/>
    <m/>
    <m/>
  </r>
  <r>
    <x v="300"/>
    <x v="7"/>
    <x v="4"/>
    <x v="410"/>
    <s v="C00000020"/>
    <x v="19"/>
    <x v="148"/>
    <n v="15"/>
    <s v="Cash"/>
    <x v="0"/>
    <d v="2023-01-14T00:00:00"/>
    <n v="1"/>
    <n v="2023"/>
    <n v="3510"/>
    <m/>
    <n v="3510"/>
    <n v="2445646.4500000011"/>
    <s v="Cash"/>
    <m/>
    <m/>
  </r>
  <r>
    <x v="300"/>
    <x v="7"/>
    <x v="4"/>
    <x v="410"/>
    <s v="C00000020"/>
    <x v="19"/>
    <x v="185"/>
    <n v="6"/>
    <s v="Cash"/>
    <x v="0"/>
    <d v="2023-01-14T00:00:00"/>
    <n v="1"/>
    <n v="2023"/>
    <n v="1638"/>
    <m/>
    <n v="1638"/>
    <n v="2447284.4500000011"/>
    <s v="Cash"/>
    <m/>
    <m/>
  </r>
  <r>
    <x v="300"/>
    <x v="7"/>
    <x v="4"/>
    <x v="410"/>
    <s v="C00000020"/>
    <x v="19"/>
    <x v="132"/>
    <n v="5"/>
    <s v="Cash"/>
    <x v="0"/>
    <d v="2023-01-14T00:00:00"/>
    <n v="1"/>
    <n v="2023"/>
    <n v="312.5"/>
    <m/>
    <n v="312.5"/>
    <n v="2447596.9500000011"/>
    <s v="Cash"/>
    <m/>
    <m/>
  </r>
  <r>
    <x v="301"/>
    <x v="7"/>
    <x v="4"/>
    <x v="411"/>
    <s v="C00000021"/>
    <x v="21"/>
    <x v="118"/>
    <n v="1"/>
    <s v="Cash"/>
    <x v="0"/>
    <d v="2023-01-16T00:00:00"/>
    <n v="1"/>
    <n v="2023"/>
    <n v="1936"/>
    <n v="-1936"/>
    <n v="0"/>
    <n v="2449532.9500000011"/>
    <s v="Cash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n v="1"/>
    <n v="2023"/>
    <n v="801"/>
    <n v="-801"/>
    <n v="0"/>
    <n v="2450333.9500000011"/>
    <s v="Cash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n v="1"/>
    <n v="2023"/>
    <n v="95"/>
    <n v="-95"/>
    <n v="0"/>
    <n v="2450428.9500000011"/>
    <s v="Cash"/>
    <s v="Chq PBB 395385, cleared260423 RM2,832.00"/>
    <m/>
  </r>
  <r>
    <x v="302"/>
    <x v="7"/>
    <x v="4"/>
    <x v="412"/>
    <s v="C00000022"/>
    <x v="22"/>
    <x v="7"/>
    <n v="1"/>
    <s v="Cash"/>
    <x v="0"/>
    <d v="2023-01-18T00:00:00"/>
    <n v="1"/>
    <n v="2023"/>
    <n v="1936"/>
    <n v="-1936"/>
    <n v="0"/>
    <n v="2452364.9500000011"/>
    <s v="Cash"/>
    <s v="Trsf 28/2/23 RM2,500.00(RM1,720.00),  Trsf 29/3/23 RM1,500.00(RM216.00)"/>
    <m/>
  </r>
  <r>
    <x v="302"/>
    <x v="7"/>
    <x v="4"/>
    <x v="413"/>
    <s v="C00000010"/>
    <x v="9"/>
    <x v="188"/>
    <n v="8"/>
    <s v="T120"/>
    <x v="4"/>
    <d v="2023-05-18T00:00:00"/>
    <n v="5"/>
    <n v="2023"/>
    <n v="13024"/>
    <m/>
    <n v="13024"/>
    <n v="2465388.9500000011"/>
    <s v="Cash"/>
    <m/>
    <m/>
  </r>
  <r>
    <x v="302"/>
    <x v="7"/>
    <x v="4"/>
    <x v="413"/>
    <s v="C00000010"/>
    <x v="9"/>
    <x v="148"/>
    <n v="10"/>
    <s v="T120"/>
    <x v="4"/>
    <d v="2023-05-18T00:00:00"/>
    <n v="5"/>
    <n v="2023"/>
    <n v="2070"/>
    <m/>
    <n v="2070"/>
    <n v="2467458.9500000011"/>
    <s v="Cash"/>
    <m/>
    <m/>
  </r>
  <r>
    <x v="302"/>
    <x v="7"/>
    <x v="4"/>
    <x v="413"/>
    <s v="C00000010"/>
    <x v="9"/>
    <x v="132"/>
    <n v="10"/>
    <s v="T120"/>
    <x v="4"/>
    <d v="2023-05-18T00:00:00"/>
    <n v="5"/>
    <n v="2023"/>
    <n v="575"/>
    <m/>
    <n v="575"/>
    <n v="2468033.9500000011"/>
    <s v="Cash"/>
    <m/>
    <m/>
  </r>
  <r>
    <x v="302"/>
    <x v="7"/>
    <x v="4"/>
    <x v="413"/>
    <s v="C00000010"/>
    <x v="9"/>
    <x v="4"/>
    <n v="8"/>
    <s v="T120"/>
    <x v="4"/>
    <d v="2023-05-18T00:00:00"/>
    <n v="5"/>
    <n v="2023"/>
    <n v="840"/>
    <m/>
    <n v="840"/>
    <n v="2468873.9500000011"/>
    <s v="Cash"/>
    <m/>
    <m/>
  </r>
  <r>
    <x v="302"/>
    <x v="7"/>
    <x v="4"/>
    <x v="413"/>
    <s v="C00000010"/>
    <x v="9"/>
    <x v="174"/>
    <n v="4"/>
    <s v="T120"/>
    <x v="4"/>
    <d v="2023-05-18T00:00:00"/>
    <n v="5"/>
    <n v="2023"/>
    <n v="200"/>
    <m/>
    <n v="200"/>
    <n v="2469073.9500000011"/>
    <s v="Cash"/>
    <m/>
    <m/>
  </r>
  <r>
    <x v="302"/>
    <x v="7"/>
    <x v="4"/>
    <x v="413"/>
    <s v="C00000010"/>
    <x v="9"/>
    <x v="131"/>
    <n v="1"/>
    <s v="T120"/>
    <x v="4"/>
    <d v="2023-05-18T00:00:00"/>
    <n v="5"/>
    <n v="2023"/>
    <n v="420"/>
    <m/>
    <n v="420"/>
    <n v="2469493.9500000011"/>
    <s v="Cash"/>
    <m/>
    <m/>
  </r>
  <r>
    <x v="303"/>
    <x v="7"/>
    <x v="4"/>
    <x v="414"/>
    <s v="C00000020"/>
    <x v="19"/>
    <x v="7"/>
    <n v="5"/>
    <s v="Cash"/>
    <x v="0"/>
    <d v="2023-01-19T00:00:00"/>
    <n v="1"/>
    <n v="2023"/>
    <n v="8690"/>
    <m/>
    <n v="8690"/>
    <n v="2478183.9500000011"/>
    <s v="Cash"/>
    <m/>
    <m/>
  </r>
  <r>
    <x v="303"/>
    <x v="7"/>
    <x v="4"/>
    <x v="414"/>
    <s v="C00000020"/>
    <x v="19"/>
    <x v="148"/>
    <n v="15"/>
    <s v="Cash"/>
    <x v="0"/>
    <d v="2023-01-19T00:00:00"/>
    <n v="1"/>
    <n v="2023"/>
    <n v="3510"/>
    <m/>
    <n v="3510"/>
    <n v="2481693.9500000011"/>
    <s v="Cash"/>
    <m/>
    <m/>
  </r>
  <r>
    <x v="303"/>
    <x v="7"/>
    <x v="4"/>
    <x v="414"/>
    <s v="C00000020"/>
    <x v="19"/>
    <x v="185"/>
    <n v="5"/>
    <s v="Cash"/>
    <x v="0"/>
    <d v="2023-01-19T00:00:00"/>
    <n v="1"/>
    <n v="2023"/>
    <n v="1365"/>
    <m/>
    <n v="1365"/>
    <n v="2483058.9500000011"/>
    <s v="Cash"/>
    <m/>
    <m/>
  </r>
  <r>
    <x v="303"/>
    <x v="7"/>
    <x v="4"/>
    <x v="414"/>
    <s v="C00000020"/>
    <x v="19"/>
    <x v="159"/>
    <n v="1"/>
    <s v="Cash"/>
    <x v="0"/>
    <d v="2023-01-19T00:00:00"/>
    <n v="1"/>
    <n v="2023"/>
    <n v="1000"/>
    <m/>
    <n v="1000"/>
    <n v="2484058.9500000011"/>
    <s v="Cash"/>
    <m/>
    <m/>
  </r>
  <r>
    <x v="304"/>
    <x v="7"/>
    <x v="4"/>
    <x v="415"/>
    <s v="C00000019"/>
    <x v="18"/>
    <x v="120"/>
    <n v="2"/>
    <s v="Cash"/>
    <x v="0"/>
    <d v="2023-01-20T00:00:00"/>
    <n v="1"/>
    <n v="2023"/>
    <n v="3476"/>
    <n v="-2975.7"/>
    <n v="500.30000000000018"/>
    <n v="2487534.9500000011"/>
    <s v="Cash"/>
    <s v="Trsf 7/4/23 RM2,000.00(RM475.70), Trsf 24/4/23 RM1,000.00, 26/4/23 RM1,500.00"/>
    <m/>
  </r>
  <r>
    <x v="304"/>
    <x v="7"/>
    <x v="4"/>
    <x v="415"/>
    <s v="C00000019"/>
    <x v="18"/>
    <x v="181"/>
    <n v="3"/>
    <s v="Cash"/>
    <x v="0"/>
    <d v="2023-01-20T00:00:00"/>
    <n v="1"/>
    <n v="2023"/>
    <n v="1263.5999999999999"/>
    <m/>
    <n v="1263.5999999999999"/>
    <n v="2488798.5500000012"/>
    <s v="Cash"/>
    <m/>
    <m/>
  </r>
  <r>
    <x v="304"/>
    <x v="7"/>
    <x v="4"/>
    <x v="415"/>
    <s v="C00000019"/>
    <x v="18"/>
    <x v="12"/>
    <n v="5"/>
    <s v="Cash"/>
    <x v="0"/>
    <d v="2023-01-20T00:00:00"/>
    <n v="1"/>
    <n v="2023"/>
    <n v="312.5"/>
    <m/>
    <n v="312.5"/>
    <n v="2489111.0500000012"/>
    <s v="Cash"/>
    <m/>
    <m/>
  </r>
  <r>
    <x v="304"/>
    <x v="7"/>
    <x v="4"/>
    <x v="415"/>
    <s v="C00000019"/>
    <x v="18"/>
    <x v="93"/>
    <n v="2"/>
    <s v="Cash"/>
    <x v="0"/>
    <d v="2023-01-20T00:00:00"/>
    <n v="1"/>
    <n v="2023"/>
    <n v="210"/>
    <m/>
    <n v="210"/>
    <n v="2489321.0500000012"/>
    <s v="Cash"/>
    <m/>
    <m/>
  </r>
  <r>
    <x v="304"/>
    <x v="7"/>
    <x v="4"/>
    <x v="415"/>
    <s v="C00000019"/>
    <x v="18"/>
    <x v="182"/>
    <n v="1"/>
    <s v="Cash"/>
    <x v="0"/>
    <d v="2023-01-20T00:00:00"/>
    <n v="1"/>
    <n v="2023"/>
    <n v="440"/>
    <m/>
    <n v="440"/>
    <n v="2489761.0500000012"/>
    <s v="Cash"/>
    <m/>
    <m/>
  </r>
  <r>
    <x v="304"/>
    <x v="7"/>
    <x v="4"/>
    <x v="415"/>
    <s v="C00000019"/>
    <x v="18"/>
    <x v="52"/>
    <n v="1"/>
    <s v="Cash"/>
    <x v="0"/>
    <d v="2023-01-20T00:00:00"/>
    <n v="1"/>
    <n v="2023"/>
    <n v="450"/>
    <m/>
    <n v="450"/>
    <n v="2490211.0500000012"/>
    <s v="Cash"/>
    <m/>
    <m/>
  </r>
  <r>
    <x v="305"/>
    <x v="7"/>
    <x v="4"/>
    <x v="416"/>
    <s v="C00000009"/>
    <x v="8"/>
    <x v="7"/>
    <n v="2"/>
    <s v="T60"/>
    <x v="3"/>
    <d v="2023-03-28T00:00:00"/>
    <n v="3"/>
    <n v="2023"/>
    <n v="3256"/>
    <n v="-3256"/>
    <n v="0"/>
    <n v="2493467.0500000012"/>
    <s v="Cash"/>
    <s v="Chq HL 020281 dd 26/4/23"/>
    <m/>
  </r>
  <r>
    <x v="305"/>
    <x v="7"/>
    <x v="4"/>
    <x v="416"/>
    <s v="C00000009"/>
    <x v="8"/>
    <x v="96"/>
    <n v="1"/>
    <s v="T60"/>
    <x v="3"/>
    <d v="2023-03-28T00:00:00"/>
    <n v="3"/>
    <n v="2023"/>
    <n v="1628"/>
    <n v="-1628"/>
    <n v="0"/>
    <n v="2495095.0500000012"/>
    <s v="Cash"/>
    <s v="Chq HL 020281 dd 26/4/23"/>
    <m/>
  </r>
  <r>
    <x v="305"/>
    <x v="7"/>
    <x v="4"/>
    <x v="416"/>
    <s v="C00000009"/>
    <x v="8"/>
    <x v="125"/>
    <n v="3"/>
    <s v="T60"/>
    <x v="3"/>
    <d v="2023-03-28T00:00:00"/>
    <n v="3"/>
    <n v="2023"/>
    <n v="732"/>
    <n v="-732"/>
    <n v="0"/>
    <n v="2495827.0500000012"/>
    <s v="Cash"/>
    <s v="Chq HL 020281 dd 26/4/23"/>
    <m/>
  </r>
  <r>
    <x v="305"/>
    <x v="7"/>
    <x v="4"/>
    <x v="417"/>
    <s v="C00000034"/>
    <x v="34"/>
    <x v="189"/>
    <n v="1"/>
    <s v="Cash"/>
    <x v="0"/>
    <d v="2023-01-27T00:00:00"/>
    <n v="1"/>
    <n v="2023"/>
    <n v="1738"/>
    <n v="-1738"/>
    <n v="0"/>
    <n v="2497565.0500000012"/>
    <s v="Cash"/>
    <s v="Trsf 27/1/23 RM2,917.80"/>
    <m/>
  </r>
  <r>
    <x v="305"/>
    <x v="7"/>
    <x v="4"/>
    <x v="417"/>
    <s v="C00000034"/>
    <x v="34"/>
    <x v="100"/>
    <n v="2"/>
    <s v="Cash"/>
    <x v="0"/>
    <d v="2023-01-27T00:00:00"/>
    <n v="1"/>
    <n v="2023"/>
    <n v="438"/>
    <n v="-438"/>
    <n v="0"/>
    <n v="2498003.0500000012"/>
    <s v="Cash"/>
    <s v="Trsf 27/1/23 RM2,917.80"/>
    <m/>
  </r>
  <r>
    <x v="305"/>
    <x v="7"/>
    <x v="4"/>
    <x v="417"/>
    <s v="C00000034"/>
    <x v="34"/>
    <x v="190"/>
    <n v="1"/>
    <s v="Cash"/>
    <x v="0"/>
    <d v="2023-01-27T00:00:00"/>
    <n v="1"/>
    <n v="2023"/>
    <n v="219"/>
    <n v="-219"/>
    <n v="0"/>
    <n v="2498222.0500000012"/>
    <s v="Cash"/>
    <s v="Trsf 27/1/23 RM2,917.80"/>
    <m/>
  </r>
  <r>
    <x v="305"/>
    <x v="7"/>
    <x v="4"/>
    <x v="417"/>
    <s v="C00000034"/>
    <x v="34"/>
    <x v="191"/>
    <n v="2"/>
    <s v="Cash"/>
    <x v="0"/>
    <d v="2023-01-27T00:00:00"/>
    <n v="1"/>
    <n v="2023"/>
    <n v="394.8"/>
    <n v="-394.8"/>
    <n v="0"/>
    <n v="2498616.850000001"/>
    <s v="Cash"/>
    <s v="Trsf 27/1/23 RM2,917.80"/>
    <m/>
  </r>
  <r>
    <x v="305"/>
    <x v="7"/>
    <x v="4"/>
    <x v="417"/>
    <s v="C00000034"/>
    <x v="34"/>
    <x v="192"/>
    <n v="1"/>
    <s v="Cash"/>
    <x v="0"/>
    <d v="2023-01-27T00:00:00"/>
    <n v="1"/>
    <n v="2023"/>
    <n v="64"/>
    <n v="-64"/>
    <n v="0"/>
    <n v="2498680.850000001"/>
    <s v="Cash"/>
    <s v="Trsf 27/1/23 RM2,917.80"/>
    <m/>
  </r>
  <r>
    <x v="305"/>
    <x v="7"/>
    <x v="4"/>
    <x v="417"/>
    <s v="C00000034"/>
    <x v="34"/>
    <x v="193"/>
    <n v="1"/>
    <s v="Cash"/>
    <x v="0"/>
    <d v="2023-01-27T00:00:00"/>
    <n v="1"/>
    <n v="2023"/>
    <n v="64"/>
    <n v="-64"/>
    <n v="0"/>
    <n v="2498744.850000001"/>
    <s v="Cash"/>
    <s v="Trsf 27/1/23 RM2,917.80"/>
    <m/>
  </r>
  <r>
    <x v="306"/>
    <x v="7"/>
    <x v="4"/>
    <x v="418"/>
    <s v="C00000020"/>
    <x v="19"/>
    <x v="188"/>
    <n v="5"/>
    <s v="Cash"/>
    <x v="0"/>
    <d v="2023-01-30T00:00:00"/>
    <n v="1"/>
    <n v="2023"/>
    <n v="8690"/>
    <m/>
    <n v="8690"/>
    <n v="2507434.850000001"/>
    <s v="Cash"/>
    <m/>
    <m/>
  </r>
  <r>
    <x v="306"/>
    <x v="7"/>
    <x v="4"/>
    <x v="418"/>
    <s v="C00000020"/>
    <x v="19"/>
    <x v="100"/>
    <n v="3"/>
    <s v="Cash"/>
    <x v="0"/>
    <d v="2023-01-30T00:00:00"/>
    <n v="1"/>
    <n v="2023"/>
    <n v="702"/>
    <m/>
    <n v="702"/>
    <n v="2508136.850000001"/>
    <s v="Cash"/>
    <m/>
    <m/>
  </r>
  <r>
    <x v="306"/>
    <x v="7"/>
    <x v="4"/>
    <x v="418"/>
    <s v="C00000020"/>
    <x v="19"/>
    <x v="112"/>
    <n v="4"/>
    <s v="Cash"/>
    <x v="0"/>
    <d v="2023-01-30T00:00:00"/>
    <n v="1"/>
    <n v="2023"/>
    <n v="1684.8"/>
    <m/>
    <n v="1684.8"/>
    <n v="2509821.6500000008"/>
    <s v="Cash"/>
    <m/>
    <m/>
  </r>
  <r>
    <x v="306"/>
    <x v="7"/>
    <x v="4"/>
    <x v="418"/>
    <s v="C00000020"/>
    <x v="19"/>
    <x v="185"/>
    <n v="7"/>
    <s v="Cash"/>
    <x v="0"/>
    <d v="2023-01-30T00:00:00"/>
    <n v="1"/>
    <n v="2023"/>
    <n v="1911"/>
    <m/>
    <n v="1911"/>
    <n v="2511732.6500000008"/>
    <s v="Cash"/>
    <m/>
    <m/>
  </r>
  <r>
    <x v="306"/>
    <x v="7"/>
    <x v="4"/>
    <x v="418"/>
    <s v="C00000020"/>
    <x v="19"/>
    <x v="159"/>
    <n v="1"/>
    <s v="Cash"/>
    <x v="0"/>
    <d v="2023-01-30T00:00:00"/>
    <n v="1"/>
    <n v="2023"/>
    <n v="1000"/>
    <m/>
    <n v="1000"/>
    <n v="2512732.6500000008"/>
    <s v="Cash"/>
    <m/>
    <m/>
  </r>
  <r>
    <x v="306"/>
    <x v="7"/>
    <x v="4"/>
    <x v="418"/>
    <s v="C00000020"/>
    <x v="19"/>
    <x v="132"/>
    <n v="4"/>
    <s v="Cash"/>
    <x v="0"/>
    <d v="2023-01-30T00:00:00"/>
    <n v="1"/>
    <n v="2023"/>
    <n v="250"/>
    <m/>
    <n v="250"/>
    <n v="2512982.6500000008"/>
    <s v="Cash"/>
    <m/>
    <m/>
  </r>
  <r>
    <x v="306"/>
    <x v="7"/>
    <x v="4"/>
    <x v="418"/>
    <s v="C00000020"/>
    <x v="19"/>
    <x v="106"/>
    <n v="4"/>
    <s v="Cash"/>
    <x v="0"/>
    <d v="2023-01-30T00:00:00"/>
    <n v="1"/>
    <n v="2023"/>
    <n v="380"/>
    <m/>
    <n v="380"/>
    <n v="2513362.6500000008"/>
    <s v="Cash"/>
    <m/>
    <m/>
  </r>
  <r>
    <x v="306"/>
    <x v="7"/>
    <x v="4"/>
    <x v="419"/>
    <s v="C00000022"/>
    <x v="22"/>
    <x v="194"/>
    <n v="2"/>
    <s v="Cash"/>
    <x v="0"/>
    <d v="2023-01-30T00:00:00"/>
    <n v="1"/>
    <n v="2023"/>
    <n v="570"/>
    <n v="-570"/>
    <n v="0"/>
    <n v="2513932.6500000008"/>
    <s v="Cash"/>
    <s v="Trsf 29/3/23 RM1,500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162.2"/>
    <n v="527.80000000000018"/>
    <n v="2478183.9500000011"/>
    <s v="Trsf"/>
    <s v="Trsf 27/9/23 RM23,000.00(RM8,162.2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m/>
    <n v="3510"/>
    <n v="2481693.9500000011"/>
    <s v="Trsf"/>
    <m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m/>
    <n v="1365"/>
    <n v="2483058.9500000011"/>
    <s v="Trsf"/>
    <m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m/>
    <n v="1000"/>
    <n v="2484058.9500000011"/>
    <s v="Trsf"/>
    <m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m/>
    <n v="8690"/>
    <n v="2507434.850000001"/>
    <s v="Trsf"/>
    <m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m/>
    <n v="702"/>
    <n v="2508136.850000001"/>
    <s v="Trsf"/>
    <m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m/>
    <n v="1684.8"/>
    <n v="2509821.6500000008"/>
    <s v="Trsf"/>
    <m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m/>
    <n v="1911"/>
    <n v="2511732.6500000008"/>
    <s v="Trsf"/>
    <m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m/>
    <n v="1000"/>
    <n v="2512732.6500000008"/>
    <s v="Trsf"/>
    <m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m/>
    <n v="250"/>
    <n v="2512982.6500000008"/>
    <s v="Trsf"/>
    <m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m/>
    <n v="380"/>
    <n v="2513362.6500000008"/>
    <s v="Trsf"/>
    <m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m/>
    <n v="5214"/>
    <n v="2525176.6500000008"/>
    <s v="Trsf"/>
    <m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m/>
    <n v="684"/>
    <n v="2525860.6500000008"/>
    <s v="Trsf"/>
    <m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m/>
    <n v="793.80000000000007"/>
    <n v="2526654.4500000007"/>
    <s v="Trsf"/>
    <m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m/>
    <n v="285"/>
    <n v="2526939.4500000007"/>
    <s v="Trsf"/>
    <m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m/>
    <n v="105"/>
    <n v="2527044.4500000007"/>
    <s v="Trsf"/>
    <m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m/>
    <n v="6952"/>
    <n v="2543899.4500000007"/>
    <s v="Trsf"/>
    <m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m/>
    <n v="3420"/>
    <n v="2547319.4500000007"/>
    <s v="Trsf"/>
    <m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m/>
    <n v="2116.8000000000002"/>
    <n v="2549436.2500000005"/>
    <s v="Trsf"/>
    <m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m/>
    <n v="380"/>
    <n v="2549816.2500000005"/>
    <s v="Trsf"/>
    <m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m/>
    <n v="1000"/>
    <n v="2550816.2500000005"/>
    <s v="Trsf"/>
    <m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m/>
    <n v="250"/>
    <n v="2551066.2500000005"/>
    <s v="Trsf"/>
    <m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m/>
    <n v="8690"/>
    <n v="2573361.2500000005"/>
    <s v="Trsf"/>
    <m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m/>
    <n v="3420"/>
    <n v="2576781.2500000005"/>
    <s v="Trsf"/>
    <m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m/>
    <n v="2116.8000000000002"/>
    <n v="2578898.0500000003"/>
    <s v="Trsf"/>
    <m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m/>
    <n v="1000"/>
    <n v="2579898.0500000003"/>
    <s v="Trsf"/>
    <m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m/>
    <n v="312.5"/>
    <n v="2580210.5500000003"/>
    <s v="Trsf"/>
    <m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m/>
    <n v="5214"/>
    <n v="2586735.5500000003"/>
    <s v="Trsf"/>
    <m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m/>
    <n v="4560"/>
    <n v="2591295.5500000003"/>
    <s v="Trsf"/>
    <m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m/>
    <n v="1587.6000000000001"/>
    <n v="2592883.1500000004"/>
    <s v="Trsf"/>
    <m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m/>
    <n v="1008"/>
    <n v="2593891.1500000004"/>
    <s v="Trsf"/>
    <m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m/>
    <n v="1000"/>
    <n v="2594891.1500000004"/>
    <s v="Trsf"/>
    <m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m/>
    <n v="437.5"/>
    <n v="2595328.6500000004"/>
    <s v="Trsf"/>
    <m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m/>
    <n v="3476"/>
    <n v="2598804.6500000004"/>
    <s v="Trsf"/>
    <m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m/>
    <n v="3828"/>
    <n v="2602632.6500000004"/>
    <s v="Trsf"/>
    <m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m/>
    <n v="750"/>
    <n v="2607679.6500000004"/>
    <s v="Trsf"/>
    <m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m/>
    <n v="8690"/>
    <n v="2616369.6500000004"/>
    <s v="Trsf"/>
    <m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m/>
    <n v="17380"/>
    <n v="2633749.6500000004"/>
    <s v="Trsf"/>
    <m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m/>
    <n v="10260"/>
    <n v="2644009.6500000004"/>
    <s v="Trsf"/>
    <m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m/>
    <n v="5040"/>
    <n v="2649049.6500000004"/>
    <s v="Trsf"/>
    <m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m/>
    <n v="380"/>
    <n v="2649429.6500000004"/>
    <s v="Trsf"/>
    <m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m/>
    <n v="2000"/>
    <n v="2651429.6500000004"/>
    <s v="Trsf"/>
    <m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m/>
    <n v="1059.5"/>
    <n v="2652489.1500000004"/>
    <s v="Trsf"/>
    <m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m/>
    <n v="187.5"/>
    <n v="2652676.6500000004"/>
    <s v="Trsf"/>
    <m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m/>
    <n v="380"/>
    <n v="2653056.6500000004"/>
    <s v="Trsf"/>
    <m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m/>
    <n v="1000"/>
    <n v="2654056.6500000004"/>
    <s v="Trsf"/>
    <m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m/>
    <n v="937.5"/>
    <n v="2661167.0500000003"/>
    <s v="Trsf"/>
    <m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m/>
    <n v="17380"/>
    <n v="2678547.0500000003"/>
    <s v="Trsf"/>
    <m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m/>
    <n v="8690"/>
    <n v="2687237.0500000003"/>
    <s v="Trsf"/>
    <m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m/>
    <n v="9120"/>
    <n v="2696357.0500000003"/>
    <s v="Trsf"/>
    <m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m/>
    <n v="5040"/>
    <n v="2701397.0500000003"/>
    <s v="Trsf"/>
    <m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m/>
    <n v="380"/>
    <n v="2701777.0500000003"/>
    <s v="Trsf"/>
    <m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m/>
    <n v="2000"/>
    <n v="2703777.0500000003"/>
    <s v="Trsf"/>
    <m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m/>
    <n v="95"/>
    <n v="2720528.35"/>
    <s v="Trsf"/>
    <m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m/>
    <n v="105"/>
    <n v="2720633.35"/>
    <s v="Trsf"/>
    <m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m/>
    <n v="625"/>
    <n v="2733936.35"/>
    <s v="Trsf"/>
    <m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m/>
    <n v="17380"/>
    <n v="2751316.35"/>
    <s v="Trsf"/>
    <m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m/>
    <n v="6384"/>
    <n v="2757700.35"/>
    <s v="Trsf"/>
    <m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m/>
    <n v="3024"/>
    <n v="2760724.35"/>
    <s v="Trsf"/>
    <m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m/>
    <n v="380"/>
    <n v="2761104.35"/>
    <s v="Trsf"/>
    <m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m/>
    <n v="2000"/>
    <n v="2763104.35"/>
    <s v="Trsf"/>
    <m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m/>
    <n v="3344"/>
    <n v="2767088.35"/>
    <s v="Chq"/>
    <m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m/>
    <n v="745.2"/>
    <n v="2767833.5500000003"/>
    <s v="Chq"/>
    <m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m/>
    <n v="372.6"/>
    <n v="2768206.1500000004"/>
    <s v="Chq"/>
    <m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m/>
    <n v="312.5"/>
    <n v="2782469.0500000003"/>
    <s v="Trsf"/>
    <m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m/>
    <n v="8690"/>
    <n v="2791159.0500000003"/>
    <s v="Trsf"/>
    <m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m/>
    <n v="3420"/>
    <n v="2794579.0500000003"/>
    <s v="Trsf"/>
    <m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m/>
    <n v="2016"/>
    <n v="2796595.0500000003"/>
    <s v="Trsf"/>
    <m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m/>
    <n v="380"/>
    <n v="2796975.0500000003"/>
    <s v="Trsf"/>
    <m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m/>
    <n v="1000"/>
    <n v="2797975.0500000003"/>
    <s v="Trsf"/>
    <m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m/>
    <n v="1870"/>
    <n v="2799845.0500000003"/>
    <s v="PD Chq"/>
    <m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m/>
    <n v="1275"/>
    <n v="2801120.0500000003"/>
    <s v="PD Chq"/>
    <m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m/>
    <n v="95"/>
    <n v="2801215.0500000003"/>
    <s v="PD Chq"/>
    <m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m/>
    <n v="312.5"/>
    <n v="2817790.3500000006"/>
    <s v="Trsf"/>
    <m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m/>
    <n v="8690"/>
    <n v="2826480.3500000006"/>
    <s v="Trsf"/>
    <m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m/>
    <n v="2280"/>
    <n v="2828760.3500000006"/>
    <s v="Trsf"/>
    <m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m/>
    <n v="1260"/>
    <n v="2830020.3500000006"/>
    <s v="Trsf"/>
    <m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m/>
    <n v="380"/>
    <n v="2830400.3500000006"/>
    <s v="Trsf"/>
    <m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m/>
    <n v="7480"/>
    <n v="2843247.5500000007"/>
    <s v="Trsf"/>
    <m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m/>
    <n v="1263.5999999999999"/>
    <n v="2844511.1500000008"/>
    <s v="Trsf"/>
    <m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m/>
    <n v="2106"/>
    <n v="2846617.1500000008"/>
    <s v="Trsf"/>
    <m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m/>
    <n v="1870"/>
    <n v="2865934.1500000008"/>
    <s v="PD Chq"/>
    <m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m/>
    <n v="95"/>
    <n v="2866029.1500000008"/>
    <s v="PD Chq"/>
    <m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m/>
    <n v="312.5"/>
    <n v="2866341.6500000008"/>
    <s v="PD Chq"/>
    <m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m/>
    <n v="225"/>
    <n v="2866566.6500000008"/>
    <s v="PD Chq"/>
    <m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m/>
    <n v="576"/>
    <n v="2867142.6500000008"/>
    <s v="PD Chq"/>
    <m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m/>
    <n v="625"/>
    <n v="2867767.6500000008"/>
    <s v="Trsf"/>
    <m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m/>
    <n v="17820"/>
    <n v="2885587.6500000008"/>
    <s v="Trsf"/>
    <m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m/>
    <n v="6840"/>
    <n v="2892427.6500000008"/>
    <s v="Trsf"/>
    <m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m/>
    <n v="3780"/>
    <n v="2896207.6500000008"/>
    <s v="Trsf"/>
    <m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m/>
    <n v="380"/>
    <n v="2896587.6500000008"/>
    <s v="Trsf"/>
    <m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m/>
    <n v="1000"/>
    <n v="2897587.6500000008"/>
    <s v="Trsf"/>
    <m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m/>
    <n v="1000"/>
    <n v="2914237.5500000007"/>
    <s v="Trsf"/>
    <m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m/>
    <n v="1870"/>
    <n v="2916777.5500000007"/>
    <s v="PD Chq"/>
    <m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m/>
    <n v="765"/>
    <n v="2917542.5500000007"/>
    <s v="PD Chq"/>
    <m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m/>
    <n v="312.5"/>
    <n v="2917855.0500000007"/>
    <s v="PD Chq"/>
    <m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m/>
    <n v="258"/>
    <n v="2924964.6500000008"/>
    <s v="Trsf"/>
    <m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m/>
    <n v="110"/>
    <n v="2925074.6500000008"/>
    <s v="Trsf"/>
    <m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m/>
    <n v="312.5"/>
    <n v="2925387.1500000008"/>
    <s v="Trsf"/>
    <m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m/>
    <n v="8910"/>
    <n v="2934297.1500000008"/>
    <s v="Trsf"/>
    <m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m/>
    <n v="3420"/>
    <n v="2937717.1500000008"/>
    <s v="Trsf"/>
    <m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m/>
    <n v="1000"/>
    <n v="2940569.350000001"/>
    <s v="Trsf"/>
    <m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m/>
    <n v="1870"/>
    <n v="2942439.350000001"/>
    <s v="PD Chq"/>
    <m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m/>
    <n v="765"/>
    <n v="2943204.350000001"/>
    <s v="PD Chq"/>
    <m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m/>
    <n v="312.5"/>
    <n v="2943516.850000001"/>
    <s v="PD Chq"/>
    <m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m/>
    <n v="190"/>
    <n v="2943706.850000001"/>
    <s v="PD Chq"/>
    <m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m/>
    <n v="1782"/>
    <n v="2979103.2500000009"/>
    <s v="Trsf"/>
    <m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m/>
    <n v="684"/>
    <n v="2979787.2500000009"/>
    <s v="Trsf"/>
    <m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m/>
    <n v="1870"/>
    <n v="2981657.2500000009"/>
    <s v="PD Chq"/>
    <m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m/>
    <n v="95"/>
    <n v="2981752.2500000009"/>
    <s v="PD Chq"/>
    <m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121"/>
    <n v="201.5"/>
    <n v="2982074.7500000009"/>
    <s v="Trsf"/>
    <s v="Trsf 8/9/23 RM500.00(RM121.0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m/>
    <n v="390"/>
    <n v="2982464.7500000009"/>
    <s v="Trsf"/>
    <m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m/>
    <n v="187.5"/>
    <n v="2993417.1500000008"/>
    <s v="Trsf"/>
    <m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m/>
    <n v="5412"/>
    <n v="2998829.1500000008"/>
    <s v="Trsf"/>
    <m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m/>
    <n v="2280"/>
    <n v="3001109.1500000008"/>
    <s v="Trsf"/>
    <m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m/>
    <n v="380"/>
    <n v="3003076.7500000009"/>
    <s v="Trsf"/>
    <m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m/>
    <n v="420"/>
    <n v="3003496.7500000009"/>
    <s v="Trsf"/>
    <m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m/>
    <n v="220"/>
    <n v="3010403.2500000009"/>
    <s v="Chq"/>
    <m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m/>
    <n v="937.5"/>
    <n v="3011340.7500000009"/>
    <s v="Trsf"/>
    <m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m/>
    <n v="27060"/>
    <n v="3038400.7500000009"/>
    <s v="Trsf"/>
    <m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m/>
    <n v="10260"/>
    <n v="3048660.7500000009"/>
    <s v="Trsf"/>
    <m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m/>
    <n v="760"/>
    <n v="3055241.9500000011"/>
    <s v="Trsf"/>
    <m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m/>
    <n v="2000"/>
    <n v="3057241.9500000011"/>
    <s v="Trsf"/>
    <m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m/>
    <n v="3652"/>
    <n v="3070586.4500000011"/>
    <s v="Trsf"/>
    <m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m/>
    <n v="421.2"/>
    <n v="3071007.6500000013"/>
    <s v="Trsf"/>
    <m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m/>
    <n v="187.5"/>
    <n v="3071195.1500000013"/>
    <s v="Trsf"/>
    <m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m/>
    <n v="420"/>
    <n v="3071615.1500000013"/>
    <s v="Trsf"/>
    <m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m/>
    <n v="105"/>
    <n v="3071720.1500000013"/>
    <s v="Trsf"/>
    <m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m/>
    <n v="1870"/>
    <n v="3103607.6500000013"/>
    <s v="PD Chq"/>
    <m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m/>
    <n v="510"/>
    <n v="3104117.6500000013"/>
    <s v="PD Chq"/>
    <m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m/>
    <n v="95"/>
    <n v="3104212.6500000013"/>
    <s v="PD Chq"/>
    <m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m/>
    <n v="187.5"/>
    <n v="3123193.9500000011"/>
    <s v="Trsf"/>
    <m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m/>
    <n v="5412"/>
    <n v="3128605.9500000011"/>
    <s v="Trsf"/>
    <m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m/>
    <n v="2508"/>
    <n v="3131113.9500000011"/>
    <s v="Trsf"/>
    <m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m/>
    <n v="2000"/>
    <n v="3133907.7500000009"/>
    <s v="Trsf"/>
    <m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m/>
    <n v="3388"/>
    <n v="3144048.850000001"/>
    <s v="Chq"/>
    <m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m/>
    <n v="745.2"/>
    <n v="3144794.0500000012"/>
    <s v="Chq"/>
    <m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m/>
    <n v="488"/>
    <n v="3145282.0500000012"/>
    <s v="Chq"/>
    <m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m/>
    <n v="3652"/>
    <n v="3163704.0500000012"/>
    <s v="Trsf"/>
    <m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m/>
    <n v="1045.2"/>
    <n v="3164749.2500000014"/>
    <s v="Trsf"/>
    <m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m/>
    <n v="187.5"/>
    <n v="3164936.7500000014"/>
    <s v="Trsf"/>
    <m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m/>
    <n v="780"/>
    <n v="3165716.7500000014"/>
    <s v="Trsf"/>
    <m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m/>
    <n v="210"/>
    <n v="3165926.7500000014"/>
    <s v="Trsf"/>
    <m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m/>
    <n v="150"/>
    <n v="3198967.0500000012"/>
    <s v="Trsf"/>
    <m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m/>
    <n v="260"/>
    <n v="3199227.0500000012"/>
    <s v="Trsf"/>
    <m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m/>
    <n v="375"/>
    <n v="3209243.5500000012"/>
    <s v="Trsf"/>
    <m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m/>
    <n v="10692"/>
    <n v="3219935.5500000012"/>
    <s v="Trsf"/>
    <m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m/>
    <n v="1575"/>
    <n v="3221510.5500000012"/>
    <s v="Trsf"/>
    <m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m/>
    <n v="1620"/>
    <n v="3223130.5500000012"/>
    <s v="Trsf"/>
    <m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m/>
    <n v="2480"/>
    <n v="3225610.5500000012"/>
    <s v="Trsf"/>
    <m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m/>
    <n v="1870"/>
    <n v="3279847.2500000014"/>
    <s v="PD Chq"/>
    <m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m/>
    <n v="510"/>
    <n v="3280357.2500000014"/>
    <s v="PD Chq"/>
    <m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m/>
    <n v="95"/>
    <n v="3280452.2500000014"/>
    <s v="PD Chq"/>
    <m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m/>
    <n v="3652"/>
    <n v="3286091.2500000014"/>
    <s v="Trsf"/>
    <m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m/>
    <n v="842.4"/>
    <n v="3286933.6500000013"/>
    <s v="Trsf"/>
    <m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m/>
    <n v="187.5"/>
    <n v="3287121.1500000013"/>
    <s v="Trsf"/>
    <m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m/>
    <n v="390"/>
    <n v="3287511.1500000013"/>
    <s v="Trsf"/>
    <m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m/>
    <n v="258"/>
    <n v="3287769.1500000013"/>
    <s v="Trsf"/>
    <m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m/>
    <n v="1870"/>
    <n v="3297593.1500000013"/>
    <s v="PD Chq"/>
    <m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m/>
    <n v="510"/>
    <n v="3298103.1500000013"/>
    <s v="PD Chq"/>
    <m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m/>
    <n v="95"/>
    <n v="3298198.1500000013"/>
    <s v="PD Chq"/>
    <m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m/>
    <n v="220"/>
    <n v="3298418.1500000013"/>
    <s v="Chq"/>
    <m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m/>
    <n v="62.5"/>
    <n v="3298480.6500000013"/>
    <s v="Trsf"/>
    <m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m/>
    <n v="50.4"/>
    <n v="3298531.0500000012"/>
    <s v="Trsf"/>
    <m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m/>
    <n v="100"/>
    <n v="3303514.0500000012"/>
    <s v="Trsf"/>
    <m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m/>
    <n v="9636"/>
    <n v="3323202.0500000012"/>
    <s v="Trsf"/>
    <m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m/>
    <n v="1800"/>
    <n v="3325002.0500000012"/>
    <s v="Trsf"/>
    <m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m/>
    <n v="575"/>
    <n v="3325577.0500000012"/>
    <s v="Trsf"/>
    <m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m/>
    <n v="840"/>
    <n v="3326417.0500000012"/>
    <s v="Trsf"/>
    <m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m/>
    <n v="420"/>
    <n v="3326837.0500000012"/>
    <s v="Trsf"/>
    <m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m/>
    <n v="395"/>
    <n v="3327232.0500000012"/>
    <s v="Trsf"/>
    <m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m/>
    <n v="1826"/>
    <n v="3330448.0500000012"/>
    <s v="PD Chq"/>
    <m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m/>
    <n v="747"/>
    <n v="3331195.0500000012"/>
    <s v="PD Chq"/>
    <m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m/>
    <n v="95"/>
    <n v="3331290.0500000012"/>
    <s v="PD Chq"/>
    <m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m/>
    <n v="1826"/>
    <n v="3338833.0500000012"/>
    <s v="PD Chq"/>
    <m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m/>
    <n v="498"/>
    <n v="3339331.0500000012"/>
    <s v="PD Chq"/>
    <m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m/>
    <n v="95"/>
    <n v="3339426.0500000012"/>
    <s v="PD Chq"/>
    <m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m/>
    <n v="312.5"/>
    <n v="3339738.5500000012"/>
    <s v="PD Chq"/>
    <m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m/>
    <n v="3564"/>
    <n v="3343302.5500000012"/>
    <s v="Trsf"/>
    <m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m/>
    <n v="842.4"/>
    <n v="3344144.9500000011"/>
    <s v="Trsf"/>
    <m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m/>
    <n v="187.5"/>
    <n v="3344332.4500000011"/>
    <s v="Trsf"/>
    <m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m/>
    <n v="390"/>
    <n v="3344722.4500000011"/>
    <s v="Trsf"/>
    <m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m/>
    <n v="105"/>
    <n v="3344827.4500000011"/>
    <s v="Trsf"/>
    <m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m/>
    <n v="150"/>
    <n v="3344977.4500000011"/>
    <s v="Trsf"/>
    <m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m/>
    <n v="62.5"/>
    <n v="3345039.9500000011"/>
    <s v="Trsf"/>
    <m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m/>
    <n v="420"/>
    <n v="3345459.9500000011"/>
    <s v="Trsf"/>
    <m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m/>
    <n v="9636"/>
    <n v="3355095.9500000011"/>
    <s v="Trsf"/>
    <m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m/>
    <n v="900"/>
    <n v="3355995.9500000011"/>
    <s v="Trsf"/>
    <m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m/>
    <n v="862.5"/>
    <n v="3356858.4500000011"/>
    <s v="Trsf"/>
    <m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m/>
    <n v="3080"/>
    <n v="3376626.4500000011"/>
    <s v="Trsf"/>
    <m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m/>
    <n v="1134"/>
    <n v="3377760.4500000011"/>
    <s v="Trsf"/>
    <m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m/>
    <n v="600"/>
    <n v="3378360.4500000011"/>
    <s v="Trsf"/>
    <m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m/>
    <n v="380"/>
    <n v="3378740.4500000011"/>
    <s v="Trsf"/>
    <m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m/>
    <n v="1000"/>
    <n v="3379740.4500000011"/>
    <s v="Trsf"/>
    <m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m/>
    <n v="1826"/>
    <n v="3381566.4500000011"/>
    <s v="PD Chq"/>
    <m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m/>
    <n v="498"/>
    <n v="3382064.4500000011"/>
    <s v="PD Chq"/>
    <m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m/>
    <n v="95"/>
    <n v="3382159.4500000011"/>
    <s v="PD Chq"/>
    <m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m/>
    <n v="225"/>
    <n v="3382384.4500000011"/>
    <s v="PD Chq"/>
    <m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m/>
    <n v="187.5"/>
    <n v="3382571.9500000011"/>
    <s v="Trsf"/>
    <m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m/>
    <n v="4620"/>
    <n v="3387191.9500000011"/>
    <s v="Trsf"/>
    <m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m/>
    <n v="1701"/>
    <n v="3388892.9500000011"/>
    <s v="Trsf"/>
    <m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m/>
    <n v="800"/>
    <n v="3389692.9500000011"/>
    <s v="Trsf"/>
    <m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m/>
    <n v="3124"/>
    <n v="3418165.350000001"/>
    <s v="Chq"/>
    <m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m/>
    <n v="9636"/>
    <n v="3432187.850000001"/>
    <s v="Trsf"/>
    <m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m/>
    <n v="1800"/>
    <n v="3433987.850000001"/>
    <s v="Trsf"/>
    <m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m/>
    <n v="862.5"/>
    <n v="3434850.350000001"/>
    <s v="Trsf"/>
    <m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m/>
    <n v="420"/>
    <n v="3435270.350000001"/>
    <s v="Trsf"/>
    <m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m/>
    <n v="420"/>
    <n v="3435690.350000001"/>
    <s v="Trsf"/>
    <m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m/>
    <n v="395"/>
    <n v="3436085.350000001"/>
    <s v="Trsf"/>
    <m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m/>
    <n v="1738"/>
    <n v="3437823.350000001"/>
    <s v="Chq"/>
    <m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m/>
    <n v="468"/>
    <n v="3438291.350000001"/>
    <s v="Chq"/>
    <m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m/>
    <n v="175"/>
    <n v="3438466.350000001"/>
    <s v="Chq"/>
    <m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m/>
    <n v="1738"/>
    <n v="3440204.350000001"/>
    <s v="Trsf"/>
    <m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m/>
    <n v="125"/>
    <n v="3440329.350000001"/>
    <s v="Trsf"/>
    <m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m/>
    <n v="390"/>
    <n v="3440719.350000001"/>
    <s v="Trsf"/>
    <m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m/>
    <n v="420"/>
    <n v="3441139.350000001"/>
    <s v="Trsf"/>
    <m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m/>
    <n v="160"/>
    <n v="3441299.350000001"/>
    <s v="Trsf"/>
    <m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m/>
    <n v="150"/>
    <n v="3441449.350000001"/>
    <s v="Trsf"/>
    <m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m/>
    <n v="260"/>
    <n v="3441709.350000001"/>
    <s v="Trsf"/>
    <m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m/>
    <n v="322.5"/>
    <n v="3442031.850000001"/>
    <s v="Trsf"/>
    <m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m/>
    <n v="3124"/>
    <n v="3445155.850000001"/>
    <s v="Trsf"/>
    <m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m/>
    <n v="1134"/>
    <n v="3446289.850000001"/>
    <s v="Trsf"/>
    <m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m/>
    <n v="600"/>
    <n v="3446889.850000001"/>
    <s v="Trsf"/>
    <m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m/>
    <n v="1000"/>
    <n v="3447889.850000001"/>
    <s v="Trsf"/>
    <m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3"/>
    <s v="C00000020"/>
    <x v="19"/>
    <s v="RM Talcum Powder (25Kg)"/>
    <n v="4"/>
    <s v="Cash"/>
    <x v="0"/>
    <d v="2023-08-07T00:00:00"/>
    <x v="2"/>
    <x v="5"/>
    <n v="250"/>
    <m/>
    <n v="250"/>
    <n v="3449228.6500000008"/>
    <s v="Trsf"/>
    <m/>
    <m/>
  </r>
  <r>
    <x v="413"/>
    <n v="8"/>
    <n v="2023"/>
    <x v="594"/>
    <s v="C00000020"/>
    <x v="19"/>
    <s v="RA Resin 3317W (220Kg)"/>
    <n v="2"/>
    <s v="Cash"/>
    <x v="0"/>
    <d v="2023-08-07T00:00:00"/>
    <x v="2"/>
    <x v="5"/>
    <n v="3124"/>
    <m/>
    <n v="3124"/>
    <n v="3452352.6500000008"/>
    <s v="Trsf"/>
    <m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m/>
    <n v="1134"/>
    <n v="3453486.6500000008"/>
    <s v="Trsf"/>
    <m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m/>
    <n v="600"/>
    <n v="3454086.6500000008"/>
    <s v="Trsf"/>
    <m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m/>
    <n v="1000"/>
    <n v="3455086.6500000008"/>
    <s v="Trsf"/>
    <m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m/>
    <n v="2"/>
    <n v="60"/>
    <x v="3"/>
    <d v="2023-10-08T00:00:00"/>
    <x v="3"/>
    <x v="5"/>
    <n v="220"/>
    <m/>
    <n v="220"/>
    <n v="3456791.850000001"/>
    <s v="Chq"/>
    <m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m/>
    <n v="1738"/>
    <n v="3461896.350000001"/>
    <s v="Trsf"/>
    <m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m/>
    <n v="125"/>
    <n v="3462021.350000001"/>
    <s v="Trsf"/>
    <m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m/>
    <n v="3124"/>
    <n v="3465145.350000001"/>
    <s v="Trsf"/>
    <m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m/>
    <n v="1323"/>
    <n v="3466468.350000001"/>
    <s v="Trsf"/>
    <m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m/>
    <n v="600"/>
    <n v="3467068.350000001"/>
    <s v="Trsf"/>
    <m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m/>
    <n v="380"/>
    <n v="3467448.350000001"/>
    <s v="Trsf"/>
    <m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m/>
    <n v="255"/>
    <n v="3474755.850000001"/>
    <s v="PD Chq"/>
    <m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m/>
    <n v="325"/>
    <n v="3475080.850000001"/>
    <s v="PD Chq"/>
    <m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m/>
    <n v="50"/>
    <n v="3475130.850000001"/>
    <s v="PD Chq"/>
    <m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m/>
    <n v="250"/>
    <n v="3478259.350000001"/>
    <s v="Trsf"/>
    <m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m/>
    <n v="1738"/>
    <n v="3479997.350000001"/>
    <s v="Chq"/>
    <m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m/>
    <n v="702"/>
    <n v="3480699.350000001"/>
    <s v="Chq"/>
    <m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m/>
    <n v="187.5"/>
    <n v="3491856.350000001"/>
    <s v="Trsf"/>
    <m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m/>
    <n v="4686"/>
    <n v="3496542.350000001"/>
    <s v="Trsf"/>
    <m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m/>
    <n v="1701"/>
    <n v="3498243.350000001"/>
    <s v="Trsf"/>
    <m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m/>
    <n v="200"/>
    <n v="3498443.350000001"/>
    <s v="Trsf"/>
    <m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m/>
    <n v="1738"/>
    <n v="3500181.350000001"/>
    <s v="Trsf"/>
    <m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m/>
    <n v="421.2"/>
    <n v="3507398.0500000012"/>
    <s v="Trsf"/>
    <m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m/>
    <n v="390"/>
    <n v="3507788.0500000012"/>
    <s v="Trsf"/>
    <m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m/>
    <n v="125"/>
    <n v="3515518.0500000012"/>
    <s v="Trsf"/>
    <m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m/>
    <n v="3124"/>
    <n v="3518642.0500000012"/>
    <s v="Trsf"/>
    <m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m/>
    <n v="1134"/>
    <n v="3519776.0500000012"/>
    <s v="Trsf"/>
    <m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m/>
    <n v="600"/>
    <n v="3520376.0500000012"/>
    <s v="Trsf"/>
    <m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m/>
    <n v="1000"/>
    <n v="3521376.0500000012"/>
    <s v="Trsf"/>
    <m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m/>
    <n v="1738"/>
    <n v="3523114.0500000012"/>
    <s v="Trsf"/>
    <m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m/>
    <n v="125"/>
    <n v="3523239.0500000012"/>
    <s v="Trsf"/>
    <m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m/>
    <n v="3124"/>
    <n v="3526363.0500000012"/>
    <s v="Trsf"/>
    <m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m/>
    <n v="1134"/>
    <n v="3527497.0500000012"/>
    <s v="Trsf"/>
    <m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m/>
    <n v="600"/>
    <n v="3528097.0500000012"/>
    <s v="Trsf"/>
    <m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m/>
    <n v="125"/>
    <n v="3545803.9500000016"/>
    <s v="Trsf"/>
    <m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m/>
    <n v="3212"/>
    <n v="3549015.9500000016"/>
    <s v="Trsf"/>
    <m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m/>
    <n v="1134"/>
    <n v="3550149.9500000016"/>
    <s v="Trsf"/>
    <m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m/>
    <n v="600"/>
    <n v="3550749.9500000016"/>
    <s v="Trsf"/>
    <m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m/>
    <n v="1000"/>
    <n v="3551749.9500000016"/>
    <s v="Trsf"/>
    <m/>
    <m/>
  </r>
  <r>
    <x v="430"/>
    <n v="9"/>
    <n v="2023"/>
    <x v="627"/>
    <s v="C00000010"/>
    <x v="9"/>
    <m/>
    <n v="6"/>
    <n v="120"/>
    <x v="2"/>
    <d v="2024-01-03T00:00:00"/>
    <x v="7"/>
    <x v="6"/>
    <n v="9372"/>
    <m/>
    <n v="9372"/>
    <n v="3561121.9500000016"/>
    <s v="Trsf"/>
    <m/>
    <m/>
  </r>
  <r>
    <x v="430"/>
    <n v="9"/>
    <n v="2023"/>
    <x v="627"/>
    <s v="C00000010"/>
    <x v="9"/>
    <m/>
    <n v="10"/>
    <n v="120"/>
    <x v="2"/>
    <d v="2024-01-03T00:00:00"/>
    <x v="7"/>
    <x v="6"/>
    <n v="1800"/>
    <m/>
    <n v="1800"/>
    <n v="3562921.9500000016"/>
    <s v="Trsf"/>
    <m/>
    <m/>
  </r>
  <r>
    <x v="430"/>
    <n v="9"/>
    <n v="2023"/>
    <x v="627"/>
    <s v="C00000010"/>
    <x v="9"/>
    <m/>
    <n v="10"/>
    <n v="120"/>
    <x v="2"/>
    <d v="2024-01-03T00:00:00"/>
    <x v="7"/>
    <x v="6"/>
    <n v="575"/>
    <m/>
    <n v="575"/>
    <n v="3563496.9500000016"/>
    <s v="Trsf"/>
    <m/>
    <m/>
  </r>
  <r>
    <x v="430"/>
    <n v="9"/>
    <n v="2023"/>
    <x v="627"/>
    <s v="C00000010"/>
    <x v="9"/>
    <m/>
    <n v="4"/>
    <n v="120"/>
    <x v="2"/>
    <d v="2024-01-03T00:00:00"/>
    <x v="7"/>
    <x v="6"/>
    <n v="420"/>
    <m/>
    <n v="420"/>
    <n v="3563916.9500000016"/>
    <s v="Trsf"/>
    <m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m/>
    <n v="1738"/>
    <n v="3573472.4500000016"/>
    <s v="PD Chq"/>
    <m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m/>
    <n v="468"/>
    <n v="3573940.4500000016"/>
    <s v="PD Chq"/>
    <m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m/>
    <n v="95"/>
    <n v="3574035.4500000016"/>
    <s v="PD Chq"/>
    <m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m/>
    <n v="312.5"/>
    <n v="3574347.9500000016"/>
    <s v="PD Chq"/>
    <m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m/>
    <n v="540"/>
    <n v="3577893.5500000017"/>
    <s v="Chq"/>
    <m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m/>
    <n v="125"/>
    <n v="3578018.5500000017"/>
    <s v="Trsf"/>
    <m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m/>
    <n v="3212"/>
    <n v="3581230.5500000017"/>
    <s v="Trsf"/>
    <m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m/>
    <n v="1134"/>
    <n v="3582364.5500000017"/>
    <s v="Trsf"/>
    <m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m/>
    <n v="400"/>
    <n v="3582764.5500000017"/>
    <s v="Trsf"/>
    <m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m/>
    <n v="1000"/>
    <n v="3583764.5500000017"/>
    <s v="Trsf"/>
    <m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m/>
    <n v="219"/>
    <n v="3587895.5500000017"/>
    <s v="Trsf"/>
    <m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m/>
    <n v="438"/>
    <n v="3588333.5500000017"/>
    <s v="Trsf"/>
    <m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m/>
    <n v="236"/>
    <n v="3588569.5500000017"/>
    <s v="Trsf"/>
    <m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m/>
    <n v="190"/>
    <n v="3588759.5500000017"/>
    <s v="Trsf"/>
    <m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m/>
    <n v="125"/>
    <n v="3588884.5500000017"/>
    <s v="Trsf"/>
    <m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m/>
    <n v="834"/>
    <n v="3589718.5500000017"/>
    <s v="Trsf"/>
    <m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m/>
    <n v="1870"/>
    <n v="3591588.5500000017"/>
    <s v="PD Chq"/>
    <m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m/>
    <n v="220"/>
    <n v="3591808.5500000017"/>
    <s v="PD Chq"/>
    <m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m/>
    <n v="125"/>
    <n v="3600020.5500000017"/>
    <s v="Trsf"/>
    <m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m/>
    <n v="3212"/>
    <n v="3603232.5500000017"/>
    <s v="Trsf"/>
    <m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m/>
    <n v="1134"/>
    <n v="3604366.5500000017"/>
    <s v="Trsf"/>
    <m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m/>
    <n v="1738"/>
    <n v="3613034.0500000017"/>
    <s v="Trsf"/>
    <m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m/>
    <n v="3600"/>
    <n v="3616634.0500000017"/>
    <s v="Trsf"/>
    <m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m/>
    <n v="10428"/>
    <n v="3635434.0500000017"/>
    <s v="Chq"/>
    <m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m/>
    <n v="2948.4"/>
    <n v="3638382.4500000016"/>
    <s v="Chq"/>
    <m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m/>
    <n v="288"/>
    <n v="3638670.4500000016"/>
    <s v="Chq"/>
    <m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m/>
    <n v="312.5"/>
    <n v="3638982.9500000016"/>
    <s v="Chq"/>
    <m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m/>
    <n v="520"/>
    <n v="3639502.9500000016"/>
    <s v="Chq"/>
    <m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m/>
    <n v="930"/>
    <n v="3640432.9500000016"/>
    <s v="Chq"/>
    <m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m/>
    <n v="190"/>
    <n v="3640622.9500000016"/>
    <s v="Chq"/>
    <m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m/>
    <n v="390"/>
    <n v="3648404.9500000016"/>
    <s v="Trsf"/>
    <m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m/>
    <n v="219"/>
    <n v="3648623.9500000016"/>
    <s v="Trsf"/>
    <m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m/>
    <n v="531"/>
    <n v="3649154.9500000016"/>
    <s v="Trsf"/>
    <m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m/>
    <n v="95"/>
    <n v="3649249.9500000016"/>
    <s v="Trsf"/>
    <m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m/>
    <n v="250"/>
    <n v="3672768.1500000018"/>
    <s v="Trsf"/>
    <m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162.2"/>
    <n v="527.80000000000018"/>
    <n v="2478183.9500000011"/>
    <s v="Trsf"/>
    <s v="Trsf 27/9/23 RM23,000.00(RM8,162.2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m/>
    <n v="3510"/>
    <n v="2481693.9500000011"/>
    <s v="Trsf"/>
    <m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m/>
    <n v="1365"/>
    <n v="2483058.9500000011"/>
    <s v="Trsf"/>
    <m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m/>
    <n v="1000"/>
    <n v="2484058.9500000011"/>
    <s v="Trsf"/>
    <m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m/>
    <n v="8690"/>
    <n v="2507434.850000001"/>
    <s v="Trsf"/>
    <m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m/>
    <n v="702"/>
    <n v="2508136.850000001"/>
    <s v="Trsf"/>
    <m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m/>
    <n v="1684.8"/>
    <n v="2509821.6500000008"/>
    <s v="Trsf"/>
    <m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m/>
    <n v="1911"/>
    <n v="2511732.6500000008"/>
    <s v="Trsf"/>
    <m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m/>
    <n v="1000"/>
    <n v="2512732.6500000008"/>
    <s v="Trsf"/>
    <m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m/>
    <n v="250"/>
    <n v="2512982.6500000008"/>
    <s v="Trsf"/>
    <m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m/>
    <n v="380"/>
    <n v="2513362.6500000008"/>
    <s v="Trsf"/>
    <m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m/>
    <n v="5214"/>
    <n v="2525176.6500000008"/>
    <s v="Trsf"/>
    <m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m/>
    <n v="684"/>
    <n v="2525860.6500000008"/>
    <s v="Trsf"/>
    <m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m/>
    <n v="793.80000000000007"/>
    <n v="2526654.4500000007"/>
    <s v="Trsf"/>
    <m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m/>
    <n v="285"/>
    <n v="2526939.4500000007"/>
    <s v="Trsf"/>
    <m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m/>
    <n v="105"/>
    <n v="2527044.4500000007"/>
    <s v="Trsf"/>
    <m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m/>
    <n v="6952"/>
    <n v="2543899.4500000007"/>
    <s v="Trsf"/>
    <m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m/>
    <n v="3420"/>
    <n v="2547319.4500000007"/>
    <s v="Trsf"/>
    <m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m/>
    <n v="2116.8000000000002"/>
    <n v="2549436.2500000005"/>
    <s v="Trsf"/>
    <m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m/>
    <n v="380"/>
    <n v="2549816.2500000005"/>
    <s v="Trsf"/>
    <m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m/>
    <n v="1000"/>
    <n v="2550816.2500000005"/>
    <s v="Trsf"/>
    <m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m/>
    <n v="250"/>
    <n v="2551066.2500000005"/>
    <s v="Trsf"/>
    <m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m/>
    <n v="8690"/>
    <n v="2573361.2500000005"/>
    <s v="Trsf"/>
    <m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m/>
    <n v="3420"/>
    <n v="2576781.2500000005"/>
    <s v="Trsf"/>
    <m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m/>
    <n v="2116.8000000000002"/>
    <n v="2578898.0500000003"/>
    <s v="Trsf"/>
    <m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m/>
    <n v="1000"/>
    <n v="2579898.0500000003"/>
    <s v="Trsf"/>
    <m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m/>
    <n v="312.5"/>
    <n v="2580210.5500000003"/>
    <s v="Trsf"/>
    <m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m/>
    <n v="5214"/>
    <n v="2586735.5500000003"/>
    <s v="Trsf"/>
    <m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m/>
    <n v="4560"/>
    <n v="2591295.5500000003"/>
    <s v="Trsf"/>
    <m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m/>
    <n v="1587.6000000000001"/>
    <n v="2592883.1500000004"/>
    <s v="Trsf"/>
    <m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m/>
    <n v="1008"/>
    <n v="2593891.1500000004"/>
    <s v="Trsf"/>
    <m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m/>
    <n v="1000"/>
    <n v="2594891.1500000004"/>
    <s v="Trsf"/>
    <m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m/>
    <n v="437.5"/>
    <n v="2595328.6500000004"/>
    <s v="Trsf"/>
    <m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m/>
    <n v="3476"/>
    <n v="2598804.6500000004"/>
    <s v="Trsf"/>
    <m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m/>
    <n v="3828"/>
    <n v="2602632.6500000004"/>
    <s v="Trsf"/>
    <m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m/>
    <n v="750"/>
    <n v="2607679.6500000004"/>
    <s v="Trsf"/>
    <m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m/>
    <n v="8690"/>
    <n v="2616369.6500000004"/>
    <s v="Trsf"/>
    <m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m/>
    <n v="17380"/>
    <n v="2633749.6500000004"/>
    <s v="Trsf"/>
    <m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m/>
    <n v="10260"/>
    <n v="2644009.6500000004"/>
    <s v="Trsf"/>
    <m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m/>
    <n v="5040"/>
    <n v="2649049.6500000004"/>
    <s v="Trsf"/>
    <m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m/>
    <n v="380"/>
    <n v="2649429.6500000004"/>
    <s v="Trsf"/>
    <m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m/>
    <n v="2000"/>
    <n v="2651429.6500000004"/>
    <s v="Trsf"/>
    <m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m/>
    <n v="1059.5"/>
    <n v="2652489.1500000004"/>
    <s v="Trsf"/>
    <m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m/>
    <n v="187.5"/>
    <n v="2652676.6500000004"/>
    <s v="Trsf"/>
    <m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m/>
    <n v="380"/>
    <n v="2653056.6500000004"/>
    <s v="Trsf"/>
    <m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m/>
    <n v="1000"/>
    <n v="2654056.6500000004"/>
    <s v="Trsf"/>
    <m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m/>
    <n v="937.5"/>
    <n v="2661167.0500000003"/>
    <s v="Trsf"/>
    <m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m/>
    <n v="17380"/>
    <n v="2678547.0500000003"/>
    <s v="Trsf"/>
    <m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m/>
    <n v="8690"/>
    <n v="2687237.0500000003"/>
    <s v="Trsf"/>
    <m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m/>
    <n v="9120"/>
    <n v="2696357.0500000003"/>
    <s v="Trsf"/>
    <m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m/>
    <n v="5040"/>
    <n v="2701397.0500000003"/>
    <s v="Trsf"/>
    <m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m/>
    <n v="380"/>
    <n v="2701777.0500000003"/>
    <s v="Trsf"/>
    <m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m/>
    <n v="2000"/>
    <n v="2703777.0500000003"/>
    <s v="Trsf"/>
    <m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m/>
    <n v="95"/>
    <n v="2720528.35"/>
    <s v="Trsf"/>
    <m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m/>
    <n v="105"/>
    <n v="2720633.35"/>
    <s v="Trsf"/>
    <m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m/>
    <n v="625"/>
    <n v="2733936.35"/>
    <s v="Trsf"/>
    <m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m/>
    <n v="17380"/>
    <n v="2751316.35"/>
    <s v="Trsf"/>
    <m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m/>
    <n v="6384"/>
    <n v="2757700.35"/>
    <s v="Trsf"/>
    <m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m/>
    <n v="3024"/>
    <n v="2760724.35"/>
    <s v="Trsf"/>
    <m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m/>
    <n v="380"/>
    <n v="2761104.35"/>
    <s v="Trsf"/>
    <m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m/>
    <n v="2000"/>
    <n v="2763104.35"/>
    <s v="Trsf"/>
    <m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m/>
    <n v="312.5"/>
    <n v="2782469.0500000003"/>
    <s v="Trsf"/>
    <m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m/>
    <n v="8690"/>
    <n v="2791159.0500000003"/>
    <s v="Trsf"/>
    <m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m/>
    <n v="3420"/>
    <n v="2794579.0500000003"/>
    <s v="Trsf"/>
    <m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m/>
    <n v="2016"/>
    <n v="2796595.0500000003"/>
    <s v="Trsf"/>
    <m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m/>
    <n v="380"/>
    <n v="2796975.0500000003"/>
    <s v="Trsf"/>
    <m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m/>
    <n v="1000"/>
    <n v="2797975.0500000003"/>
    <s v="Trsf"/>
    <m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m/>
    <n v="1870"/>
    <n v="2799845.0500000003"/>
    <s v="PD Chq"/>
    <m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m/>
    <n v="1275"/>
    <n v="2801120.0500000003"/>
    <s v="PD Chq"/>
    <m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m/>
    <n v="95"/>
    <n v="2801215.0500000003"/>
    <s v="PD Chq"/>
    <m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m/>
    <n v="312.5"/>
    <n v="2817790.3500000006"/>
    <s v="Trsf"/>
    <m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m/>
    <n v="8690"/>
    <n v="2826480.3500000006"/>
    <s v="Trsf"/>
    <m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m/>
    <n v="2280"/>
    <n v="2828760.3500000006"/>
    <s v="Trsf"/>
    <m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m/>
    <n v="1260"/>
    <n v="2830020.3500000006"/>
    <s v="Trsf"/>
    <m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m/>
    <n v="380"/>
    <n v="2830400.3500000006"/>
    <s v="Trsf"/>
    <m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m/>
    <n v="7480"/>
    <n v="2843247.5500000007"/>
    <s v="Trsf"/>
    <m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m/>
    <n v="1263.5999999999999"/>
    <n v="2844511.1500000008"/>
    <s v="Trsf"/>
    <m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m/>
    <n v="2106"/>
    <n v="2846617.1500000008"/>
    <s v="Trsf"/>
    <m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m/>
    <n v="1870"/>
    <n v="2865934.1500000008"/>
    <s v="PD Chq"/>
    <m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m/>
    <n v="95"/>
    <n v="2866029.1500000008"/>
    <s v="PD Chq"/>
    <m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m/>
    <n v="312.5"/>
    <n v="2866341.6500000008"/>
    <s v="PD Chq"/>
    <m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m/>
    <n v="225"/>
    <n v="2866566.6500000008"/>
    <s v="PD Chq"/>
    <m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m/>
    <n v="576"/>
    <n v="2867142.6500000008"/>
    <s v="PD Chq"/>
    <m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m/>
    <n v="625"/>
    <n v="2867767.6500000008"/>
    <s v="Trsf"/>
    <m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m/>
    <n v="17820"/>
    <n v="2885587.6500000008"/>
    <s v="Trsf"/>
    <m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m/>
    <n v="6840"/>
    <n v="2892427.6500000008"/>
    <s v="Trsf"/>
    <m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m/>
    <n v="3780"/>
    <n v="2896207.6500000008"/>
    <s v="Trsf"/>
    <m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m/>
    <n v="380"/>
    <n v="2896587.6500000008"/>
    <s v="Trsf"/>
    <m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m/>
    <n v="1000"/>
    <n v="2897587.6500000008"/>
    <s v="Trsf"/>
    <m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m/>
    <n v="1000"/>
    <n v="2914237.5500000007"/>
    <s v="Trsf"/>
    <m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m/>
    <n v="1870"/>
    <n v="2916777.5500000007"/>
    <s v="PD Chq"/>
    <m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m/>
    <n v="765"/>
    <n v="2917542.5500000007"/>
    <s v="PD Chq"/>
    <m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m/>
    <n v="312.5"/>
    <n v="2917855.0500000007"/>
    <s v="PD Chq"/>
    <m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m/>
    <n v="258"/>
    <n v="2924964.6500000008"/>
    <s v="Trsf"/>
    <m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m/>
    <n v="110"/>
    <n v="2925074.6500000008"/>
    <s v="Trsf"/>
    <m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m/>
    <n v="312.5"/>
    <n v="2925387.1500000008"/>
    <s v="Trsf"/>
    <m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m/>
    <n v="8910"/>
    <n v="2934297.1500000008"/>
    <s v="Trsf"/>
    <m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m/>
    <n v="3420"/>
    <n v="2937717.1500000008"/>
    <s v="Trsf"/>
    <m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m/>
    <n v="1000"/>
    <n v="2940569.350000001"/>
    <s v="Trsf"/>
    <m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m/>
    <n v="1870"/>
    <n v="2942439.350000001"/>
    <s v="PD Chq"/>
    <m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m/>
    <n v="765"/>
    <n v="2943204.350000001"/>
    <s v="PD Chq"/>
    <m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m/>
    <n v="312.5"/>
    <n v="2943516.850000001"/>
    <s v="PD Chq"/>
    <m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m/>
    <n v="190"/>
    <n v="2943706.850000001"/>
    <s v="PD Chq"/>
    <m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m/>
    <n v="1782"/>
    <n v="2979103.2500000009"/>
    <s v="Trsf"/>
    <m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m/>
    <n v="684"/>
    <n v="2979787.2500000009"/>
    <s v="Trsf"/>
    <m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m/>
    <n v="1870"/>
    <n v="2981657.2500000009"/>
    <s v="PD Chq"/>
    <m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m/>
    <n v="95"/>
    <n v="2981752.2500000009"/>
    <s v="PD Chq"/>
    <m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121"/>
    <n v="201.5"/>
    <n v="2982074.7500000009"/>
    <s v="Trsf"/>
    <s v="Trsf 8/9/23 RM500.00(RM121.0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m/>
    <n v="390"/>
    <n v="2982464.7500000009"/>
    <s v="Trsf"/>
    <m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m/>
    <n v="187.5"/>
    <n v="2993417.1500000008"/>
    <s v="Trsf"/>
    <m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m/>
    <n v="5412"/>
    <n v="2998829.1500000008"/>
    <s v="Trsf"/>
    <m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m/>
    <n v="2280"/>
    <n v="3001109.1500000008"/>
    <s v="Trsf"/>
    <m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m/>
    <n v="380"/>
    <n v="3003076.7500000009"/>
    <s v="Trsf"/>
    <m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m/>
    <n v="420"/>
    <n v="3003496.7500000009"/>
    <s v="Trsf"/>
    <m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m/>
    <n v="937.5"/>
    <n v="3011340.7500000009"/>
    <s v="Trsf"/>
    <m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m/>
    <n v="27060"/>
    <n v="3038400.7500000009"/>
    <s v="Trsf"/>
    <m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m/>
    <n v="10260"/>
    <n v="3048660.7500000009"/>
    <s v="Trsf"/>
    <m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m/>
    <n v="760"/>
    <n v="3055241.9500000011"/>
    <s v="Trsf"/>
    <m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m/>
    <n v="2000"/>
    <n v="3057241.9500000011"/>
    <s v="Trsf"/>
    <m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m/>
    <n v="3652"/>
    <n v="3070586.4500000011"/>
    <s v="Trsf"/>
    <m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m/>
    <n v="421.2"/>
    <n v="3071007.6500000013"/>
    <s v="Trsf"/>
    <m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m/>
    <n v="187.5"/>
    <n v="3071195.1500000013"/>
    <s v="Trsf"/>
    <m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m/>
    <n v="420"/>
    <n v="3071615.1500000013"/>
    <s v="Trsf"/>
    <m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m/>
    <n v="105"/>
    <n v="3071720.1500000013"/>
    <s v="Trsf"/>
    <m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m/>
    <n v="1870"/>
    <n v="3103607.6500000013"/>
    <s v="PD Chq"/>
    <m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m/>
    <n v="510"/>
    <n v="3104117.6500000013"/>
    <s v="PD Chq"/>
    <m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m/>
    <n v="95"/>
    <n v="3104212.6500000013"/>
    <s v="PD Chq"/>
    <m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m/>
    <n v="187.5"/>
    <n v="3123193.9500000011"/>
    <s v="Trsf"/>
    <m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m/>
    <n v="5412"/>
    <n v="3128605.9500000011"/>
    <s v="Trsf"/>
    <m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m/>
    <n v="2508"/>
    <n v="3131113.9500000011"/>
    <s v="Trsf"/>
    <m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m/>
    <n v="2000"/>
    <n v="3133907.7500000009"/>
    <s v="Trsf"/>
    <m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m/>
    <n v="3652"/>
    <n v="3163704.0500000012"/>
    <s v="Trsf"/>
    <m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m/>
    <n v="1045.2"/>
    <n v="3164749.2500000014"/>
    <s v="Trsf"/>
    <m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m/>
    <n v="187.5"/>
    <n v="3164936.7500000014"/>
    <s v="Trsf"/>
    <m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m/>
    <n v="780"/>
    <n v="3165716.7500000014"/>
    <s v="Trsf"/>
    <m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m/>
    <n v="210"/>
    <n v="3165926.7500000014"/>
    <s v="Trsf"/>
    <m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m/>
    <n v="150"/>
    <n v="3198967.0500000012"/>
    <s v="Trsf"/>
    <m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m/>
    <n v="260"/>
    <n v="3199227.0500000012"/>
    <s v="Trsf"/>
    <m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m/>
    <n v="375"/>
    <n v="3209243.5500000012"/>
    <s v="Trsf"/>
    <m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m/>
    <n v="10692"/>
    <n v="3219935.5500000012"/>
    <s v="Trsf"/>
    <m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m/>
    <n v="1575"/>
    <n v="3221510.5500000012"/>
    <s v="Trsf"/>
    <m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m/>
    <n v="1620"/>
    <n v="3223130.5500000012"/>
    <s v="Trsf"/>
    <m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m/>
    <n v="2480"/>
    <n v="3225610.5500000012"/>
    <s v="Trsf"/>
    <m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m/>
    <n v="1870"/>
    <n v="3279847.2500000014"/>
    <s v="PD Chq"/>
    <m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m/>
    <n v="510"/>
    <n v="3280357.2500000014"/>
    <s v="PD Chq"/>
    <m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m/>
    <n v="95"/>
    <n v="3280452.2500000014"/>
    <s v="PD Chq"/>
    <m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m/>
    <n v="3652"/>
    <n v="3286091.2500000014"/>
    <s v="Trsf"/>
    <m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m/>
    <n v="842.4"/>
    <n v="3286933.6500000013"/>
    <s v="Trsf"/>
    <m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m/>
    <n v="187.5"/>
    <n v="3287121.1500000013"/>
    <s v="Trsf"/>
    <m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m/>
    <n v="390"/>
    <n v="3287511.1500000013"/>
    <s v="Trsf"/>
    <m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m/>
    <n v="258"/>
    <n v="3287769.1500000013"/>
    <s v="Trsf"/>
    <m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m/>
    <n v="1870"/>
    <n v="3297593.1500000013"/>
    <s v="PD Chq"/>
    <m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m/>
    <n v="510"/>
    <n v="3298103.1500000013"/>
    <s v="PD Chq"/>
    <m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m/>
    <n v="95"/>
    <n v="3298198.1500000013"/>
    <s v="PD Chq"/>
    <m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m/>
    <n v="220"/>
    <n v="3298418.1500000013"/>
    <s v="Chq"/>
    <m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m/>
    <n v="62.5"/>
    <n v="3298480.6500000013"/>
    <s v="Trsf"/>
    <m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m/>
    <n v="50.4"/>
    <n v="3298531.0500000012"/>
    <s v="Trsf"/>
    <m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m/>
    <n v="100"/>
    <n v="3303514.0500000012"/>
    <s v="Trsf"/>
    <m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m/>
    <n v="9636"/>
    <n v="3323202.0500000012"/>
    <s v="Trsf"/>
    <m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m/>
    <n v="1800"/>
    <n v="3325002.0500000012"/>
    <s v="Trsf"/>
    <m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m/>
    <n v="575"/>
    <n v="3325577.0500000012"/>
    <s v="Trsf"/>
    <m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m/>
    <n v="840"/>
    <n v="3326417.0500000012"/>
    <s v="Trsf"/>
    <m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m/>
    <n v="420"/>
    <n v="3326837.0500000012"/>
    <s v="Trsf"/>
    <m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m/>
    <n v="395"/>
    <n v="3327232.0500000012"/>
    <s v="Trsf"/>
    <m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m/>
    <n v="1826"/>
    <n v="3330448.0500000012"/>
    <s v="PD Chq"/>
    <m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m/>
    <n v="747"/>
    <n v="3331195.0500000012"/>
    <s v="PD Chq"/>
    <m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m/>
    <n v="95"/>
    <n v="3331290.0500000012"/>
    <s v="PD Chq"/>
    <m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m/>
    <n v="1826"/>
    <n v="3338833.0500000012"/>
    <s v="PD Chq"/>
    <m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m/>
    <n v="498"/>
    <n v="3339331.0500000012"/>
    <s v="PD Chq"/>
    <m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m/>
    <n v="95"/>
    <n v="3339426.0500000012"/>
    <s v="PD Chq"/>
    <m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m/>
    <n v="312.5"/>
    <n v="3339738.5500000012"/>
    <s v="PD Chq"/>
    <m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m/>
    <n v="3564"/>
    <n v="3343302.5500000012"/>
    <s v="Trsf"/>
    <m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m/>
    <n v="842.4"/>
    <n v="3344144.9500000011"/>
    <s v="Trsf"/>
    <m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m/>
    <n v="187.5"/>
    <n v="3344332.4500000011"/>
    <s v="Trsf"/>
    <m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m/>
    <n v="390"/>
    <n v="3344722.4500000011"/>
    <s v="Trsf"/>
    <m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m/>
    <n v="105"/>
    <n v="3344827.4500000011"/>
    <s v="Trsf"/>
    <m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m/>
    <n v="150"/>
    <n v="3344977.4500000011"/>
    <s v="Trsf"/>
    <m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m/>
    <n v="62.5"/>
    <n v="3345039.9500000011"/>
    <s v="Trsf"/>
    <m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m/>
    <n v="420"/>
    <n v="3345459.9500000011"/>
    <s v="Trsf"/>
    <m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m/>
    <n v="9636"/>
    <n v="3355095.9500000011"/>
    <s v="Trsf"/>
    <m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m/>
    <n v="900"/>
    <n v="3355995.9500000011"/>
    <s v="Trsf"/>
    <m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m/>
    <n v="862.5"/>
    <n v="3356858.4500000011"/>
    <s v="Trsf"/>
    <m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m/>
    <n v="3080"/>
    <n v="3376626.4500000011"/>
    <s v="Trsf"/>
    <m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m/>
    <n v="1134"/>
    <n v="3377760.4500000011"/>
    <s v="Trsf"/>
    <m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m/>
    <n v="600"/>
    <n v="3378360.4500000011"/>
    <s v="Trsf"/>
    <m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m/>
    <n v="380"/>
    <n v="3378740.4500000011"/>
    <s v="Trsf"/>
    <m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m/>
    <n v="1000"/>
    <n v="3379740.4500000011"/>
    <s v="Trsf"/>
    <m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m/>
    <n v="1826"/>
    <n v="3381566.4500000011"/>
    <s v="PD Chq"/>
    <m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m/>
    <n v="498"/>
    <n v="3382064.4500000011"/>
    <s v="PD Chq"/>
    <m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m/>
    <n v="95"/>
    <n v="3382159.4500000011"/>
    <s v="PD Chq"/>
    <m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m/>
    <n v="225"/>
    <n v="3382384.4500000011"/>
    <s v="PD Chq"/>
    <m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m/>
    <n v="187.5"/>
    <n v="3382571.9500000011"/>
    <s v="Trsf"/>
    <m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m/>
    <n v="4620"/>
    <n v="3387191.9500000011"/>
    <s v="Trsf"/>
    <m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m/>
    <n v="1701"/>
    <n v="3388892.9500000011"/>
    <s v="Trsf"/>
    <m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m/>
    <n v="800"/>
    <n v="3389692.9500000011"/>
    <s v="Trsf"/>
    <m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m/>
    <n v="3124"/>
    <n v="3418165.350000001"/>
    <s v="Chq"/>
    <m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m/>
    <n v="9636"/>
    <n v="3432187.850000001"/>
    <s v="Trsf"/>
    <m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m/>
    <n v="1800"/>
    <n v="3433987.850000001"/>
    <s v="Trsf"/>
    <m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m/>
    <n v="862.5"/>
    <n v="3434850.350000001"/>
    <s v="Trsf"/>
    <m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m/>
    <n v="420"/>
    <n v="3435270.350000001"/>
    <s v="Trsf"/>
    <m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m/>
    <n v="420"/>
    <n v="3435690.350000001"/>
    <s v="Trsf"/>
    <m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m/>
    <n v="395"/>
    <n v="3436085.350000001"/>
    <s v="Trsf"/>
    <m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m/>
    <n v="1738"/>
    <n v="3437823.350000001"/>
    <s v="Chq"/>
    <m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m/>
    <n v="468"/>
    <n v="3438291.350000001"/>
    <s v="Chq"/>
    <m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m/>
    <n v="175"/>
    <n v="3438466.350000001"/>
    <s v="Chq"/>
    <m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m/>
    <n v="1738"/>
    <n v="3440204.350000001"/>
    <s v="Trsf"/>
    <m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m/>
    <n v="125"/>
    <n v="3440329.350000001"/>
    <s v="Trsf"/>
    <m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m/>
    <n v="390"/>
    <n v="3440719.350000001"/>
    <s v="Trsf"/>
    <m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m/>
    <n v="420"/>
    <n v="3441139.350000001"/>
    <s v="Trsf"/>
    <m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m/>
    <n v="160"/>
    <n v="3441299.350000001"/>
    <s v="Trsf"/>
    <m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m/>
    <n v="150"/>
    <n v="3441449.350000001"/>
    <s v="Trsf"/>
    <m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m/>
    <n v="260"/>
    <n v="3441709.350000001"/>
    <s v="Trsf"/>
    <m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m/>
    <n v="322.5"/>
    <n v="3442031.850000001"/>
    <s v="Trsf"/>
    <m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m/>
    <n v="3124"/>
    <n v="3445155.850000001"/>
    <s v="Trsf"/>
    <m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m/>
    <n v="1134"/>
    <n v="3446289.850000001"/>
    <s v="Trsf"/>
    <m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m/>
    <n v="600"/>
    <n v="3446889.850000001"/>
    <s v="Trsf"/>
    <m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m/>
    <n v="1000"/>
    <n v="3447889.850000001"/>
    <s v="Trsf"/>
    <m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3"/>
    <s v="C00000020"/>
    <x v="19"/>
    <s v="RM Talcum Powder (25Kg)"/>
    <n v="4"/>
    <s v="Cash"/>
    <x v="0"/>
    <d v="2023-08-07T00:00:00"/>
    <x v="2"/>
    <x v="5"/>
    <n v="250"/>
    <m/>
    <n v="250"/>
    <n v="3449228.6500000008"/>
    <s v="Trsf"/>
    <m/>
    <m/>
  </r>
  <r>
    <x v="413"/>
    <n v="8"/>
    <n v="2023"/>
    <x v="594"/>
    <s v="C00000020"/>
    <x v="19"/>
    <s v="RA Resin 3317W (220Kg)"/>
    <n v="2"/>
    <s v="Cash"/>
    <x v="0"/>
    <d v="2023-08-07T00:00:00"/>
    <x v="2"/>
    <x v="5"/>
    <n v="3124"/>
    <m/>
    <n v="3124"/>
    <n v="3452352.6500000008"/>
    <s v="Trsf"/>
    <m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m/>
    <n v="1134"/>
    <n v="3453486.6500000008"/>
    <s v="Trsf"/>
    <m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m/>
    <n v="600"/>
    <n v="3454086.6500000008"/>
    <s v="Trsf"/>
    <m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m/>
    <n v="1000"/>
    <n v="3455086.6500000008"/>
    <s v="Trsf"/>
    <m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m/>
    <n v="2"/>
    <n v="60"/>
    <x v="3"/>
    <d v="2023-10-08T00:00:00"/>
    <x v="3"/>
    <x v="5"/>
    <n v="220"/>
    <m/>
    <n v="220"/>
    <n v="3456791.850000001"/>
    <s v="Chq"/>
    <m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m/>
    <n v="1738"/>
    <n v="3461896.350000001"/>
    <s v="Trsf"/>
    <m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m/>
    <n v="125"/>
    <n v="3462021.350000001"/>
    <s v="Trsf"/>
    <m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m/>
    <n v="3124"/>
    <n v="3465145.350000001"/>
    <s v="Trsf"/>
    <m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m/>
    <n v="1323"/>
    <n v="3466468.350000001"/>
    <s v="Trsf"/>
    <m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m/>
    <n v="600"/>
    <n v="3467068.350000001"/>
    <s v="Trsf"/>
    <m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m/>
    <n v="380"/>
    <n v="3467448.350000001"/>
    <s v="Trsf"/>
    <m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m/>
    <n v="255"/>
    <n v="3474755.850000001"/>
    <s v="PD Chq"/>
    <m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m/>
    <n v="325"/>
    <n v="3475080.850000001"/>
    <s v="PD Chq"/>
    <m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m/>
    <n v="50"/>
    <n v="3475130.850000001"/>
    <s v="PD Chq"/>
    <m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m/>
    <n v="250"/>
    <n v="3478259.350000001"/>
    <s v="Trsf"/>
    <m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m/>
    <n v="1738"/>
    <n v="3479997.350000001"/>
    <s v="Chq"/>
    <m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m/>
    <n v="702"/>
    <n v="3480699.350000001"/>
    <s v="Chq"/>
    <m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m/>
    <n v="187.5"/>
    <n v="3491856.350000001"/>
    <s v="Trsf"/>
    <m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m/>
    <n v="4686"/>
    <n v="3496542.350000001"/>
    <s v="Trsf"/>
    <m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m/>
    <n v="1701"/>
    <n v="3498243.350000001"/>
    <s v="Trsf"/>
    <m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m/>
    <n v="200"/>
    <n v="3498443.350000001"/>
    <s v="Trsf"/>
    <m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m/>
    <n v="1738"/>
    <n v="3500181.350000001"/>
    <s v="Trsf"/>
    <m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m/>
    <n v="421.2"/>
    <n v="3507398.0500000012"/>
    <s v="Trsf"/>
    <m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m/>
    <n v="390"/>
    <n v="3507788.0500000012"/>
    <s v="Trsf"/>
    <m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m/>
    <n v="125"/>
    <n v="3515518.0500000012"/>
    <s v="Trsf"/>
    <m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m/>
    <n v="3124"/>
    <n v="3518642.0500000012"/>
    <s v="Trsf"/>
    <m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m/>
    <n v="1134"/>
    <n v="3519776.0500000012"/>
    <s v="Trsf"/>
    <m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m/>
    <n v="600"/>
    <n v="3520376.0500000012"/>
    <s v="Trsf"/>
    <m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m/>
    <n v="1000"/>
    <n v="3521376.0500000012"/>
    <s v="Trsf"/>
    <m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m/>
    <n v="1738"/>
    <n v="3523114.0500000012"/>
    <s v="Trsf"/>
    <m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m/>
    <n v="125"/>
    <n v="3523239.0500000012"/>
    <s v="Trsf"/>
    <m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m/>
    <n v="3124"/>
    <n v="3526363.0500000012"/>
    <s v="Trsf"/>
    <m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m/>
    <n v="1134"/>
    <n v="3527497.0500000012"/>
    <s v="Trsf"/>
    <m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m/>
    <n v="600"/>
    <n v="3528097.0500000012"/>
    <s v="Trsf"/>
    <m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m/>
    <n v="125"/>
    <n v="3545803.9500000016"/>
    <s v="Trsf"/>
    <m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m/>
    <n v="3212"/>
    <n v="3549015.9500000016"/>
    <s v="Trsf"/>
    <m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m/>
    <n v="1134"/>
    <n v="3550149.9500000016"/>
    <s v="Trsf"/>
    <m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m/>
    <n v="600"/>
    <n v="3550749.9500000016"/>
    <s v="Trsf"/>
    <m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m/>
    <n v="1000"/>
    <n v="3551749.9500000016"/>
    <s v="Trsf"/>
    <m/>
    <m/>
  </r>
  <r>
    <x v="430"/>
    <n v="9"/>
    <n v="2023"/>
    <x v="627"/>
    <s v="C00000010"/>
    <x v="9"/>
    <m/>
    <n v="6"/>
    <n v="120"/>
    <x v="2"/>
    <d v="2024-01-03T00:00:00"/>
    <x v="7"/>
    <x v="6"/>
    <n v="9372"/>
    <m/>
    <n v="9372"/>
    <n v="3561121.9500000016"/>
    <s v="Trsf"/>
    <m/>
    <m/>
  </r>
  <r>
    <x v="430"/>
    <n v="9"/>
    <n v="2023"/>
    <x v="627"/>
    <s v="C00000010"/>
    <x v="9"/>
    <m/>
    <n v="10"/>
    <n v="120"/>
    <x v="2"/>
    <d v="2024-01-03T00:00:00"/>
    <x v="7"/>
    <x v="6"/>
    <n v="1800"/>
    <m/>
    <n v="1800"/>
    <n v="3562921.9500000016"/>
    <s v="Trsf"/>
    <m/>
    <m/>
  </r>
  <r>
    <x v="430"/>
    <n v="9"/>
    <n v="2023"/>
    <x v="627"/>
    <s v="C00000010"/>
    <x v="9"/>
    <m/>
    <n v="10"/>
    <n v="120"/>
    <x v="2"/>
    <d v="2024-01-03T00:00:00"/>
    <x v="7"/>
    <x v="6"/>
    <n v="575"/>
    <m/>
    <n v="575"/>
    <n v="3563496.9500000016"/>
    <s v="Trsf"/>
    <m/>
    <m/>
  </r>
  <r>
    <x v="430"/>
    <n v="9"/>
    <n v="2023"/>
    <x v="627"/>
    <s v="C00000010"/>
    <x v="9"/>
    <m/>
    <n v="4"/>
    <n v="120"/>
    <x v="2"/>
    <d v="2024-01-03T00:00:00"/>
    <x v="7"/>
    <x v="6"/>
    <n v="420"/>
    <m/>
    <n v="420"/>
    <n v="3563916.9500000016"/>
    <s v="Trsf"/>
    <m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m/>
    <n v="1738"/>
    <n v="3573472.4500000016"/>
    <s v="PD Chq"/>
    <m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m/>
    <n v="468"/>
    <n v="3573940.4500000016"/>
    <s v="PD Chq"/>
    <m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m/>
    <n v="95"/>
    <n v="3574035.4500000016"/>
    <s v="PD Chq"/>
    <m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m/>
    <n v="312.5"/>
    <n v="3574347.9500000016"/>
    <s v="PD Chq"/>
    <m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m/>
    <n v="540"/>
    <n v="3577893.5500000017"/>
    <s v="Chq"/>
    <m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m/>
    <n v="125"/>
    <n v="3578018.5500000017"/>
    <s v="Trsf"/>
    <m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m/>
    <n v="3212"/>
    <n v="3581230.5500000017"/>
    <s v="Trsf"/>
    <m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m/>
    <n v="1134"/>
    <n v="3582364.5500000017"/>
    <s v="Trsf"/>
    <m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m/>
    <n v="400"/>
    <n v="3582764.5500000017"/>
    <s v="Trsf"/>
    <m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m/>
    <n v="1000"/>
    <n v="3583764.5500000017"/>
    <s v="Trsf"/>
    <m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m/>
    <n v="219"/>
    <n v="3587895.5500000017"/>
    <s v="Trsf"/>
    <m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m/>
    <n v="438"/>
    <n v="3588333.5500000017"/>
    <s v="Trsf"/>
    <m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m/>
    <n v="236"/>
    <n v="3588569.5500000017"/>
    <s v="Trsf"/>
    <m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m/>
    <n v="190"/>
    <n v="3588759.5500000017"/>
    <s v="Trsf"/>
    <m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m/>
    <n v="125"/>
    <n v="3588884.5500000017"/>
    <s v="Trsf"/>
    <m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m/>
    <n v="834"/>
    <n v="3589718.5500000017"/>
    <s v="Trsf"/>
    <m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m/>
    <n v="1870"/>
    <n v="3591588.5500000017"/>
    <s v="PD Chq"/>
    <m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m/>
    <n v="220"/>
    <n v="3591808.5500000017"/>
    <s v="PD Chq"/>
    <m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m/>
    <n v="125"/>
    <n v="3600020.5500000017"/>
    <s v="Trsf"/>
    <m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m/>
    <n v="3212"/>
    <n v="3603232.5500000017"/>
    <s v="Trsf"/>
    <m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m/>
    <n v="1134"/>
    <n v="3604366.5500000017"/>
    <s v="Trsf"/>
    <m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m/>
    <n v="1738"/>
    <n v="3613034.0500000017"/>
    <s v="Trsf"/>
    <m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m/>
    <n v="3600"/>
    <n v="3616634.0500000017"/>
    <s v="Trsf"/>
    <m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m/>
    <n v="10428"/>
    <n v="3635434.0500000017"/>
    <s v="Chq"/>
    <m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m/>
    <n v="2948.4"/>
    <n v="3638382.4500000016"/>
    <s v="Chq"/>
    <m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m/>
    <n v="288"/>
    <n v="3638670.4500000016"/>
    <s v="Chq"/>
    <m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m/>
    <n v="312.5"/>
    <n v="3638982.9500000016"/>
    <s v="Chq"/>
    <m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m/>
    <n v="520"/>
    <n v="3639502.9500000016"/>
    <s v="Chq"/>
    <m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m/>
    <n v="930"/>
    <n v="3640432.9500000016"/>
    <s v="Chq"/>
    <m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m/>
    <n v="190"/>
    <n v="3640622.9500000016"/>
    <s v="Chq"/>
    <m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m/>
    <n v="390"/>
    <n v="3648404.9500000016"/>
    <s v="Trsf"/>
    <m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m/>
    <n v="219"/>
    <n v="3648623.9500000016"/>
    <s v="Trsf"/>
    <m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m/>
    <n v="531"/>
    <n v="3649154.9500000016"/>
    <s v="Trsf"/>
    <m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m/>
    <n v="95"/>
    <n v="3649249.9500000016"/>
    <s v="Trsf"/>
    <m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m/>
    <n v="250"/>
    <n v="3672768.1500000018"/>
    <s v="Trsf"/>
    <m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m/>
    <n v="3388"/>
    <n v="3690585.6500000018"/>
    <s v="Cash"/>
    <m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m/>
    <n v="702"/>
    <n v="3691287.6500000018"/>
    <s v="Cash"/>
    <m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m/>
    <n v="516"/>
    <n v="3691803.6500000018"/>
    <s v="Cash"/>
    <m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m/>
    <n v="320"/>
    <n v="3692123.6500000018"/>
    <s v="Cash"/>
    <m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m/>
    <n v="165"/>
    <n v="3692288.6500000018"/>
    <s v="Cash"/>
    <m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m/>
    <n v="105"/>
    <n v="3692393.6500000018"/>
    <s v="Cash"/>
    <m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m/>
    <n v="62.5"/>
    <n v="3692456.1500000018"/>
    <s v="Cash"/>
    <m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m/>
    <n v="580"/>
    <n v="3693036.1500000018"/>
    <s v="Chq"/>
    <m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m/>
    <n v="1032"/>
    <n v="3694068.1500000018"/>
    <s v="Chq"/>
    <m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m/>
    <n v="1738"/>
    <n v="3698421.350000002"/>
    <s v="PD Chq"/>
    <m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m/>
    <n v="702"/>
    <n v="3699123.350000002"/>
    <s v="PD Chq"/>
    <m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m/>
    <n v="95"/>
    <n v="3699218.350000002"/>
    <s v="PD Chq"/>
    <m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m/>
    <n v="9636"/>
    <n v="3719085.350000002"/>
    <s v="Trsf"/>
    <m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m/>
    <n v="900"/>
    <n v="3719985.350000002"/>
    <s v="Trsf"/>
    <m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m/>
    <n v="575"/>
    <n v="3720560.350000002"/>
    <s v="Trsf"/>
    <m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m/>
    <n v="420"/>
    <n v="3720980.350000002"/>
    <s v="Trsf"/>
    <m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m/>
    <n v="238"/>
    <n v="3721218.350000002"/>
    <s v="Trsf"/>
    <m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m/>
    <n v="3476"/>
    <n v="3725304.350000002"/>
    <s v="Chq"/>
    <m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m/>
    <n v="702"/>
    <n v="3726006.350000002"/>
    <s v="Chq"/>
    <m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m/>
    <n v="421.2"/>
    <n v="3726427.5500000021"/>
    <s v="Chq"/>
    <m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m/>
    <n v="210"/>
    <n v="3726637.5500000021"/>
    <s v="Chq"/>
    <m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m/>
    <n v="258"/>
    <n v="3726895.5500000021"/>
    <s v="Chq"/>
    <m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m/>
    <n v="1694"/>
    <n v="3729958.5500000021"/>
    <s v="Cash"/>
    <m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m/>
    <n v="702"/>
    <n v="3730660.5500000021"/>
    <s v="Cash"/>
    <m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m/>
    <n v="258"/>
    <n v="3730918.5500000021"/>
    <s v="Cash"/>
    <m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m/>
    <n v="105"/>
    <n v="3731023.5500000021"/>
    <s v="Cash"/>
    <m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m/>
    <n v="150"/>
    <n v="3731173.5500000021"/>
    <s v="Cash"/>
    <m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m/>
    <n v="1732.5"/>
    <n v="3732906.0500000021"/>
    <s v="Trsf"/>
    <m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m/>
    <n v="594"/>
    <n v="3733812.5500000021"/>
    <s v="Chq"/>
    <m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m/>
    <n v="594"/>
    <n v="3734406.5500000021"/>
    <s v="Chq"/>
    <m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m/>
    <n v="440"/>
    <n v="3734846.5500000021"/>
    <s v="Chq"/>
    <m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m/>
    <n v="3212"/>
    <n v="3756505.0500000021"/>
    <s v="Chq"/>
    <m/>
    <m/>
  </r>
  <r>
    <x v="461"/>
    <n v="10"/>
    <n v="2023"/>
    <x v="679"/>
    <s v="C00000009"/>
    <x v="8"/>
    <m/>
    <n v="1"/>
    <n v="60"/>
    <x v="3"/>
    <d v="2023-12-18T00:00:00"/>
    <x v="0"/>
    <x v="5"/>
    <n v="1606"/>
    <m/>
    <n v="1606"/>
    <n v="3758111.0500000021"/>
    <s v="Chq"/>
    <m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s v="C00000013"/>
    <x v="12"/>
    <s v="RA Resin 3317AW (220kg)"/>
    <n v="2"/>
    <s v="Cash"/>
    <x v="0"/>
    <d v="2023-10-21T00:00:00"/>
    <x v="3"/>
    <x v="5"/>
    <n v="3652"/>
    <m/>
    <n v="3652"/>
    <n v="3764463.0500000021"/>
    <s v="Chq"/>
    <m/>
    <m/>
  </r>
  <r>
    <x v="463"/>
    <n v="10"/>
    <n v="2023"/>
    <x v="681"/>
    <s v="C00000013"/>
    <x v="12"/>
    <s v="RM CSM 450 GSM 1860mm (54kg)"/>
    <n v="4"/>
    <s v="Cash"/>
    <x v="0"/>
    <d v="2023-10-21T00:00:00"/>
    <x v="3"/>
    <x v="5"/>
    <n v="1706.4"/>
    <m/>
    <n v="1706.4"/>
    <n v="3766169.450000002"/>
    <s v="Chq"/>
    <m/>
    <m/>
  </r>
  <r>
    <x v="463"/>
    <n v="10"/>
    <n v="2023"/>
    <x v="681"/>
    <s v="C00000013"/>
    <x v="12"/>
    <s v="RM CSM 300 GSM 1860mm (54kg)"/>
    <n v="2"/>
    <s v="Cash"/>
    <x v="0"/>
    <d v="2023-10-21T00:00:00"/>
    <x v="3"/>
    <x v="5"/>
    <n v="853.2"/>
    <m/>
    <n v="853.2"/>
    <n v="3767022.6500000022"/>
    <s v="Chq"/>
    <m/>
    <m/>
  </r>
  <r>
    <x v="463"/>
    <n v="10"/>
    <n v="2023"/>
    <x v="681"/>
    <s v="C00000013"/>
    <x v="12"/>
    <s v="RA Gelcoat GP-H (20kg)"/>
    <n v="4"/>
    <s v="Cash"/>
    <x v="0"/>
    <d v="2023-10-21T00:00:00"/>
    <x v="3"/>
    <x v="5"/>
    <n v="1032"/>
    <m/>
    <n v="1032"/>
    <n v="3768054.6500000022"/>
    <s v="Chq"/>
    <m/>
    <m/>
  </r>
  <r>
    <x v="463"/>
    <n v="10"/>
    <n v="2023"/>
    <x v="681"/>
    <s v="C00000013"/>
    <x v="12"/>
    <s v="RA Butanox M50 (5Kg)"/>
    <n v="3"/>
    <s v="Cash"/>
    <x v="0"/>
    <d v="2023-10-21T00:00:00"/>
    <x v="3"/>
    <x v="5"/>
    <n v="330"/>
    <m/>
    <n v="330"/>
    <n v="3768384.6500000022"/>
    <s v="Chq"/>
    <m/>
    <m/>
  </r>
  <r>
    <x v="463"/>
    <n v="10"/>
    <n v="2023"/>
    <x v="681"/>
    <s v="C00000013"/>
    <x v="12"/>
    <s v="RM Acetone (163kg)"/>
    <n v="1"/>
    <s v="Cash"/>
    <x v="0"/>
    <d v="2023-10-21T00:00:00"/>
    <x v="3"/>
    <x v="5"/>
    <n v="1108.4000000000001"/>
    <m/>
    <n v="1108.4000000000001"/>
    <n v="3769493.0500000021"/>
    <s v="Chq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9743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76255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77659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m/>
    <n v="2530"/>
    <n v="3780189.0500000021"/>
    <s v="Cash"/>
    <m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m/>
    <n v="475.2"/>
    <n v="3780664.2500000023"/>
    <s v="Cash"/>
    <m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m/>
    <n v="120"/>
    <n v="3780784.2500000023"/>
    <s v="Cash"/>
    <m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m/>
    <n v="310"/>
    <n v="3781094.2500000023"/>
    <s v="Cash"/>
    <m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m/>
    <n v="100"/>
    <n v="3781194.2500000023"/>
    <s v="Cash"/>
    <m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m/>
    <n v="1738"/>
    <n v="3782932.2500000023"/>
    <s v="PD Chq"/>
    <m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m/>
    <n v="468"/>
    <n v="3783400.2500000023"/>
    <s v="PD Chq"/>
    <m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m/>
    <n v="95"/>
    <n v="3783495.2500000023"/>
    <s v="PD Chq"/>
    <m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m/>
    <n v="260"/>
    <n v="3783755.2500000023"/>
    <s v="PD Chq"/>
    <m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85493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85898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86085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86190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86290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87290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87548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87938.7500000023"/>
    <s v="Trsf"/>
    <m/>
    <m/>
  </r>
  <r>
    <x v="466"/>
    <n v="10"/>
    <n v="2023"/>
    <x v="689"/>
    <s v="C00000034"/>
    <x v="35"/>
    <s v="RM Honeycomb 12mm - 1220(W) x 2440(L)"/>
    <n v="1"/>
    <s v="Cash"/>
    <x v="0"/>
    <d v="2023-10-27T00:00:00"/>
    <x v="3"/>
    <x v="5"/>
    <n v="695"/>
    <m/>
    <n v="695"/>
    <n v="3788633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8821.2500000023"/>
    <s v="Trsf"/>
    <m/>
    <m/>
  </r>
  <r>
    <x v="467"/>
    <n v="10"/>
    <n v="2023"/>
    <x v="690"/>
    <s v="C00000042"/>
    <x v="43"/>
    <s v="RA Resin 3317W (220Kg)"/>
    <n v="3"/>
    <s v="Cash"/>
    <x v="0"/>
    <d v="2023-10-28T00:00:00"/>
    <x v="3"/>
    <x v="5"/>
    <n v="4884"/>
    <m/>
    <n v="4884"/>
    <n v="3793705.2500000023"/>
    <s v="Trsf"/>
    <m/>
    <m/>
  </r>
  <r>
    <x v="467"/>
    <n v="10"/>
    <n v="2023"/>
    <x v="690"/>
    <s v="C00000042"/>
    <x v="43"/>
    <s v="RA CSM 450 64m(L) 1040mm(W) (30Kg)"/>
    <n v="9"/>
    <s v="Cash"/>
    <x v="0"/>
    <d v="2023-10-28T00:00:00"/>
    <x v="3"/>
    <x v="5"/>
    <n v="1620"/>
    <m/>
    <n v="1620"/>
    <n v="3795325.2500000023"/>
    <s v="Trsf"/>
    <m/>
    <m/>
  </r>
  <r>
    <x v="467"/>
    <n v="10"/>
    <n v="2023"/>
    <x v="690"/>
    <s v="C00000042"/>
    <x v="43"/>
    <s v="RA Woven Roving E-600gm 1120mm (45Kg)"/>
    <n v="4"/>
    <s v="Cash"/>
    <x v="0"/>
    <d v="2023-10-28T00:00:00"/>
    <x v="3"/>
    <x v="5"/>
    <n v="936"/>
    <m/>
    <n v="936"/>
    <n v="3796261.2500000023"/>
    <s v="Trsf"/>
    <m/>
    <m/>
  </r>
  <r>
    <x v="468"/>
    <n v="10"/>
    <n v="2023"/>
    <x v="691"/>
    <s v="C00000037"/>
    <x v="38"/>
    <s v="RA Resin 3338W (220Kg)"/>
    <n v="5"/>
    <n v="30"/>
    <x v="5"/>
    <d v="2023-11-29T00:00:00"/>
    <x v="5"/>
    <x v="5"/>
    <n v="8690"/>
    <m/>
    <n v="8690"/>
    <n v="3804951.2500000023"/>
    <s v="Chq"/>
    <m/>
    <m/>
  </r>
  <r>
    <x v="468"/>
    <n v="10"/>
    <n v="2023"/>
    <x v="691"/>
    <s v="C00000037"/>
    <x v="38"/>
    <s v="RM CSM 450 64m(L) X 1860mm(W) (67kg)"/>
    <n v="5"/>
    <n v="30"/>
    <x v="5"/>
    <d v="2023-11-29T00:00:00"/>
    <x v="5"/>
    <x v="5"/>
    <n v="2613"/>
    <m/>
    <n v="2613"/>
    <n v="3807564.2500000023"/>
    <s v="Chq"/>
    <m/>
    <m/>
  </r>
  <r>
    <x v="468"/>
    <n v="10"/>
    <n v="2023"/>
    <x v="691"/>
    <s v="C00000037"/>
    <x v="38"/>
    <s v="RM CSM 450 64m(L) X 1860mm(W) (54kg)"/>
    <n v="2"/>
    <n v="30"/>
    <x v="5"/>
    <d v="2023-11-29T00:00:00"/>
    <x v="5"/>
    <x v="5"/>
    <n v="842.4"/>
    <m/>
    <n v="842.4"/>
    <n v="3808406.6500000022"/>
    <s v="Chq"/>
    <m/>
    <m/>
  </r>
  <r>
    <x v="468"/>
    <n v="10"/>
    <n v="2023"/>
    <x v="691"/>
    <s v="C00000037"/>
    <x v="38"/>
    <s v="RM Miracle Gloss Wax No. 8 (311g/Can)"/>
    <n v="6"/>
    <n v="30"/>
    <x v="5"/>
    <d v="2023-11-29T00:00:00"/>
    <x v="5"/>
    <x v="5"/>
    <n v="288"/>
    <m/>
    <n v="288"/>
    <n v="3808694.6500000022"/>
    <s v="Chq"/>
    <m/>
    <m/>
  </r>
  <r>
    <x v="468"/>
    <n v="10"/>
    <n v="2023"/>
    <x v="691"/>
    <s v="C00000037"/>
    <x v="38"/>
    <s v="RM Talcum Powder (25Kg)"/>
    <n v="10"/>
    <n v="30"/>
    <x v="5"/>
    <d v="2023-11-29T00:00:00"/>
    <x v="5"/>
    <x v="5"/>
    <n v="625"/>
    <m/>
    <n v="625"/>
    <n v="3809319.6500000022"/>
    <s v="Chq"/>
    <m/>
    <m/>
  </r>
  <r>
    <x v="468"/>
    <n v="10"/>
    <n v="2023"/>
    <x v="691"/>
    <s v="C00000037"/>
    <x v="38"/>
    <s v="RA Gelcoat GP-H (20kg)"/>
    <n v="1"/>
    <n v="30"/>
    <x v="5"/>
    <d v="2023-11-29T00:00:00"/>
    <x v="5"/>
    <x v="5"/>
    <n v="260"/>
    <m/>
    <n v="260"/>
    <n v="3809579.6500000022"/>
    <s v="Chq"/>
    <m/>
    <m/>
  </r>
  <r>
    <x v="468"/>
    <n v="10"/>
    <n v="2023"/>
    <x v="691"/>
    <s v="C00000037"/>
    <x v="38"/>
    <s v="RA Mepoxe (5kg)"/>
    <n v="3"/>
    <n v="30"/>
    <x v="5"/>
    <d v="2023-11-29T00:00:00"/>
    <x v="5"/>
    <x v="5"/>
    <n v="285"/>
    <m/>
    <n v="285"/>
    <n v="3809864.6500000022"/>
    <s v="Chq"/>
    <m/>
    <m/>
  </r>
  <r>
    <x v="468"/>
    <n v="10"/>
    <n v="2023"/>
    <x v="691"/>
    <s v="C00000037"/>
    <x v="38"/>
    <s v="RM Pigment Super White (30kg)"/>
    <n v="1"/>
    <n v="30"/>
    <x v="5"/>
    <d v="2023-11-29T00:00:00"/>
    <x v="5"/>
    <x v="5"/>
    <n v="930"/>
    <m/>
    <n v="930"/>
    <n v="3810794.6500000022"/>
    <s v="Chq"/>
    <m/>
    <m/>
  </r>
  <r>
    <x v="468"/>
    <n v="10"/>
    <n v="2023"/>
    <x v="691"/>
    <s v="C00000037"/>
    <x v="38"/>
    <s v="RM Pigment Super White (5kg)"/>
    <n v="6"/>
    <n v="30"/>
    <x v="5"/>
    <d v="2023-11-29T00:00:00"/>
    <x v="5"/>
    <x v="5"/>
    <n v="930"/>
    <m/>
    <n v="930"/>
    <n v="3811724.6500000022"/>
    <s v="Chq"/>
    <m/>
    <m/>
  </r>
  <r>
    <x v="468"/>
    <n v="10"/>
    <n v="2023"/>
    <x v="692"/>
    <s v="C00000042"/>
    <x v="43"/>
    <s v="RM Pigment Paste Smooth Cream M19 (25Kg)"/>
    <n v="1"/>
    <s v="Cash"/>
    <x v="0"/>
    <d v="2023-10-30T00:00:00"/>
    <x v="3"/>
    <x v="5"/>
    <n v="1000"/>
    <m/>
    <n v="1000"/>
    <n v="3812724.6500000022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P62" firstHeaderRow="1" firstDataRow="3" firstDataCol="3"/>
  <pivotFields count="20">
    <pivotField axis="axisRow" compact="0" numFmtId="14" outline="0" showAll="0">
      <items count="2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7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</items>
    </pivotField>
    <pivotField compact="0" outline="0" showAll="0"/>
    <pivotField axis="axisRow" compact="0" outline="0" showAll="0">
      <items count="35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9"/>
        <item h="1" x="28"/>
        <item h="1" x="30"/>
        <item h="1" x="31"/>
        <item h="1" x="32"/>
        <item h="1" x="3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57">
    <i>
      <x v="19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t="default">
      <x v="19"/>
    </i>
    <i t="grand">
      <x/>
    </i>
  </rowItems>
  <colFields count="2">
    <field x="2"/>
    <field x="1"/>
  </colFields>
  <colItems count="13"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374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369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t="default">
      <x v="4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754" firstHeaderRow="1" firstDataRow="2" firstDataCol="5"/>
  <pivotFields count="20">
    <pivotField axis="axisRow" compact="0" outline="0" showAll="0" defaultSubtotal="0">
      <items count="4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</items>
    </pivotField>
    <pivotField compact="0" outline="0" showAll="0"/>
    <pivotField compact="0" outline="0" showAll="0"/>
    <pivotField axis="axisRow" compact="0" outline="0" showAll="0">
      <items count="694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t="default"/>
      </items>
    </pivotField>
    <pivotField compact="0" outline="0" showAll="0"/>
    <pivotField axis="axisRow" compact="0" outline="0" showAll="0">
      <items count="4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749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11"/>
      <x v="343"/>
      <x v="487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11"/>
      <x v="353"/>
      <x v="499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11"/>
      <x v="354"/>
      <x v="501"/>
    </i>
    <i r="4">
      <x v="504"/>
    </i>
    <i r="3">
      <x v="371"/>
      <x v="485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3"/>
    </i>
    <i r="4"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1"/>
    </i>
    <i r="2">
      <x v="11"/>
      <x v="323"/>
      <x v="451"/>
    </i>
    <i r="3">
      <x v="331"/>
      <x v="465"/>
    </i>
    <i r="3">
      <x v="336"/>
      <x v="472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3">
      <x v="463"/>
      <x v="681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3">
      <x v="468"/>
      <x v="692"/>
    </i>
    <i t="default">
      <x v="43"/>
    </i>
    <i>
      <x v="44"/>
      <x v="4"/>
      <x v="8"/>
      <x v="464"/>
      <x v="684"/>
    </i>
    <i t="default">
      <x v="4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5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3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9"/>
        <item x="28"/>
        <item x="30"/>
        <item x="31"/>
        <item x="32"/>
        <item x="33"/>
        <item x="3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m="1"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70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t="default">
      <x v="3"/>
    </i>
    <i>
      <x v="4"/>
      <x v="2"/>
    </i>
    <i r="1">
      <x v="3"/>
    </i>
    <i r="1">
      <x v="9"/>
    </i>
    <i r="1">
      <x v="13"/>
    </i>
    <i r="1">
      <x v="18"/>
    </i>
    <i r="1">
      <x v="19"/>
    </i>
    <i r="1">
      <x v="21"/>
    </i>
    <i r="1">
      <x v="22"/>
    </i>
    <i r="1">
      <x v="23"/>
    </i>
    <i r="1">
      <x v="28"/>
    </i>
    <i r="1">
      <x v="34"/>
    </i>
    <i t="default">
      <x v="4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7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0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</pivotField>
    <pivotField compact="0" outline="0" showAll="0"/>
    <pivotField axis="axisRow" compact="0" outline="0" showAll="0">
      <items count="36">
        <item x="4"/>
        <item x="16"/>
        <item x="23"/>
        <item x="28"/>
        <item x="30"/>
        <item x="20"/>
        <item x="11"/>
        <item x="12"/>
        <item x="29"/>
        <item x="33"/>
        <item x="32"/>
        <item x="6"/>
        <item x="18"/>
        <item x="31"/>
        <item x="13"/>
        <item x="8"/>
        <item x="10"/>
        <item x="0"/>
        <item x="21"/>
        <item x="17"/>
        <item x="25"/>
        <item x="26"/>
        <item x="2"/>
        <item x="5"/>
        <item x="14"/>
        <item x="22"/>
        <item x="3"/>
        <item x="1"/>
        <item x="27"/>
        <item x="15"/>
        <item x="7"/>
        <item x="24"/>
        <item x="19"/>
        <item x="9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8"/>
    </i>
    <i r="1">
      <x v="166"/>
      <x v="123"/>
      <x v="25"/>
    </i>
    <i r="2">
      <x v="124"/>
      <x v="33"/>
    </i>
    <i r="1">
      <x v="167"/>
      <x v="125"/>
      <x v="25"/>
    </i>
    <i r="1">
      <x v="168"/>
      <x v="126"/>
      <x v="12"/>
    </i>
    <i r="1">
      <x v="169"/>
      <x v="127"/>
      <x v="25"/>
    </i>
    <i r="2">
      <x v="128"/>
      <x v="23"/>
    </i>
    <i r="1">
      <x v="170"/>
      <x v="129"/>
      <x v="32"/>
    </i>
    <i r="1">
      <x v="171"/>
      <x v="130"/>
      <x v="33"/>
    </i>
    <i r="2">
      <x v="131"/>
      <x v="32"/>
    </i>
    <i r="1">
      <x v="172"/>
      <x v="132"/>
      <x v="12"/>
    </i>
    <i r="1">
      <x v="173"/>
      <x v="133"/>
      <x v="32"/>
    </i>
    <i r="1">
      <x v="174"/>
      <x v="134"/>
      <x v="18"/>
    </i>
    <i r="1">
      <x v="175"/>
      <x v="135"/>
      <x v="23"/>
    </i>
    <i r="1">
      <x v="176"/>
      <x v="136"/>
      <x v="32"/>
    </i>
    <i r="1">
      <x v="177"/>
      <x v="137"/>
      <x v="32"/>
    </i>
    <i r="1">
      <x v="178"/>
      <x v="138"/>
      <x v="17"/>
    </i>
    <i r="2">
      <x v="139"/>
      <x v="32"/>
    </i>
    <i r="1">
      <x v="179"/>
      <x v="140"/>
      <x v="2"/>
    </i>
    <i t="default">
      <x v="2"/>
    </i>
    <i>
      <x v="3"/>
      <x v="4"/>
      <x v="163"/>
      <x v="2"/>
    </i>
    <i r="1">
      <x v="180"/>
      <x v="141"/>
      <x v="18"/>
    </i>
    <i r="2">
      <x v="142"/>
      <x v="32"/>
    </i>
    <i r="2">
      <x v="143"/>
      <x v="25"/>
    </i>
    <i r="1">
      <x v="181"/>
      <x v="144"/>
      <x v="32"/>
    </i>
    <i r="1">
      <x v="182"/>
      <x v="145"/>
      <x v="12"/>
    </i>
    <i r="2">
      <x v="146"/>
      <x v="22"/>
    </i>
    <i r="1">
      <x v="183"/>
      <x v="147"/>
      <x v="15"/>
    </i>
    <i r="2">
      <x v="148"/>
      <x v="32"/>
    </i>
    <i r="2">
      <x v="149"/>
      <x v="31"/>
    </i>
    <i r="1">
      <x v="184"/>
      <x v="150"/>
      <x v="25"/>
    </i>
    <i r="1">
      <x v="185"/>
      <x v="151"/>
      <x v="31"/>
    </i>
    <i r="2">
      <x v="152"/>
      <x v="32"/>
    </i>
    <i r="1">
      <x v="186"/>
      <x v="153"/>
      <x v="18"/>
    </i>
    <i r="1">
      <x v="187"/>
      <x v="154"/>
      <x v="31"/>
    </i>
    <i r="1">
      <x v="188"/>
      <x v="155"/>
      <x v="32"/>
    </i>
    <i r="2">
      <x v="156"/>
      <x v="2"/>
    </i>
    <i r="1">
      <x v="189"/>
      <x v="157"/>
      <x v="32"/>
    </i>
    <i r="1">
      <x v="190"/>
      <x v="158"/>
      <x v="20"/>
    </i>
    <i r="1">
      <x v="191"/>
      <x v="159"/>
      <x v="26"/>
    </i>
    <i r="2">
      <x v="160"/>
      <x v="20"/>
    </i>
    <i r="2">
      <x v="161"/>
      <x v="17"/>
    </i>
    <i r="1">
      <x v="192"/>
      <x v="161"/>
      <x v="17"/>
    </i>
    <i r="1">
      <x v="193"/>
      <x v="162"/>
      <x v="32"/>
    </i>
    <i r="1">
      <x v="194"/>
      <x v="164"/>
      <x v="33"/>
    </i>
    <i r="1">
      <x v="195"/>
      <x v="165"/>
      <x v="18"/>
    </i>
    <i r="2">
      <x v="166"/>
      <x v="32"/>
    </i>
    <i r="2">
      <x v="167"/>
      <x v="12"/>
    </i>
    <i r="1">
      <x v="196"/>
      <x v="168"/>
      <x v="2"/>
    </i>
    <i r="1">
      <x v="197"/>
      <x v="169"/>
      <x v="32"/>
    </i>
    <i t="default">
      <x v="3"/>
    </i>
    <i>
      <x v="4"/>
      <x v="1"/>
      <x v="174"/>
      <x v="23"/>
    </i>
    <i r="1">
      <x v="198"/>
      <x v="170"/>
      <x v="32"/>
    </i>
    <i r="2">
      <x v="171"/>
      <x v="2"/>
    </i>
    <i r="1">
      <x v="199"/>
      <x v="172"/>
      <x v="32"/>
    </i>
    <i r="1">
      <x v="200"/>
      <x v="173"/>
      <x v="15"/>
    </i>
    <i r="1">
      <x v="201"/>
      <x v="175"/>
      <x v="25"/>
    </i>
    <i r="2">
      <x v="176"/>
      <x v="31"/>
    </i>
    <i r="1">
      <x v="202"/>
      <x v="177"/>
      <x v="23"/>
    </i>
    <i r="2">
      <x v="178"/>
      <x v="32"/>
    </i>
    <i r="1">
      <x v="203"/>
      <x v="179"/>
      <x v="22"/>
    </i>
    <i r="1">
      <x v="204"/>
      <x v="180"/>
      <x v="32"/>
    </i>
    <i r="1">
      <x v="205"/>
      <x v="181"/>
      <x v="18"/>
    </i>
    <i r="1">
      <x v="206"/>
      <x v="182"/>
      <x v="32"/>
    </i>
    <i r="1">
      <x v="207"/>
      <x v="183"/>
      <x v="21"/>
    </i>
    <i r="2">
      <x v="184"/>
      <x v="32"/>
    </i>
    <i r="1">
      <x v="208"/>
      <x v="185"/>
      <x v="33"/>
    </i>
    <i r="2">
      <x v="186"/>
      <x v="32"/>
    </i>
    <i r="2">
      <x v="187"/>
      <x v="12"/>
    </i>
    <i r="1">
      <x v="209"/>
      <x v="188"/>
      <x v="26"/>
    </i>
    <i r="1">
      <x v="210"/>
      <x v="189"/>
      <x v="32"/>
    </i>
    <i r="1">
      <x v="211"/>
      <x v="190"/>
      <x v="18"/>
    </i>
    <i t="default">
      <x v="4"/>
    </i>
    <i>
      <x v="5"/>
      <x v="212"/>
      <x v="191"/>
      <x v="32"/>
    </i>
    <i r="1">
      <x v="213"/>
      <x v="192"/>
      <x v="25"/>
    </i>
    <i r="1">
      <x v="214"/>
      <x v="193"/>
      <x v="32"/>
    </i>
    <i r="1">
      <x v="215"/>
      <x v="194"/>
      <x v="17"/>
    </i>
    <i r="1">
      <x v="216"/>
      <x v="195"/>
      <x v="33"/>
    </i>
    <i r="2">
      <x v="196"/>
      <x v="25"/>
    </i>
    <i r="1">
      <x v="217"/>
      <x v="197"/>
      <x v="18"/>
    </i>
    <i r="1">
      <x v="218"/>
      <x v="198"/>
      <x v="32"/>
    </i>
    <i r="1">
      <x v="219"/>
      <x v="199"/>
      <x v="2"/>
    </i>
    <i r="1">
      <x v="220"/>
      <x v="200"/>
      <x v="15"/>
    </i>
    <i r="2">
      <x v="201"/>
      <x v="17"/>
    </i>
    <i r="1">
      <x v="221"/>
      <x v="202"/>
      <x v="32"/>
    </i>
    <i r="1">
      <x v="222"/>
      <x v="203"/>
      <x v="23"/>
    </i>
    <i r="1">
      <x v="223"/>
      <x v="204"/>
      <x v="18"/>
    </i>
    <i r="2">
      <x v="205"/>
      <x v="32"/>
    </i>
    <i r="1">
      <x v="224"/>
      <x v="206"/>
      <x v="12"/>
    </i>
    <i r="1">
      <x v="225"/>
      <x v="207"/>
      <x v="33"/>
    </i>
    <i t="default">
      <x v="5"/>
    </i>
    <i>
      <x v="6"/>
      <x v="226"/>
      <x v="208"/>
      <x v="15"/>
    </i>
    <i r="1">
      <x v="227"/>
      <x v="209"/>
      <x v="12"/>
    </i>
    <i r="1">
      <x v="228"/>
      <x v="210"/>
      <x v="32"/>
    </i>
    <i r="2">
      <x v="211"/>
      <x v="28"/>
    </i>
    <i r="1">
      <x v="229"/>
      <x v="212"/>
      <x v="32"/>
    </i>
    <i r="1">
      <x v="230"/>
      <x v="213"/>
      <x v="32"/>
    </i>
    <i r="1">
      <x v="231"/>
      <x v="214"/>
      <x v="32"/>
    </i>
    <i r="2">
      <x v="215"/>
      <x v="17"/>
    </i>
    <i r="1">
      <x v="232"/>
      <x v="216"/>
      <x v="33"/>
    </i>
    <i r="1">
      <x v="233"/>
      <x v="217"/>
      <x v="18"/>
    </i>
    <i r="2">
      <x v="218"/>
      <x v="15"/>
    </i>
    <i t="default">
      <x v="6"/>
    </i>
    <i>
      <x v="7"/>
      <x v="234"/>
      <x v="219"/>
      <x v="28"/>
    </i>
    <i r="1">
      <x v="235"/>
      <x v="220"/>
      <x v="32"/>
    </i>
    <i r="2">
      <x v="221"/>
      <x v="17"/>
    </i>
    <i r="1">
      <x v="236"/>
      <x v="222"/>
      <x v="21"/>
    </i>
    <i r="1">
      <x v="237"/>
      <x v="223"/>
      <x v="32"/>
    </i>
    <i r="1">
      <x v="238"/>
      <x v="224"/>
      <x v="3"/>
    </i>
    <i r="2">
      <x v="225"/>
      <x v="26"/>
    </i>
    <i r="2">
      <x v="226"/>
      <x v="22"/>
    </i>
    <i r="1">
      <x v="239"/>
      <x v="227"/>
      <x v="18"/>
    </i>
    <i r="1">
      <x v="240"/>
      <x v="228"/>
      <x v="28"/>
    </i>
    <i r="2">
      <x v="229"/>
      <x v="32"/>
    </i>
    <i r="2">
      <x v="230"/>
      <x v="15"/>
    </i>
    <i r="1">
      <x v="241"/>
      <x v="231"/>
      <x v="33"/>
    </i>
    <i r="2">
      <x v="232"/>
      <x v="28"/>
    </i>
    <i r="2">
      <x v="233"/>
      <x v="12"/>
    </i>
    <i r="1">
      <x v="242"/>
      <x v="233"/>
      <x v="12"/>
    </i>
    <i t="default">
      <x v="7"/>
    </i>
    <i>
      <x v="8"/>
      <x v="6"/>
      <x v="235"/>
      <x v="15"/>
    </i>
    <i r="1">
      <x v="243"/>
      <x v="234"/>
      <x v="32"/>
    </i>
    <i r="1">
      <x v="244"/>
      <x v="236"/>
      <x v="32"/>
    </i>
    <i r="1">
      <x v="245"/>
      <x v="237"/>
      <x v="8"/>
    </i>
    <i r="2">
      <x v="238"/>
      <x v="32"/>
    </i>
    <i r="2">
      <x v="239"/>
      <x v="18"/>
    </i>
    <i r="1">
      <x v="246"/>
      <x v="240"/>
      <x v="32"/>
    </i>
    <i r="2">
      <x v="241"/>
      <x v="32"/>
    </i>
    <i r="1">
      <x v="247"/>
      <x v="242"/>
      <x v="17"/>
    </i>
    <i r="1">
      <x v="248"/>
      <x v="243"/>
      <x v="18"/>
    </i>
    <i r="1">
      <x v="249"/>
      <x v="244"/>
      <x v="12"/>
    </i>
    <i r="1">
      <x v="250"/>
      <x v="245"/>
      <x v="33"/>
    </i>
    <i r="1">
      <x v="251"/>
      <x v="246"/>
      <x v="18"/>
    </i>
    <i r="2">
      <x v="247"/>
      <x v="25"/>
    </i>
    <i r="2">
      <x v="248"/>
      <x v="25"/>
    </i>
    <i r="1">
      <x v="252"/>
      <x v="249"/>
      <x v="28"/>
    </i>
    <i r="2">
      <x v="250"/>
      <x v="8"/>
    </i>
    <i t="default">
      <x v="8"/>
    </i>
    <i>
      <x v="9"/>
      <x/>
      <x v="253"/>
      <x v="18"/>
    </i>
    <i r="1">
      <x v="5"/>
      <x v="252"/>
      <x v="32"/>
    </i>
    <i r="1">
      <x v="253"/>
      <x v="251"/>
      <x v="33"/>
    </i>
    <i r="1">
      <x v="254"/>
      <x v="254"/>
      <x v="22"/>
    </i>
    <i r="2">
      <x v="255"/>
      <x v="22"/>
    </i>
    <i r="1">
      <x v="255"/>
      <x v="256"/>
      <x v="23"/>
    </i>
    <i r="2">
      <x v="257"/>
      <x v="12"/>
    </i>
    <i r="1">
      <x v="256"/>
      <x v="258"/>
      <x v="32"/>
    </i>
    <i r="2">
      <x v="259"/>
      <x v="18"/>
    </i>
    <i r="1">
      <x v="257"/>
      <x v="260"/>
      <x v="33"/>
    </i>
    <i r="1">
      <x v="258"/>
      <x v="261"/>
      <x v="21"/>
    </i>
    <i r="2">
      <x v="262"/>
      <x v="33"/>
    </i>
    <i r="1">
      <x v="259"/>
      <x v="263"/>
      <x v="15"/>
    </i>
    <i r="1">
      <x v="260"/>
      <x v="264"/>
      <x v="26"/>
    </i>
    <i r="1">
      <x v="261"/>
      <x v="265"/>
      <x v="17"/>
    </i>
    <i r="1">
      <x v="262"/>
      <x v="266"/>
      <x v="32"/>
    </i>
    <i r="2">
      <x v="267"/>
      <x v="18"/>
    </i>
    <i r="1">
      <x v="263"/>
      <x v="268"/>
      <x v="32"/>
    </i>
    <i r="1">
      <x v="264"/>
      <x v="269"/>
      <x v="32"/>
    </i>
    <i r="2">
      <x v="270"/>
      <x v="18"/>
    </i>
    <i t="default">
      <x v="9"/>
    </i>
    <i>
      <x v="10"/>
      <x v="2"/>
      <x v="282"/>
      <x v="12"/>
    </i>
    <i r="1">
      <x v="3"/>
      <x v="283"/>
      <x v="17"/>
    </i>
    <i r="2">
      <x v="284"/>
      <x v="4"/>
    </i>
    <i r="2">
      <x v="285"/>
      <x v="32"/>
    </i>
    <i r="1">
      <x v="265"/>
      <x v="271"/>
      <x v="26"/>
    </i>
    <i r="2">
      <x v="272"/>
      <x v="33"/>
    </i>
    <i r="1">
      <x v="266"/>
      <x v="273"/>
      <x v="15"/>
    </i>
    <i r="1">
      <x v="267"/>
      <x v="274"/>
      <x v="32"/>
    </i>
    <i r="1">
      <x v="268"/>
      <x v="275"/>
      <x v="4"/>
    </i>
    <i r="1">
      <x v="269"/>
      <x v="276"/>
      <x v="25"/>
    </i>
    <i r="1">
      <x v="270"/>
      <x v="277"/>
      <x v="13"/>
    </i>
    <i r="1">
      <x v="271"/>
      <x v="278"/>
      <x v="18"/>
    </i>
    <i r="1">
      <x v="272"/>
      <x v="279"/>
      <x v="32"/>
    </i>
    <i r="1">
      <x v="273"/>
      <x v="280"/>
      <x v="28"/>
    </i>
    <i r="1">
      <x v="274"/>
      <x v="281"/>
      <x v="12"/>
    </i>
    <i r="1">
      <x v="275"/>
      <x v="286"/>
      <x v="22"/>
    </i>
    <i r="2">
      <x v="287"/>
      <x v="33"/>
    </i>
    <i r="1">
      <x v="276"/>
      <x v="288"/>
      <x v="10"/>
    </i>
    <i r="2">
      <x v="289"/>
      <x v="9"/>
    </i>
    <i t="default">
      <x v="10"/>
    </i>
    <i>
      <x v="11"/>
      <x v="277"/>
      <x v="376"/>
      <x v="4"/>
    </i>
    <i r="2">
      <x v="377"/>
      <x v="25"/>
    </i>
    <i r="1">
      <x v="278"/>
      <x v="378"/>
      <x v="32"/>
    </i>
    <i r="2">
      <x v="379"/>
      <x v="32"/>
    </i>
    <i r="1">
      <x v="279"/>
      <x v="380"/>
      <x v="15"/>
    </i>
    <i r="2">
      <x v="381"/>
      <x v="32"/>
    </i>
    <i r="1">
      <x v="280"/>
      <x v="382"/>
      <x v="25"/>
    </i>
    <i r="1">
      <x v="281"/>
      <x v="383"/>
      <x v="18"/>
    </i>
    <i r="1">
      <x v="282"/>
      <x v="384"/>
      <x v="25"/>
    </i>
    <i r="1">
      <x v="283"/>
      <x v="385"/>
      <x v="32"/>
    </i>
    <i r="1">
      <x v="284"/>
      <x v="386"/>
      <x v="18"/>
    </i>
    <i r="1">
      <x v="285"/>
      <x v="387"/>
      <x v="21"/>
    </i>
    <i r="1">
      <x v="286"/>
      <x v="388"/>
      <x v="32"/>
    </i>
    <i r="2">
      <x v="390"/>
      <x v="25"/>
    </i>
    <i r="1">
      <x v="287"/>
      <x v="389"/>
      <x v="17"/>
    </i>
    <i r="1">
      <x v="288"/>
      <x v="391"/>
      <x v="12"/>
    </i>
    <i r="1">
      <x v="289"/>
      <x v="392"/>
      <x v="18"/>
    </i>
    <i r="1">
      <x v="290"/>
      <x v="393"/>
      <x v="33"/>
    </i>
    <i r="1">
      <x v="291"/>
      <x v="394"/>
      <x v="32"/>
    </i>
    <i r="1">
      <x v="292"/>
      <x v="395"/>
      <x v="32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</pivotField>
    <pivotField compact="0" outline="0" showAll="0"/>
    <pivotField axis="axisRow" compact="0" outline="0" showAll="0">
      <items count="36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9"/>
        <item x="28"/>
        <item x="30"/>
        <item x="31"/>
        <item x="32"/>
        <item x="33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9"/>
    </i>
    <i r="1">
      <x v="278"/>
      <x v="22"/>
    </i>
    <i r="1">
      <x v="279"/>
      <x v="19"/>
    </i>
    <i r="1">
      <x v="280"/>
      <x v="5"/>
    </i>
    <i r="1">
      <x v="281"/>
      <x v="11"/>
    </i>
    <i r="1">
      <x v="282"/>
      <x v="22"/>
    </i>
    <i r="1">
      <x v="283"/>
      <x v="21"/>
    </i>
    <i r="1">
      <x v="284"/>
      <x v="19"/>
    </i>
    <i r="1">
      <x v="285"/>
      <x v="23"/>
    </i>
    <i r="1">
      <x v="286"/>
      <x v="3"/>
    </i>
    <i r="1">
      <x v="287"/>
      <x v="5"/>
    </i>
    <i r="1">
      <x v="288"/>
      <x v="19"/>
    </i>
    <i r="1">
      <x v="289"/>
      <x v="7"/>
    </i>
    <i r="1">
      <x v="290"/>
      <x v="21"/>
    </i>
    <i r="1">
      <x v="291"/>
      <x v="19"/>
    </i>
    <i r="1">
      <x v="292"/>
      <x v="18"/>
    </i>
    <i r="1">
      <x v="293"/>
      <x v="11"/>
    </i>
    <i t="default">
      <x/>
    </i>
    <i>
      <x v="1"/>
      <x v="294"/>
      <x v="3"/>
    </i>
    <i r="1">
      <x v="295"/>
      <x v="18"/>
    </i>
    <i r="1">
      <x v="296"/>
      <x v="19"/>
    </i>
    <i r="1">
      <x v="297"/>
      <x v="27"/>
    </i>
    <i r="1">
      <x v="298"/>
      <x v="19"/>
    </i>
    <i r="1">
      <x v="299"/>
      <x v="19"/>
    </i>
    <i r="1">
      <x v="300"/>
      <x v="19"/>
    </i>
    <i r="1">
      <x v="301"/>
      <x v="5"/>
    </i>
    <i r="1">
      <x v="302"/>
      <x v="11"/>
    </i>
    <i r="1">
      <x v="303"/>
      <x v="21"/>
    </i>
    <i r="1">
      <x v="304"/>
      <x v="3"/>
    </i>
    <i t="default">
      <x v="1"/>
    </i>
    <i>
      <x v="2"/>
      <x v="305"/>
      <x v="27"/>
    </i>
    <i r="1">
      <x v="306"/>
      <x v="19"/>
    </i>
    <i r="1">
      <x v="307"/>
      <x v="5"/>
    </i>
    <i r="1">
      <x v="308"/>
      <x v="26"/>
    </i>
    <i r="1">
      <x v="309"/>
      <x v="19"/>
    </i>
    <i r="1">
      <x v="310"/>
      <x v="29"/>
    </i>
    <i r="1">
      <x v="311"/>
      <x v="8"/>
    </i>
    <i r="1">
      <x v="312"/>
      <x v="6"/>
    </i>
    <i r="1">
      <x v="313"/>
      <x v="21"/>
    </i>
    <i r="1">
      <x v="314"/>
      <x v="27"/>
    </i>
    <i r="1">
      <x v="315"/>
      <x v="19"/>
    </i>
    <i r="1">
      <x v="316"/>
      <x v="3"/>
    </i>
    <i r="1">
      <x v="317"/>
      <x v="11"/>
    </i>
    <i r="1">
      <x v="318"/>
      <x v="27"/>
    </i>
    <i r="1">
      <x v="319"/>
      <x v="18"/>
    </i>
    <i t="default">
      <x v="2"/>
    </i>
    <i>
      <x v="3"/>
      <x v="320"/>
      <x v="19"/>
    </i>
    <i r="1">
      <x v="321"/>
      <x v="3"/>
    </i>
    <i r="1">
      <x v="322"/>
      <x v="19"/>
    </i>
    <i r="1">
      <x v="323"/>
      <x v="28"/>
    </i>
    <i r="1">
      <x v="324"/>
      <x v="19"/>
    </i>
    <i r="1">
      <x v="325"/>
      <x v="21"/>
    </i>
    <i r="1">
      <x v="326"/>
      <x v="19"/>
    </i>
    <i r="1">
      <x v="327"/>
      <x v="19"/>
    </i>
    <i r="1">
      <x v="328"/>
      <x v="5"/>
    </i>
    <i r="1">
      <x v="329"/>
      <x v="21"/>
    </i>
    <i r="1">
      <x v="330"/>
      <x v="18"/>
    </i>
    <i r="1">
      <x v="331"/>
      <x v="11"/>
    </i>
    <i r="1">
      <x v="332"/>
      <x v="21"/>
    </i>
    <i r="1">
      <x v="333"/>
      <x v="22"/>
    </i>
    <i r="1">
      <x v="334"/>
      <x v="22"/>
    </i>
    <i r="1">
      <x v="335"/>
      <x v="27"/>
    </i>
    <i r="1">
      <x v="336"/>
      <x v="28"/>
    </i>
    <i t="default">
      <x v="3"/>
    </i>
    <i>
      <x v="4"/>
      <x v="337"/>
      <x v="11"/>
    </i>
    <i r="1">
      <x v="338"/>
      <x v="19"/>
    </i>
    <i r="1">
      <x v="339"/>
      <x v="21"/>
    </i>
    <i r="1">
      <x v="340"/>
      <x v="6"/>
    </i>
    <i r="1">
      <x v="341"/>
      <x v="6"/>
    </i>
    <i r="1">
      <x v="342"/>
      <x v="7"/>
    </i>
    <i r="1">
      <x v="343"/>
      <x v="18"/>
    </i>
    <i r="1">
      <x v="344"/>
      <x v="19"/>
    </i>
    <i r="1">
      <x v="345"/>
      <x v="21"/>
    </i>
    <i r="1">
      <x v="346"/>
      <x v="11"/>
    </i>
    <i r="1">
      <x v="347"/>
      <x v="26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9"/>
    </i>
    <i r="1">
      <x v="353"/>
      <x v="21"/>
    </i>
    <i r="1">
      <x v="354"/>
      <x v="19"/>
    </i>
    <i r="1">
      <x v="355"/>
      <x v="19"/>
    </i>
    <i r="1">
      <x v="356"/>
      <x v="21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9"/>
    </i>
    <i r="1">
      <x v="361"/>
      <x v="30"/>
    </i>
    <i r="1">
      <x v="362"/>
      <x v="22"/>
    </i>
    <i r="1">
      <x v="363"/>
      <x v="31"/>
    </i>
    <i r="1">
      <x v="364"/>
      <x v="21"/>
    </i>
    <i r="1">
      <x v="365"/>
      <x v="19"/>
    </i>
    <i r="1">
      <x v="366"/>
      <x v="27"/>
    </i>
    <i r="1">
      <x v="367"/>
      <x v="18"/>
    </i>
    <i r="1">
      <x v="368"/>
      <x v="18"/>
    </i>
    <i r="1">
      <x v="369"/>
      <x v="5"/>
    </i>
    <i r="1">
      <x v="370"/>
      <x v="30"/>
    </i>
    <i r="1">
      <x v="371"/>
      <x v="19"/>
    </i>
    <i r="1">
      <x v="372"/>
      <x v="6"/>
    </i>
    <i r="1">
      <x v="373"/>
      <x v="11"/>
    </i>
    <i r="1">
      <x v="374"/>
      <x v="32"/>
    </i>
    <i r="1">
      <x v="375"/>
      <x v="33"/>
    </i>
    <i t="default">
      <x v="5"/>
    </i>
    <i>
      <x v="6"/>
      <x v="376"/>
      <x v="30"/>
    </i>
    <i r="1">
      <x v="377"/>
      <x v="22"/>
    </i>
    <i r="1">
      <x v="378"/>
      <x v="19"/>
    </i>
    <i r="1">
      <x v="379"/>
      <x v="19"/>
    </i>
    <i r="1">
      <x v="380"/>
      <x v="3"/>
    </i>
    <i r="1">
      <x v="381"/>
      <x v="19"/>
    </i>
    <i r="1">
      <x v="382"/>
      <x v="22"/>
    </i>
    <i r="1">
      <x v="383"/>
      <x v="21"/>
    </i>
    <i r="1">
      <x v="384"/>
      <x v="22"/>
    </i>
    <i r="1">
      <x v="385"/>
      <x v="19"/>
    </i>
    <i r="1">
      <x v="386"/>
      <x v="21"/>
    </i>
    <i r="1">
      <x v="387"/>
      <x v="26"/>
    </i>
    <i r="1">
      <x v="388"/>
      <x v="19"/>
    </i>
    <i r="1">
      <x v="389"/>
      <x v="5"/>
    </i>
    <i r="1">
      <x v="390"/>
      <x v="22"/>
    </i>
    <i r="1">
      <x v="391"/>
      <x v="18"/>
    </i>
    <i r="1">
      <x v="392"/>
      <x v="21"/>
    </i>
    <i r="1">
      <x v="393"/>
      <x v="11"/>
    </i>
    <i r="1">
      <x v="394"/>
      <x v="19"/>
    </i>
    <i r="1">
      <x v="395"/>
      <x v="19"/>
    </i>
    <i t="default">
      <x v="6"/>
    </i>
    <i>
      <x v="7"/>
      <x v="181"/>
      <x v="19"/>
    </i>
    <i r="1">
      <x v="182"/>
      <x v="18"/>
    </i>
    <i r="1">
      <x v="183"/>
      <x v="19"/>
    </i>
    <i r="1">
      <x v="184"/>
      <x v="19"/>
    </i>
    <i r="1">
      <x v="185"/>
      <x v="6"/>
    </i>
    <i r="1">
      <x v="186"/>
      <x v="11"/>
    </i>
    <i r="1">
      <x v="187"/>
      <x v="18"/>
    </i>
    <i r="1">
      <x v="188"/>
      <x v="19"/>
    </i>
    <i r="1">
      <x v="189"/>
      <x v="8"/>
    </i>
    <i r="1">
      <x v="190"/>
      <x v="8"/>
    </i>
    <i r="1">
      <x v="191"/>
      <x v="8"/>
    </i>
    <i r="1">
      <x v="192"/>
      <x v="19"/>
    </i>
    <i r="1">
      <x v="193"/>
      <x v="18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8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1"/>
    </i>
    <i r="1">
      <x v="203"/>
      <x v="7"/>
    </i>
    <i r="1">
      <x v="204"/>
      <x v="18"/>
    </i>
    <i r="1">
      <x v="205"/>
      <x v="19"/>
    </i>
    <i r="1">
      <x v="206"/>
      <x v="19"/>
    </i>
    <i r="1">
      <x v="207"/>
      <x v="6"/>
    </i>
    <i t="default">
      <x v="8"/>
    </i>
    <i>
      <x v="9"/>
      <x v="208"/>
      <x v="21"/>
    </i>
    <i r="1">
      <x v="209"/>
      <x v="22"/>
    </i>
    <i r="1">
      <x v="210"/>
      <x v="11"/>
    </i>
    <i r="1">
      <x v="211"/>
      <x v="22"/>
    </i>
    <i r="1">
      <x v="212"/>
      <x v="18"/>
    </i>
    <i r="1">
      <x v="213"/>
      <x v="22"/>
    </i>
    <i r="1">
      <x v="214"/>
      <x v="7"/>
    </i>
    <i r="1">
      <x v="215"/>
      <x v="19"/>
    </i>
    <i r="1">
      <x v="216"/>
      <x v="11"/>
    </i>
    <i r="1">
      <x v="217"/>
      <x v="19"/>
    </i>
    <i r="1">
      <x v="218"/>
      <x v="18"/>
    </i>
    <i r="1">
      <x v="219"/>
      <x v="19"/>
    </i>
    <i r="1">
      <x v="220"/>
      <x v="21"/>
    </i>
    <i r="1">
      <x v="221"/>
      <x v="7"/>
    </i>
    <i r="1">
      <x v="222"/>
      <x v="19"/>
    </i>
    <i r="1">
      <x v="223"/>
      <x v="19"/>
    </i>
    <i r="1">
      <x v="224"/>
      <x v="5"/>
    </i>
    <i r="1">
      <x v="225"/>
      <x v="19"/>
    </i>
    <i r="1">
      <x v="226"/>
      <x v="23"/>
    </i>
    <i t="default">
      <x v="9"/>
    </i>
    <i>
      <x v="10"/>
      <x v="227"/>
      <x v="21"/>
    </i>
    <i r="1">
      <x v="228"/>
      <x v="19"/>
    </i>
    <i r="1">
      <x v="229"/>
      <x v="22"/>
    </i>
    <i r="1">
      <x v="230"/>
      <x v="19"/>
    </i>
    <i r="1">
      <x v="231"/>
      <x v="18"/>
    </i>
    <i r="1">
      <x v="232"/>
      <x v="6"/>
    </i>
    <i r="1">
      <x v="233"/>
      <x v="3"/>
    </i>
    <i r="1">
      <x v="234"/>
      <x v="19"/>
    </i>
    <i r="1">
      <x v="235"/>
      <x v="25"/>
    </i>
    <i r="1">
      <x v="236"/>
      <x v="22"/>
    </i>
    <i r="1">
      <x v="237"/>
      <x v="25"/>
    </i>
    <i r="1">
      <x v="238"/>
      <x v="19"/>
    </i>
    <i r="1">
      <x v="239"/>
      <x v="21"/>
    </i>
    <i r="1">
      <x v="240"/>
      <x v="25"/>
    </i>
    <i r="1">
      <x v="241"/>
      <x v="19"/>
    </i>
    <i r="1">
      <x v="242"/>
      <x v="23"/>
    </i>
    <i r="1">
      <x v="243"/>
      <x v="19"/>
    </i>
    <i r="1">
      <x v="244"/>
      <x v="24"/>
    </i>
    <i r="1">
      <x v="245"/>
      <x v="8"/>
    </i>
    <i r="1">
      <x v="246"/>
      <x v="24"/>
    </i>
    <i r="1">
      <x v="247"/>
      <x v="5"/>
    </i>
    <i r="1">
      <x v="248"/>
      <x v="19"/>
    </i>
    <i r="1">
      <x v="249"/>
      <x v="23"/>
    </i>
    <i r="1">
      <x v="250"/>
      <x v="11"/>
    </i>
    <i r="1">
      <x v="251"/>
      <x v="21"/>
    </i>
    <i r="1">
      <x v="252"/>
      <x v="19"/>
    </i>
    <i r="1">
      <x v="253"/>
      <x v="18"/>
    </i>
    <i r="1">
      <x v="254"/>
      <x v="23"/>
    </i>
    <i r="1">
      <x v="255"/>
      <x v="19"/>
    </i>
    <i t="default">
      <x v="10"/>
    </i>
    <i>
      <x v="11"/>
      <x v="256"/>
      <x v="19"/>
    </i>
    <i r="1">
      <x v="257"/>
      <x v="23"/>
    </i>
    <i r="1">
      <x v="258"/>
      <x v="19"/>
    </i>
    <i r="1">
      <x v="259"/>
      <x v="3"/>
    </i>
    <i r="1">
      <x v="260"/>
      <x v="7"/>
    </i>
    <i r="1">
      <x v="261"/>
      <x v="22"/>
    </i>
    <i r="1">
      <x v="262"/>
      <x v="25"/>
    </i>
    <i r="1">
      <x v="263"/>
      <x v="7"/>
    </i>
    <i r="1">
      <x v="264"/>
      <x v="19"/>
    </i>
    <i r="1">
      <x v="265"/>
      <x v="6"/>
    </i>
    <i r="1">
      <x v="266"/>
      <x v="19"/>
    </i>
    <i r="1">
      <x v="267"/>
      <x v="21"/>
    </i>
    <i r="1">
      <x v="268"/>
      <x v="19"/>
    </i>
    <i r="1">
      <x v="269"/>
      <x v="26"/>
    </i>
    <i r="1">
      <x v="270"/>
      <x v="19"/>
    </i>
    <i r="1">
      <x v="271"/>
      <x v="11"/>
    </i>
    <i r="1">
      <x v="272"/>
      <x v="19"/>
    </i>
    <i r="1">
      <x v="273"/>
      <x v="18"/>
    </i>
    <i r="1">
      <x v="274"/>
      <x v="8"/>
    </i>
    <i r="1">
      <x v="275"/>
      <x v="19"/>
    </i>
    <i r="1">
      <x v="276"/>
      <x v="21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AZ461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4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</pivotField>
    <pivotField compact="0" outline="0" showAll="0"/>
    <pivotField axis="axisRow" compact="0" outline="0" showAll="0">
      <items count="3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9"/>
        <item x="28"/>
        <item x="30"/>
        <item x="31"/>
        <item x="32"/>
        <item x="33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456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67"/>
    </i>
    <i r="1">
      <x v="69"/>
    </i>
    <i r="1">
      <x v="71"/>
    </i>
    <i r="1">
      <x v="78"/>
    </i>
    <i r="1">
      <x v="88"/>
    </i>
    <i r="1">
      <x v="130"/>
    </i>
    <i r="1">
      <x v="160"/>
    </i>
    <i r="1">
      <x v="167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1"/>
    </i>
    <i t="default">
      <x v="16"/>
    </i>
    <i>
      <x v="17"/>
      <x v="118"/>
    </i>
    <i t="default">
      <x v="17"/>
    </i>
    <i>
      <x v="18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t="default">
      <x v="18"/>
    </i>
    <i>
      <x v="19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t="default">
      <x v="19"/>
    </i>
    <i>
      <x v="20"/>
      <x v="156"/>
    </i>
    <i t="default">
      <x v="20"/>
    </i>
    <i>
      <x v="21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t="default">
      <x v="21"/>
    </i>
    <i>
      <x v="22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t="default">
      <x v="22"/>
    </i>
    <i>
      <x v="23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t="default">
      <x v="23"/>
    </i>
    <i>
      <x v="24"/>
      <x v="244"/>
    </i>
    <i r="1">
      <x v="246"/>
    </i>
    <i t="default">
      <x v="24"/>
    </i>
    <i>
      <x v="25"/>
      <x v="235"/>
    </i>
    <i r="1">
      <x v="237"/>
    </i>
    <i r="1">
      <x v="240"/>
    </i>
    <i r="1">
      <x v="262"/>
    </i>
    <i t="default">
      <x v="25"/>
    </i>
    <i>
      <x v="26"/>
      <x v="269"/>
    </i>
    <i r="1">
      <x v="308"/>
    </i>
    <i r="1">
      <x v="347"/>
    </i>
    <i r="1">
      <x v="387"/>
    </i>
    <i t="default">
      <x v="26"/>
    </i>
    <i>
      <x v="27"/>
      <x v="297"/>
    </i>
    <i r="1">
      <x v="305"/>
    </i>
    <i r="1">
      <x v="314"/>
    </i>
    <i r="1">
      <x v="318"/>
    </i>
    <i r="1">
      <x v="335"/>
    </i>
    <i r="1">
      <x v="366"/>
    </i>
    <i t="default">
      <x v="27"/>
    </i>
    <i>
      <x v="28"/>
      <x v="323"/>
    </i>
    <i r="1">
      <x v="336"/>
    </i>
    <i r="1">
      <x v="409"/>
    </i>
    <i t="default">
      <x v="28"/>
    </i>
    <i>
      <x v="29"/>
      <x v="310"/>
    </i>
    <i t="default">
      <x v="29"/>
    </i>
    <i>
      <x v="30"/>
      <x v="361"/>
    </i>
    <i r="1">
      <x v="370"/>
    </i>
    <i r="1">
      <x v="376"/>
    </i>
    <i t="default">
      <x v="30"/>
    </i>
    <i>
      <x v="31"/>
      <x v="363"/>
    </i>
    <i t="default">
      <x v="31"/>
    </i>
    <i>
      <x v="32"/>
      <x v="374"/>
    </i>
    <i t="default">
      <x v="32"/>
    </i>
    <i>
      <x v="33"/>
      <x v="375"/>
    </i>
    <i t="default">
      <x v="33"/>
    </i>
    <i>
      <x v="34"/>
      <x v="417"/>
    </i>
    <i t="default">
      <x v="34"/>
    </i>
    <i t="grand">
      <x/>
    </i>
  </rowItems>
  <colFields count="2">
    <field x="2"/>
    <field x="1"/>
  </colFields>
  <colItems count="3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 v="7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196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461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4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</pivotField>
    <pivotField compact="0" outline="0" showAll="0"/>
    <pivotField axis="axisRow" compact="0" outline="0" showAll="0">
      <items count="36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12"/>
        <item x="13"/>
        <item x="14"/>
        <item x="15"/>
        <item x="17"/>
        <item x="18"/>
        <item x="19"/>
        <item x="16"/>
        <item x="20"/>
        <item x="21"/>
        <item x="22"/>
        <item x="23"/>
        <item x="25"/>
        <item x="24"/>
        <item x="26"/>
        <item x="27"/>
        <item x="29"/>
        <item x="28"/>
        <item x="30"/>
        <item x="31"/>
        <item x="32"/>
        <item x="33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457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12"/>
    </i>
    <i r="2">
      <x v="68"/>
      <x v="11"/>
    </i>
    <i r="2">
      <x v="69"/>
      <x v="12"/>
    </i>
    <i r="2">
      <x v="70"/>
      <x v="6"/>
    </i>
    <i r="2">
      <x v="71"/>
      <x v="12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12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12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19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12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20"/>
    </i>
    <i r="2">
      <x v="157"/>
      <x v="21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12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1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1"/>
    </i>
    <i r="2">
      <x v="209"/>
      <x v="22"/>
    </i>
    <i r="2">
      <x v="210"/>
      <x v="11"/>
    </i>
    <i r="2">
      <x v="211"/>
      <x v="22"/>
    </i>
    <i r="2">
      <x v="212"/>
      <x v="17"/>
    </i>
    <i r="2">
      <x v="213"/>
      <x v="22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1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3"/>
    </i>
    <i t="default" r="1">
      <x v="2"/>
    </i>
    <i r="1">
      <x v="3"/>
      <x v="227"/>
      <x v="21"/>
    </i>
    <i r="2">
      <x v="228"/>
      <x v="18"/>
    </i>
    <i r="2">
      <x v="229"/>
      <x v="22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5"/>
    </i>
    <i r="2">
      <x v="236"/>
      <x v="22"/>
    </i>
    <i r="2">
      <x v="237"/>
      <x v="25"/>
    </i>
    <i r="2">
      <x v="238"/>
      <x v="18"/>
    </i>
    <i r="2">
      <x v="239"/>
      <x v="21"/>
    </i>
    <i r="2">
      <x v="240"/>
      <x v="25"/>
    </i>
    <i r="2">
      <x v="241"/>
      <x v="18"/>
    </i>
    <i r="2">
      <x v="242"/>
      <x v="23"/>
    </i>
    <i r="2">
      <x v="243"/>
      <x v="18"/>
    </i>
    <i r="2">
      <x v="244"/>
      <x v="24"/>
    </i>
    <i r="2">
      <x v="245"/>
      <x v="8"/>
    </i>
    <i r="2">
      <x v="246"/>
      <x v="24"/>
    </i>
    <i r="2">
      <x v="247"/>
      <x v="5"/>
    </i>
    <i r="2">
      <x v="248"/>
      <x v="18"/>
    </i>
    <i r="2">
      <x v="249"/>
      <x v="23"/>
    </i>
    <i r="2">
      <x v="250"/>
      <x v="11"/>
    </i>
    <i r="2">
      <x v="251"/>
      <x v="21"/>
    </i>
    <i r="2">
      <x v="252"/>
      <x v="18"/>
    </i>
    <i r="2">
      <x v="253"/>
      <x v="17"/>
    </i>
    <i r="2">
      <x v="254"/>
      <x v="23"/>
    </i>
    <i r="2">
      <x v="255"/>
      <x v="18"/>
    </i>
    <i t="default" r="1">
      <x v="3"/>
    </i>
    <i r="1">
      <x v="4"/>
      <x v="256"/>
      <x v="18"/>
    </i>
    <i r="2">
      <x v="257"/>
      <x v="23"/>
    </i>
    <i r="2">
      <x v="258"/>
      <x v="18"/>
    </i>
    <i r="2">
      <x v="259"/>
      <x v="3"/>
    </i>
    <i r="2">
      <x v="260"/>
      <x v="7"/>
    </i>
    <i r="2">
      <x v="261"/>
      <x v="22"/>
    </i>
    <i r="2">
      <x v="262"/>
      <x v="25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1"/>
    </i>
    <i r="2">
      <x v="268"/>
      <x v="18"/>
    </i>
    <i r="2">
      <x v="269"/>
      <x v="26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1"/>
    </i>
    <i t="default" r="1">
      <x v="4"/>
    </i>
    <i r="1">
      <x v="5"/>
      <x v="277"/>
      <x v="18"/>
    </i>
    <i r="2">
      <x v="278"/>
      <x v="22"/>
    </i>
    <i r="2">
      <x v="279"/>
      <x v="18"/>
    </i>
    <i r="2">
      <x v="280"/>
      <x v="5"/>
    </i>
    <i r="2">
      <x v="281"/>
      <x v="11"/>
    </i>
    <i r="2">
      <x v="282"/>
      <x v="22"/>
    </i>
    <i r="2">
      <x v="283"/>
      <x v="21"/>
    </i>
    <i r="2">
      <x v="284"/>
      <x v="18"/>
    </i>
    <i r="2">
      <x v="285"/>
      <x v="23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1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7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1"/>
    </i>
    <i r="2">
      <x v="304"/>
      <x v="3"/>
    </i>
    <i t="default" r="1">
      <x v="6"/>
    </i>
    <i r="1">
      <x v="7"/>
      <x v="305"/>
      <x v="27"/>
    </i>
    <i r="2">
      <x v="306"/>
      <x v="18"/>
    </i>
    <i r="2">
      <x v="307"/>
      <x v="5"/>
    </i>
    <i r="2">
      <x v="308"/>
      <x v="26"/>
    </i>
    <i r="2">
      <x v="309"/>
      <x v="18"/>
    </i>
    <i r="2">
      <x v="310"/>
      <x v="29"/>
    </i>
    <i r="2">
      <x v="311"/>
      <x v="8"/>
    </i>
    <i r="2">
      <x v="312"/>
      <x v="6"/>
    </i>
    <i r="2">
      <x v="313"/>
      <x v="21"/>
    </i>
    <i r="2">
      <x v="314"/>
      <x v="27"/>
    </i>
    <i r="2">
      <x v="315"/>
      <x v="18"/>
    </i>
    <i r="2">
      <x v="316"/>
      <x v="3"/>
    </i>
    <i r="2">
      <x v="317"/>
      <x v="11"/>
    </i>
    <i r="2">
      <x v="318"/>
      <x v="27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8"/>
    </i>
    <i r="2">
      <x v="324"/>
      <x v="18"/>
    </i>
    <i r="2">
      <x v="325"/>
      <x v="21"/>
    </i>
    <i r="2">
      <x v="326"/>
      <x v="18"/>
    </i>
    <i r="2">
      <x v="327"/>
      <x v="18"/>
    </i>
    <i r="2">
      <x v="328"/>
      <x v="5"/>
    </i>
    <i r="2">
      <x v="329"/>
      <x v="21"/>
    </i>
    <i r="2">
      <x v="330"/>
      <x v="17"/>
    </i>
    <i r="2">
      <x v="331"/>
      <x v="11"/>
    </i>
    <i r="2">
      <x v="332"/>
      <x v="21"/>
    </i>
    <i r="2">
      <x v="333"/>
      <x v="22"/>
    </i>
    <i r="2">
      <x v="334"/>
      <x v="22"/>
    </i>
    <i r="2">
      <x v="335"/>
      <x v="27"/>
    </i>
    <i r="2">
      <x v="336"/>
      <x v="28"/>
    </i>
    <i t="default" r="1">
      <x v="8"/>
    </i>
    <i r="1">
      <x v="9"/>
      <x v="337"/>
      <x v="11"/>
    </i>
    <i r="2">
      <x v="338"/>
      <x v="18"/>
    </i>
    <i r="2">
      <x v="339"/>
      <x v="21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1"/>
    </i>
    <i r="2">
      <x v="346"/>
      <x v="11"/>
    </i>
    <i r="2">
      <x v="347"/>
      <x v="26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1"/>
    </i>
    <i r="2">
      <x v="354"/>
      <x v="18"/>
    </i>
    <i r="2">
      <x v="355"/>
      <x v="18"/>
    </i>
    <i r="2">
      <x v="356"/>
      <x v="21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30"/>
    </i>
    <i r="2">
      <x v="362"/>
      <x v="22"/>
    </i>
    <i r="2">
      <x v="363"/>
      <x v="31"/>
    </i>
    <i r="2">
      <x v="364"/>
      <x v="21"/>
    </i>
    <i r="2">
      <x v="365"/>
      <x v="18"/>
    </i>
    <i r="2">
      <x v="366"/>
      <x v="27"/>
    </i>
    <i r="2">
      <x v="367"/>
      <x v="17"/>
    </i>
    <i r="2">
      <x v="368"/>
      <x v="17"/>
    </i>
    <i r="2">
      <x v="369"/>
      <x v="5"/>
    </i>
    <i r="2">
      <x v="370"/>
      <x v="30"/>
    </i>
    <i r="2">
      <x v="371"/>
      <x v="18"/>
    </i>
    <i r="2">
      <x v="372"/>
      <x v="6"/>
    </i>
    <i r="2">
      <x v="373"/>
      <x v="11"/>
    </i>
    <i r="2">
      <x v="374"/>
      <x v="32"/>
    </i>
    <i r="2">
      <x v="375"/>
      <x v="33"/>
    </i>
    <i t="default" r="1">
      <x v="10"/>
    </i>
    <i r="1">
      <x v="11"/>
      <x v="376"/>
      <x v="30"/>
    </i>
    <i r="2">
      <x v="377"/>
      <x v="22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2"/>
    </i>
    <i r="2">
      <x v="383"/>
      <x v="21"/>
    </i>
    <i r="2">
      <x v="384"/>
      <x v="22"/>
    </i>
    <i r="2">
      <x v="385"/>
      <x v="18"/>
    </i>
    <i r="2">
      <x v="386"/>
      <x v="21"/>
    </i>
    <i r="2">
      <x v="387"/>
      <x v="26"/>
    </i>
    <i r="2">
      <x v="388"/>
      <x v="18"/>
    </i>
    <i r="2">
      <x v="389"/>
      <x v="5"/>
    </i>
    <i r="2">
      <x v="390"/>
      <x v="22"/>
    </i>
    <i r="2">
      <x v="391"/>
      <x v="17"/>
    </i>
    <i r="2">
      <x v="392"/>
      <x v="21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3"/>
    </i>
    <i r="2">
      <x v="398"/>
      <x v="18"/>
    </i>
    <i r="2">
      <x v="399"/>
      <x v="21"/>
    </i>
    <i r="2">
      <x v="400"/>
      <x v="23"/>
    </i>
    <i r="2">
      <x v="401"/>
      <x v="18"/>
    </i>
    <i r="2">
      <x v="402"/>
      <x v="5"/>
    </i>
    <i r="2">
      <x v="403"/>
      <x v="13"/>
    </i>
    <i r="2">
      <x v="404"/>
      <x v="23"/>
    </i>
    <i r="2">
      <x v="405"/>
      <x v="11"/>
    </i>
    <i r="2">
      <x v="406"/>
      <x v="18"/>
    </i>
    <i r="2">
      <x v="407"/>
      <x v="22"/>
    </i>
    <i r="2">
      <x v="408"/>
      <x v="23"/>
    </i>
    <i r="2">
      <x v="409"/>
      <x v="28"/>
    </i>
    <i r="2">
      <x v="410"/>
      <x v="18"/>
    </i>
    <i r="2">
      <x v="411"/>
      <x v="21"/>
    </i>
    <i r="2">
      <x v="412"/>
      <x v="22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4"/>
    </i>
    <i r="2">
      <x v="418"/>
      <x v="18"/>
    </i>
    <i r="2">
      <x v="419"/>
      <x v="22"/>
    </i>
    <i t="default" r="1">
      <x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2"/>
  <sheetViews>
    <sheetView workbookViewId="0">
      <selection activeCell="A18" sqref="A18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4" width="14.44140625" bestFit="1" customWidth="1"/>
    <col min="15" max="15" width="9.88671875" bestFit="1" customWidth="1"/>
    <col min="16" max="16" width="10.77734375" bestFit="1" customWidth="1"/>
    <col min="17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O4" t="s">
        <v>586</v>
      </c>
      <c r="P4" t="s">
        <v>131</v>
      </c>
      <c r="AC4">
        <v>2022</v>
      </c>
      <c r="AK4" t="s">
        <v>586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</v>
      </c>
      <c r="K5">
        <v>2</v>
      </c>
      <c r="L5">
        <v>3</v>
      </c>
      <c r="M5">
        <v>4</v>
      </c>
      <c r="N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411</v>
      </c>
      <c r="B6" t="s">
        <v>548</v>
      </c>
      <c r="C6" s="57">
        <v>44564</v>
      </c>
      <c r="D6" s="18"/>
      <c r="E6" s="18"/>
      <c r="F6" s="18"/>
      <c r="G6" s="18"/>
      <c r="H6" s="18"/>
      <c r="I6" s="18"/>
      <c r="J6" s="18">
        <v>8273</v>
      </c>
      <c r="K6" s="18"/>
      <c r="L6" s="18"/>
      <c r="M6" s="18"/>
      <c r="N6" s="18"/>
      <c r="O6" s="18">
        <v>8273</v>
      </c>
      <c r="P6" s="18">
        <v>8273</v>
      </c>
      <c r="Q6" s="18"/>
      <c r="R6" s="18"/>
      <c r="S6" s="18"/>
      <c r="T6" s="18"/>
      <c r="U6" s="18"/>
      <c r="V6" s="18"/>
      <c r="W6" s="18"/>
      <c r="X6" s="18"/>
      <c r="Z6" t="s">
        <v>62</v>
      </c>
      <c r="AA6" t="s">
        <v>554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550</v>
      </c>
      <c r="C7" s="57">
        <v>44568</v>
      </c>
      <c r="D7" s="18"/>
      <c r="E7" s="18"/>
      <c r="F7" s="18"/>
      <c r="G7" s="18"/>
      <c r="H7" s="18"/>
      <c r="I7" s="18"/>
      <c r="J7" s="18">
        <v>1233</v>
      </c>
      <c r="K7" s="18"/>
      <c r="L7" s="18"/>
      <c r="M7" s="18"/>
      <c r="N7" s="18"/>
      <c r="O7" s="18">
        <v>1233</v>
      </c>
      <c r="P7" s="18">
        <v>1233</v>
      </c>
      <c r="Q7" s="18"/>
      <c r="R7" s="18"/>
      <c r="S7" s="18"/>
      <c r="T7" s="18"/>
      <c r="U7" s="18"/>
      <c r="V7" s="18"/>
      <c r="W7" s="18"/>
      <c r="X7" s="18"/>
      <c r="AA7" t="s">
        <v>569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551</v>
      </c>
      <c r="C8" s="57">
        <v>44569</v>
      </c>
      <c r="D8" s="18"/>
      <c r="E8" s="18"/>
      <c r="F8" s="18"/>
      <c r="G8" s="18"/>
      <c r="H8" s="18"/>
      <c r="I8" s="18"/>
      <c r="J8" s="18">
        <v>7377</v>
      </c>
      <c r="K8" s="18"/>
      <c r="L8" s="18"/>
      <c r="M8" s="18"/>
      <c r="N8" s="18"/>
      <c r="O8" s="18">
        <v>7377</v>
      </c>
      <c r="P8" s="18">
        <v>7377</v>
      </c>
      <c r="Q8" s="18"/>
      <c r="R8" s="18"/>
      <c r="S8" s="18"/>
      <c r="T8" s="18"/>
      <c r="U8" s="18"/>
      <c r="V8" s="18"/>
      <c r="W8" s="18"/>
      <c r="X8" s="18"/>
      <c r="AA8" t="s">
        <v>605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560</v>
      </c>
      <c r="C9" s="57">
        <v>44574</v>
      </c>
      <c r="D9" s="18"/>
      <c r="E9" s="18"/>
      <c r="F9" s="18"/>
      <c r="G9" s="18"/>
      <c r="H9" s="18"/>
      <c r="I9" s="18"/>
      <c r="J9" s="18">
        <v>28549</v>
      </c>
      <c r="K9" s="18"/>
      <c r="L9" s="18"/>
      <c r="M9" s="18"/>
      <c r="N9" s="18"/>
      <c r="O9" s="18">
        <v>28549</v>
      </c>
      <c r="P9" s="18">
        <v>28549</v>
      </c>
      <c r="Q9" s="18"/>
      <c r="R9" s="18"/>
      <c r="S9" s="18"/>
      <c r="T9" s="18"/>
      <c r="U9" s="18"/>
      <c r="V9" s="18"/>
      <c r="W9" s="18"/>
      <c r="X9" s="18"/>
      <c r="AA9" t="s">
        <v>637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566</v>
      </c>
      <c r="C10" s="57">
        <v>44579</v>
      </c>
      <c r="D10" s="18"/>
      <c r="E10" s="18"/>
      <c r="F10" s="18"/>
      <c r="G10" s="18"/>
      <c r="H10" s="18"/>
      <c r="I10" s="18"/>
      <c r="J10" s="18">
        <v>11502</v>
      </c>
      <c r="K10" s="18"/>
      <c r="L10" s="18"/>
      <c r="M10" s="18"/>
      <c r="N10" s="18"/>
      <c r="O10" s="18">
        <v>11502</v>
      </c>
      <c r="P10" s="18">
        <v>11502</v>
      </c>
      <c r="Q10" s="18"/>
      <c r="R10" s="18"/>
      <c r="S10" s="18"/>
      <c r="T10" s="18"/>
      <c r="U10" s="18"/>
      <c r="V10" s="18"/>
      <c r="W10" s="18"/>
      <c r="X10" s="18"/>
      <c r="AA10" t="s">
        <v>649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611</v>
      </c>
      <c r="C11" s="57">
        <v>44616</v>
      </c>
      <c r="D11" s="18"/>
      <c r="E11" s="18"/>
      <c r="F11" s="18"/>
      <c r="G11" s="18"/>
      <c r="H11" s="18"/>
      <c r="I11" s="18"/>
      <c r="J11" s="18"/>
      <c r="K11" s="18">
        <v>7961</v>
      </c>
      <c r="L11" s="18"/>
      <c r="M11" s="18"/>
      <c r="N11" s="18"/>
      <c r="O11" s="18">
        <v>7961</v>
      </c>
      <c r="P11" s="18">
        <v>7961</v>
      </c>
      <c r="Q11" s="18"/>
      <c r="R11" s="18"/>
      <c r="S11" s="18"/>
      <c r="T11" s="18"/>
      <c r="U11" s="18"/>
      <c r="V11" s="18"/>
      <c r="W11" s="18"/>
      <c r="X11" s="18"/>
      <c r="AA11" t="s">
        <v>725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612</v>
      </c>
      <c r="C12" s="57">
        <v>44618</v>
      </c>
      <c r="D12" s="18"/>
      <c r="E12" s="18"/>
      <c r="F12" s="18"/>
      <c r="G12" s="18"/>
      <c r="H12" s="18"/>
      <c r="I12" s="18"/>
      <c r="J12" s="18"/>
      <c r="K12" s="18">
        <v>2678</v>
      </c>
      <c r="L12" s="18"/>
      <c r="M12" s="18"/>
      <c r="N12" s="18"/>
      <c r="O12" s="18">
        <v>2678</v>
      </c>
      <c r="P12" s="18">
        <v>2678</v>
      </c>
      <c r="Q12" s="18"/>
      <c r="R12" s="18"/>
      <c r="S12" s="18"/>
      <c r="T12" s="18"/>
      <c r="U12" s="18"/>
      <c r="V12" s="18"/>
      <c r="W12" s="18"/>
      <c r="X12" s="18"/>
      <c r="AA12" t="s">
        <v>792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648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>
        <v>3029</v>
      </c>
      <c r="M13" s="18"/>
      <c r="N13" s="18"/>
      <c r="O13" s="18">
        <v>3029</v>
      </c>
      <c r="P13" s="18">
        <v>3029</v>
      </c>
      <c r="Q13" s="18"/>
      <c r="R13" s="18"/>
      <c r="S13" s="18"/>
      <c r="T13" s="18"/>
      <c r="U13" s="18"/>
      <c r="V13" s="18"/>
      <c r="W13" s="18"/>
      <c r="X13" s="18"/>
      <c r="AA13" t="s">
        <v>833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650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>
        <v>11425</v>
      </c>
      <c r="M14" s="18"/>
      <c r="N14" s="18"/>
      <c r="O14" s="18">
        <v>11425</v>
      </c>
      <c r="P14" s="18">
        <v>11425</v>
      </c>
      <c r="Q14" s="18"/>
      <c r="R14" s="18"/>
      <c r="S14" s="18"/>
      <c r="T14" s="18"/>
      <c r="U14" s="18"/>
      <c r="V14" s="18"/>
      <c r="W14" s="18"/>
      <c r="X14" s="18"/>
      <c r="AA14" t="s">
        <v>849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652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>
        <v>9888</v>
      </c>
      <c r="M15" s="18"/>
      <c r="N15" s="18"/>
      <c r="O15" s="18">
        <v>9888</v>
      </c>
      <c r="P15" s="18">
        <v>9888</v>
      </c>
      <c r="Q15" s="18"/>
      <c r="R15" s="18"/>
      <c r="S15" s="18"/>
      <c r="T15" s="18"/>
      <c r="U15" s="18"/>
      <c r="V15" s="18"/>
      <c r="W15" s="18"/>
      <c r="X15" s="18"/>
      <c r="AA15" t="s">
        <v>872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655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>
        <v>8819</v>
      </c>
      <c r="M16" s="18"/>
      <c r="N16" s="18"/>
      <c r="O16" s="18">
        <v>8819</v>
      </c>
      <c r="P16" s="18">
        <v>8819</v>
      </c>
      <c r="Q16" s="18"/>
      <c r="R16" s="18"/>
      <c r="S16" s="18"/>
      <c r="T16" s="18"/>
      <c r="U16" s="18"/>
      <c r="V16" s="18"/>
      <c r="W16" s="18"/>
      <c r="X16" s="18"/>
      <c r="AA16" t="s">
        <v>914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662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>
        <v>14422</v>
      </c>
      <c r="M17" s="18"/>
      <c r="N17" s="18"/>
      <c r="O17" s="18">
        <v>14422</v>
      </c>
      <c r="P17" s="18">
        <v>14422</v>
      </c>
      <c r="Q17" s="18"/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664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>
        <v>7593</v>
      </c>
      <c r="M18" s="18"/>
      <c r="N18" s="18"/>
      <c r="O18" s="18">
        <v>7593</v>
      </c>
      <c r="P18" s="18">
        <v>7593</v>
      </c>
      <c r="Q18" s="18"/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685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>
        <v>9157.5</v>
      </c>
      <c r="N19" s="18"/>
      <c r="O19" s="18">
        <v>9157.5</v>
      </c>
      <c r="P19" s="18">
        <v>9157.5</v>
      </c>
      <c r="Q19" s="18"/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687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>
        <v>10497.5</v>
      </c>
      <c r="N20" s="18"/>
      <c r="O20" s="18">
        <v>10497.5</v>
      </c>
      <c r="P20" s="18">
        <v>10497.5</v>
      </c>
      <c r="Q20" s="18"/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691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>
        <v>8569.5</v>
      </c>
      <c r="N21" s="18"/>
      <c r="O21" s="18">
        <v>8569.5</v>
      </c>
      <c r="P21" s="18">
        <v>8569.5</v>
      </c>
      <c r="Q21" s="18"/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695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>
        <v>10975.5</v>
      </c>
      <c r="N22" s="18"/>
      <c r="O22" s="18">
        <v>10975.5</v>
      </c>
      <c r="P22" s="18">
        <v>10975.5</v>
      </c>
      <c r="Q22" s="18"/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698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>
        <v>10103.5</v>
      </c>
      <c r="N23" s="18"/>
      <c r="O23" s="18">
        <v>10103.5</v>
      </c>
      <c r="P23" s="18">
        <v>10103.5</v>
      </c>
      <c r="Q23" s="18"/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700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>
        <v>3076</v>
      </c>
      <c r="N24" s="18"/>
      <c r="O24" s="18">
        <v>3076</v>
      </c>
      <c r="P24" s="18">
        <v>3076</v>
      </c>
      <c r="Q24" s="18"/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720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>
        <v>11151</v>
      </c>
      <c r="N25" s="18"/>
      <c r="O25" s="18">
        <v>11151</v>
      </c>
      <c r="P25" s="18">
        <v>11151</v>
      </c>
      <c r="Q25" s="18"/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727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>
        <v>11858.5</v>
      </c>
      <c r="N26" s="18"/>
      <c r="O26" s="18">
        <v>11858.5</v>
      </c>
      <c r="P26" s="18">
        <v>11858.5</v>
      </c>
      <c r="Q26" s="18"/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731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>
        <v>15244</v>
      </c>
      <c r="N27" s="18"/>
      <c r="O27" s="18">
        <v>15244</v>
      </c>
      <c r="P27" s="18">
        <v>15244</v>
      </c>
    </row>
    <row r="28" spans="2:38" x14ac:dyDescent="0.3">
      <c r="B28" t="s">
        <v>764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>
        <v>11530</v>
      </c>
      <c r="O28" s="18">
        <v>11530</v>
      </c>
      <c r="P28" s="18">
        <v>11530</v>
      </c>
    </row>
    <row r="29" spans="2:38" x14ac:dyDescent="0.3">
      <c r="B29" t="s">
        <v>766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>
        <v>16245</v>
      </c>
      <c r="O29" s="18">
        <v>16245</v>
      </c>
      <c r="P29" s="18">
        <v>16245</v>
      </c>
    </row>
    <row r="30" spans="2:38" x14ac:dyDescent="0.3">
      <c r="B30" t="s">
        <v>779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>
        <v>10369.5</v>
      </c>
      <c r="O30" s="18">
        <v>10369.5</v>
      </c>
      <c r="P30" s="18">
        <v>10369.5</v>
      </c>
    </row>
    <row r="31" spans="2:38" x14ac:dyDescent="0.3">
      <c r="B31" t="s">
        <v>782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>
        <v>8417</v>
      </c>
      <c r="O31" s="18">
        <v>8417</v>
      </c>
      <c r="P31" s="18">
        <v>8417</v>
      </c>
    </row>
    <row r="32" spans="2:38" x14ac:dyDescent="0.3">
      <c r="B32" t="s">
        <v>785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>
        <v>13110</v>
      </c>
      <c r="O32" s="18">
        <v>13110</v>
      </c>
      <c r="P32" s="18">
        <v>13110</v>
      </c>
    </row>
    <row r="33" spans="2:16" x14ac:dyDescent="0.3">
      <c r="B33" t="s">
        <v>791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>
        <v>13110</v>
      </c>
      <c r="O33" s="18">
        <v>13110</v>
      </c>
      <c r="P33" s="18">
        <v>13110</v>
      </c>
    </row>
    <row r="34" spans="2:16" x14ac:dyDescent="0.3">
      <c r="B34" t="s">
        <v>795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>
        <v>6750</v>
      </c>
      <c r="O34" s="18">
        <v>6750</v>
      </c>
      <c r="P34" s="18">
        <v>6750</v>
      </c>
    </row>
    <row r="35" spans="2:16" x14ac:dyDescent="0.3">
      <c r="B35" t="s">
        <v>798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>
        <v>14068</v>
      </c>
      <c r="O35" s="18">
        <v>14068</v>
      </c>
      <c r="P35" s="18">
        <v>14068</v>
      </c>
    </row>
    <row r="36" spans="2:16" x14ac:dyDescent="0.3">
      <c r="B36" t="s">
        <v>828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>
        <v>12427</v>
      </c>
      <c r="P36" s="18">
        <v>12427</v>
      </c>
    </row>
    <row r="37" spans="2:16" x14ac:dyDescent="0.3">
      <c r="B37" t="s">
        <v>830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>
        <v>9000</v>
      </c>
      <c r="P37" s="18">
        <v>9000</v>
      </c>
    </row>
    <row r="38" spans="2:16" x14ac:dyDescent="0.3">
      <c r="B38" t="s">
        <v>836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>
        <v>4950</v>
      </c>
      <c r="P38" s="18">
        <v>4950</v>
      </c>
    </row>
    <row r="39" spans="2:16" x14ac:dyDescent="0.3">
      <c r="B39" t="s">
        <v>844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>
        <v>4431.5</v>
      </c>
      <c r="P39" s="18">
        <v>4431.5</v>
      </c>
    </row>
    <row r="40" spans="2:16" x14ac:dyDescent="0.3">
      <c r="B40" t="s">
        <v>847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>
        <v>5889</v>
      </c>
      <c r="P40" s="18">
        <v>5889</v>
      </c>
    </row>
    <row r="41" spans="2:16" x14ac:dyDescent="0.3">
      <c r="B41" t="s">
        <v>860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>
        <v>12855.5</v>
      </c>
      <c r="P41" s="18">
        <v>12855.5</v>
      </c>
    </row>
    <row r="42" spans="2:16" x14ac:dyDescent="0.3">
      <c r="B42" t="s">
        <v>868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>
        <v>9153</v>
      </c>
      <c r="P42" s="18">
        <v>9153</v>
      </c>
    </row>
    <row r="43" spans="2:16" x14ac:dyDescent="0.3">
      <c r="B43" t="s">
        <v>869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>
        <v>925.5</v>
      </c>
      <c r="P43" s="18">
        <v>925.5</v>
      </c>
    </row>
    <row r="44" spans="2:16" x14ac:dyDescent="0.3">
      <c r="B44" t="s">
        <v>870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>
        <v>6625</v>
      </c>
      <c r="P44" s="18">
        <v>6625</v>
      </c>
    </row>
    <row r="45" spans="2:16" x14ac:dyDescent="0.3">
      <c r="B45" t="s">
        <v>897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>
        <v>5268.6</v>
      </c>
      <c r="P45" s="18">
        <v>5268.6</v>
      </c>
    </row>
    <row r="46" spans="2:16" x14ac:dyDescent="0.3">
      <c r="B46" t="s">
        <v>901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>
        <v>4312.5</v>
      </c>
      <c r="P46" s="18">
        <v>4312.5</v>
      </c>
    </row>
    <row r="47" spans="2:16" x14ac:dyDescent="0.3">
      <c r="B47" t="s">
        <v>912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>
        <v>6838.5</v>
      </c>
      <c r="P47" s="18">
        <v>6838.5</v>
      </c>
    </row>
    <row r="48" spans="2:16" x14ac:dyDescent="0.3">
      <c r="B48" t="s">
        <v>926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>
        <v>9343.9</v>
      </c>
      <c r="P48" s="18">
        <v>9343.9</v>
      </c>
    </row>
    <row r="49" spans="1:16" x14ac:dyDescent="0.3">
      <c r="B49" t="s">
        <v>929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>
        <v>11453.6</v>
      </c>
      <c r="P49" s="18">
        <v>11453.6</v>
      </c>
    </row>
    <row r="50" spans="1:16" x14ac:dyDescent="0.3">
      <c r="B50" t="s">
        <v>933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>
        <v>1914</v>
      </c>
      <c r="P50" s="18">
        <v>1914</v>
      </c>
    </row>
    <row r="51" spans="1:16" x14ac:dyDescent="0.3">
      <c r="B51" t="s">
        <v>935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>
        <v>13163</v>
      </c>
      <c r="P51" s="18">
        <v>13163</v>
      </c>
    </row>
    <row r="52" spans="1:16" x14ac:dyDescent="0.3">
      <c r="B52" t="s">
        <v>936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>
        <v>11823</v>
      </c>
      <c r="P52" s="18">
        <v>11823</v>
      </c>
    </row>
    <row r="53" spans="1:16" x14ac:dyDescent="0.3">
      <c r="B53" t="s">
        <v>989</v>
      </c>
      <c r="C53" s="57" t="s">
        <v>994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>
        <v>48172.5</v>
      </c>
      <c r="P53" s="18">
        <v>48172.5</v>
      </c>
    </row>
    <row r="54" spans="1:16" x14ac:dyDescent="0.3">
      <c r="B54" t="s">
        <v>1001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>
        <v>10166.299999999999</v>
      </c>
      <c r="P54" s="18">
        <v>10166.299999999999</v>
      </c>
    </row>
    <row r="55" spans="1:16" x14ac:dyDescent="0.3">
      <c r="B55" t="s">
        <v>1012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>
        <v>7590.5</v>
      </c>
      <c r="P55" s="18">
        <v>7590.5</v>
      </c>
    </row>
    <row r="56" spans="1:16" x14ac:dyDescent="0.3">
      <c r="B56" t="s">
        <v>1014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>
        <v>250</v>
      </c>
      <c r="P56" s="18">
        <v>250</v>
      </c>
    </row>
    <row r="57" spans="1:16" x14ac:dyDescent="0.3">
      <c r="B57" t="s">
        <v>1016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>
        <v>47685</v>
      </c>
      <c r="P57" s="18">
        <v>47685</v>
      </c>
    </row>
    <row r="58" spans="1:16" x14ac:dyDescent="0.3">
      <c r="B58" t="s">
        <v>1052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>
        <v>403.8</v>
      </c>
      <c r="P58" s="18">
        <v>403.8</v>
      </c>
    </row>
    <row r="59" spans="1:16" x14ac:dyDescent="0.3">
      <c r="B59" t="s">
        <v>1066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>
        <v>14886.5</v>
      </c>
      <c r="P59" s="18">
        <v>14886.5</v>
      </c>
    </row>
    <row r="60" spans="1:16" x14ac:dyDescent="0.3">
      <c r="B60" t="s">
        <v>1077</v>
      </c>
      <c r="C60" s="57" t="s">
        <v>1072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>
        <v>17236.599999999999</v>
      </c>
      <c r="P60" s="18">
        <v>17236.599999999999</v>
      </c>
    </row>
    <row r="61" spans="1:16" x14ac:dyDescent="0.3">
      <c r="A61" s="17" t="s">
        <v>424</v>
      </c>
      <c r="B61" s="17"/>
      <c r="C61" s="17"/>
      <c r="D61" s="19">
        <v>36697.5</v>
      </c>
      <c r="E61" s="19">
        <v>29559</v>
      </c>
      <c r="F61" s="19">
        <v>16419.599999999999</v>
      </c>
      <c r="G61" s="19">
        <v>47697.5</v>
      </c>
      <c r="H61" s="19">
        <v>113864.3</v>
      </c>
      <c r="I61" s="19">
        <v>32526.899999999998</v>
      </c>
      <c r="J61" s="19">
        <v>56934</v>
      </c>
      <c r="K61" s="19">
        <v>10639</v>
      </c>
      <c r="L61" s="19">
        <v>55176</v>
      </c>
      <c r="M61" s="19">
        <v>90633</v>
      </c>
      <c r="N61" s="19">
        <v>93599.5</v>
      </c>
      <c r="O61" s="19">
        <v>583746.29999999993</v>
      </c>
      <c r="P61" s="19">
        <v>583746.29999999993</v>
      </c>
    </row>
    <row r="62" spans="1:16" x14ac:dyDescent="0.3">
      <c r="A62" t="s">
        <v>131</v>
      </c>
      <c r="D62" s="18">
        <v>36697.5</v>
      </c>
      <c r="E62" s="18">
        <v>29559</v>
      </c>
      <c r="F62" s="18">
        <v>16419.599999999999</v>
      </c>
      <c r="G62" s="18">
        <v>47697.5</v>
      </c>
      <c r="H62" s="18">
        <v>113864.3</v>
      </c>
      <c r="I62" s="18">
        <v>32526.899999999998</v>
      </c>
      <c r="J62" s="18">
        <v>56934</v>
      </c>
      <c r="K62" s="18">
        <v>10639</v>
      </c>
      <c r="L62" s="18">
        <v>55176</v>
      </c>
      <c r="M62" s="18">
        <v>90633</v>
      </c>
      <c r="N62" s="18">
        <v>93599.5</v>
      </c>
      <c r="O62" s="18">
        <v>583746.29999999993</v>
      </c>
      <c r="P62" s="18">
        <v>583746.29999999993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754"/>
  <sheetViews>
    <sheetView zoomScaleNormal="100" workbookViewId="0">
      <selection activeCell="AD58" sqref="AD58:AD59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1995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1766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1766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1766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10550</v>
      </c>
      <c r="E8" s="18"/>
      <c r="F8" s="18"/>
      <c r="G8" s="18"/>
      <c r="H8" s="18">
        <v>10550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2720</v>
      </c>
      <c r="D10" s="18"/>
      <c r="E10" s="18"/>
      <c r="F10" s="18"/>
      <c r="G10" s="18"/>
      <c r="H10" s="18">
        <v>2720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9888.2000000000007</v>
      </c>
      <c r="C11" s="18"/>
      <c r="D11" s="18"/>
      <c r="E11" s="18"/>
      <c r="F11" s="18"/>
      <c r="G11" s="18"/>
      <c r="H11" s="18">
        <v>9888.2000000000007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62354.6</v>
      </c>
      <c r="F15" s="18"/>
      <c r="G15" s="18"/>
      <c r="H15" s="18">
        <v>62354.6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8167.5</v>
      </c>
      <c r="C19" s="18"/>
      <c r="D19" s="18"/>
      <c r="E19" s="18"/>
      <c r="F19" s="18"/>
      <c r="G19" s="18"/>
      <c r="H19" s="18">
        <v>8167.5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425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457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402</v>
      </c>
      <c r="B23" s="18">
        <v>46680.4</v>
      </c>
      <c r="C23" s="18"/>
      <c r="D23" s="18"/>
      <c r="E23" s="18"/>
      <c r="F23" s="18"/>
      <c r="G23" s="18"/>
      <c r="H23" s="18">
        <v>46680.4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411</v>
      </c>
      <c r="B24" s="18">
        <v>484082.3</v>
      </c>
      <c r="C24" s="18"/>
      <c r="D24" s="18"/>
      <c r="E24" s="18"/>
      <c r="F24" s="18"/>
      <c r="G24" s="18"/>
      <c r="H24" s="18">
        <v>484082.3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471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493</v>
      </c>
      <c r="B26" s="18">
        <v>37546.5</v>
      </c>
      <c r="C26" s="18"/>
      <c r="D26" s="18"/>
      <c r="E26" s="18"/>
      <c r="F26" s="18"/>
      <c r="G26" s="18"/>
      <c r="H26" s="18">
        <v>37546.5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639</v>
      </c>
      <c r="B27" s="18">
        <v>13566.2</v>
      </c>
      <c r="C27" s="18"/>
      <c r="D27" s="18"/>
      <c r="E27" s="18"/>
      <c r="F27" s="18"/>
      <c r="G27" s="18"/>
      <c r="H27" s="18">
        <v>13566.2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667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711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775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786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861</v>
      </c>
      <c r="B32" s="18">
        <v>22358.800000000003</v>
      </c>
      <c r="C32" s="18"/>
      <c r="D32" s="18"/>
      <c r="E32" s="18"/>
      <c r="F32" s="18"/>
      <c r="G32" s="18"/>
      <c r="H32" s="18">
        <v>22358.800000000003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960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1046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4461.8</v>
      </c>
      <c r="AX34" s="18"/>
      <c r="AY34" s="18"/>
      <c r="AZ34" s="18"/>
      <c r="BA34" s="18">
        <v>4461.8</v>
      </c>
    </row>
    <row r="35" spans="1:53" x14ac:dyDescent="0.3">
      <c r="A35" t="s">
        <v>1053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1059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420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4841.2</v>
      </c>
      <c r="AX36" s="18"/>
      <c r="AY36" s="18"/>
      <c r="AZ36" s="18"/>
      <c r="BA36" s="18">
        <v>4841.2</v>
      </c>
    </row>
    <row r="37" spans="1:53" x14ac:dyDescent="0.3">
      <c r="A37" t="s">
        <v>1103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690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220</v>
      </c>
      <c r="AX37" s="18"/>
      <c r="AY37" s="18"/>
      <c r="AZ37" s="18"/>
      <c r="BA37" s="18">
        <v>220</v>
      </c>
    </row>
    <row r="38" spans="1:53" x14ac:dyDescent="0.3">
      <c r="A38" t="s">
        <v>1102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767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3124</v>
      </c>
      <c r="AX38" s="18"/>
      <c r="AY38" s="18"/>
      <c r="AZ38" s="18"/>
      <c r="BA38" s="18">
        <v>3124</v>
      </c>
    </row>
    <row r="39" spans="1:53" x14ac:dyDescent="0.3">
      <c r="A39" t="s">
        <v>1198</v>
      </c>
      <c r="B39" s="18">
        <v>7998.3</v>
      </c>
      <c r="C39" s="18"/>
      <c r="D39" s="18"/>
      <c r="E39" s="18"/>
      <c r="F39" s="18"/>
      <c r="G39" s="18"/>
      <c r="H39" s="18">
        <v>7998.3</v>
      </c>
      <c r="Y39">
        <v>8</v>
      </c>
      <c r="Z39" s="57">
        <v>44726</v>
      </c>
      <c r="AA39" t="s">
        <v>838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220</v>
      </c>
      <c r="AX39" s="18"/>
      <c r="AY39" s="18"/>
      <c r="AZ39" s="18"/>
      <c r="BA39" s="18">
        <v>220</v>
      </c>
    </row>
    <row r="40" spans="1:53" x14ac:dyDescent="0.3">
      <c r="A40" t="s">
        <v>1259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858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540</v>
      </c>
      <c r="AX40" s="18"/>
      <c r="AY40" s="18"/>
      <c r="AZ40" s="18"/>
      <c r="BA40" s="18">
        <v>540</v>
      </c>
    </row>
    <row r="41" spans="1:53" x14ac:dyDescent="0.3">
      <c r="A41" t="s">
        <v>1306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875</v>
      </c>
      <c r="AB41" s="18"/>
      <c r="AC41" s="18"/>
      <c r="AD41" s="18">
        <v>0</v>
      </c>
      <c r="AE41" s="18"/>
      <c r="AF41" s="18"/>
      <c r="AG41" s="18"/>
      <c r="AH41" s="18">
        <v>0</v>
      </c>
      <c r="AR41" s="36" t="s">
        <v>134</v>
      </c>
      <c r="AS41" s="36"/>
      <c r="AT41" s="36"/>
      <c r="AU41" s="37"/>
      <c r="AV41" s="37"/>
      <c r="AW41" s="37">
        <v>13407</v>
      </c>
      <c r="AX41" s="37"/>
      <c r="AY41" s="37"/>
      <c r="AZ41" s="37"/>
      <c r="BA41" s="37">
        <v>13407</v>
      </c>
    </row>
    <row r="42" spans="1:53" x14ac:dyDescent="0.3">
      <c r="A42" t="s">
        <v>1311</v>
      </c>
      <c r="B42" s="18"/>
      <c r="C42" s="18"/>
      <c r="D42" s="18"/>
      <c r="E42" s="18"/>
      <c r="F42" s="18"/>
      <c r="G42" s="18">
        <v>31080.300000000003</v>
      </c>
      <c r="H42" s="18">
        <v>31080.300000000003</v>
      </c>
      <c r="Y42">
        <v>10</v>
      </c>
      <c r="Z42" s="57">
        <v>44796</v>
      </c>
      <c r="AA42" t="s">
        <v>913</v>
      </c>
      <c r="AB42" s="18"/>
      <c r="AC42" s="18"/>
      <c r="AD42" s="18">
        <v>0</v>
      </c>
      <c r="AE42" s="18"/>
      <c r="AF42" s="18"/>
      <c r="AG42" s="18"/>
      <c r="AH42" s="18">
        <v>0</v>
      </c>
      <c r="AR42" t="s">
        <v>7</v>
      </c>
      <c r="AS42">
        <v>2020</v>
      </c>
      <c r="AT42">
        <v>6</v>
      </c>
      <c r="AU42" s="18">
        <v>0</v>
      </c>
      <c r="AV42" s="18"/>
      <c r="AW42" s="18"/>
      <c r="AX42" s="18"/>
      <c r="AY42" s="18"/>
      <c r="AZ42" s="18"/>
      <c r="BA42" s="18">
        <v>0</v>
      </c>
    </row>
    <row r="43" spans="1:53" x14ac:dyDescent="0.3">
      <c r="A43" t="s">
        <v>1422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928</v>
      </c>
      <c r="AA43" t="s">
        <v>927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7</v>
      </c>
      <c r="AU43" s="18">
        <v>0</v>
      </c>
      <c r="AV43" s="18"/>
      <c r="AW43" s="18"/>
      <c r="AX43" s="18"/>
      <c r="AY43" s="18"/>
      <c r="AZ43" s="18"/>
      <c r="BA43" s="18">
        <v>0</v>
      </c>
    </row>
    <row r="44" spans="1:53" x14ac:dyDescent="0.3">
      <c r="A44" t="s">
        <v>1455</v>
      </c>
      <c r="B44" s="18">
        <v>10293.999999999998</v>
      </c>
      <c r="C44" s="18"/>
      <c r="D44" s="18"/>
      <c r="E44" s="18"/>
      <c r="F44" s="18"/>
      <c r="G44" s="18"/>
      <c r="H44" s="18">
        <v>10293.999999999998</v>
      </c>
      <c r="Y44">
        <v>12</v>
      </c>
      <c r="Z44" s="57">
        <v>44852</v>
      </c>
      <c r="AA44" t="s">
        <v>1008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8</v>
      </c>
      <c r="AU44" s="18">
        <v>0</v>
      </c>
      <c r="AV44" s="18"/>
      <c r="AW44" s="18"/>
      <c r="AX44" s="18"/>
      <c r="AY44" s="18"/>
      <c r="AZ44" s="18"/>
      <c r="BA44" s="18">
        <v>0</v>
      </c>
    </row>
    <row r="45" spans="1:53" x14ac:dyDescent="0.3">
      <c r="A45" t="s">
        <v>1700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606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9</v>
      </c>
      <c r="AU45" s="18">
        <v>0</v>
      </c>
      <c r="AV45" s="18"/>
      <c r="AW45" s="18"/>
      <c r="AX45" s="18"/>
      <c r="AY45" s="18"/>
      <c r="AZ45" s="18"/>
      <c r="BA45" s="18">
        <v>0</v>
      </c>
    </row>
    <row r="46" spans="1:53" x14ac:dyDescent="0.3">
      <c r="A46" t="s">
        <v>1623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1050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10</v>
      </c>
      <c r="AU46" s="18">
        <v>0</v>
      </c>
      <c r="AV46" s="18"/>
      <c r="AW46" s="18"/>
      <c r="AX46" s="18"/>
      <c r="AY46" s="18"/>
      <c r="AZ46" s="18"/>
      <c r="BA46" s="18">
        <v>0</v>
      </c>
    </row>
    <row r="47" spans="1:53" x14ac:dyDescent="0.3">
      <c r="A47" t="s">
        <v>1705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1115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11</v>
      </c>
      <c r="AU47" s="18">
        <v>0</v>
      </c>
      <c r="AV47" s="18"/>
      <c r="AW47" s="18"/>
      <c r="AX47" s="18"/>
      <c r="AY47" s="18"/>
      <c r="AZ47" s="18"/>
      <c r="BA47" s="18">
        <v>0</v>
      </c>
    </row>
    <row r="48" spans="1:53" x14ac:dyDescent="0.3">
      <c r="A48" t="s">
        <v>1707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1197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12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">
      <c r="A49" t="s">
        <v>2020</v>
      </c>
      <c r="B49" s="18">
        <v>35464</v>
      </c>
      <c r="C49" s="18"/>
      <c r="D49" s="18"/>
      <c r="E49" s="18"/>
      <c r="F49" s="18"/>
      <c r="G49" s="18"/>
      <c r="H49" s="18">
        <v>35464</v>
      </c>
      <c r="Y49">
        <v>5</v>
      </c>
      <c r="Z49" t="s">
        <v>1336</v>
      </c>
      <c r="AA49" t="s">
        <v>1340</v>
      </c>
      <c r="AB49" s="18"/>
      <c r="AC49" s="18"/>
      <c r="AD49" s="18">
        <v>0</v>
      </c>
      <c r="AE49" s="18"/>
      <c r="AF49" s="18"/>
      <c r="AG49" s="18"/>
      <c r="AH49" s="18">
        <v>0</v>
      </c>
      <c r="AS49">
        <v>2021</v>
      </c>
      <c r="AT49">
        <v>1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">
      <c r="A50" t="s">
        <v>2030</v>
      </c>
      <c r="B50" s="18">
        <v>3535.2</v>
      </c>
      <c r="C50" s="18"/>
      <c r="D50" s="18"/>
      <c r="E50" s="18"/>
      <c r="F50" s="18"/>
      <c r="G50" s="18"/>
      <c r="H50" s="18">
        <v>3535.2</v>
      </c>
      <c r="Y50">
        <v>6</v>
      </c>
      <c r="Z50" t="s">
        <v>1405</v>
      </c>
      <c r="AA50" t="s">
        <v>1412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2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131</v>
      </c>
      <c r="B51" s="18">
        <v>679581.4</v>
      </c>
      <c r="C51" s="18">
        <v>2720</v>
      </c>
      <c r="D51" s="18">
        <v>10550</v>
      </c>
      <c r="E51" s="18">
        <v>62354.6</v>
      </c>
      <c r="F51" s="18">
        <v>0</v>
      </c>
      <c r="G51" s="18">
        <v>31080.300000000003</v>
      </c>
      <c r="H51" s="18">
        <v>786286.3</v>
      </c>
      <c r="Z51" t="s">
        <v>1443</v>
      </c>
      <c r="AA51" t="s">
        <v>1442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5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Y52">
        <v>7</v>
      </c>
      <c r="Z52" s="57">
        <v>45054</v>
      </c>
      <c r="AA52" t="s">
        <v>1539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9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Z53" s="57">
        <v>45072</v>
      </c>
      <c r="AA53" t="s">
        <v>1562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10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Y54">
        <v>8</v>
      </c>
      <c r="Z54" t="s">
        <v>1711</v>
      </c>
      <c r="AA54" t="s">
        <v>1708</v>
      </c>
      <c r="AB54" s="18"/>
      <c r="AC54" s="18"/>
      <c r="AD54" s="18">
        <v>220</v>
      </c>
      <c r="AE54" s="18"/>
      <c r="AF54" s="18"/>
      <c r="AG54" s="18"/>
      <c r="AH54" s="18">
        <v>220</v>
      </c>
      <c r="AT54">
        <v>12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Y55">
        <v>9</v>
      </c>
      <c r="Z55" s="57">
        <v>45139</v>
      </c>
      <c r="AA55" t="s">
        <v>1795</v>
      </c>
      <c r="AB55" s="18"/>
      <c r="AC55" s="18"/>
      <c r="AD55" s="18">
        <v>3124</v>
      </c>
      <c r="AE55" s="18"/>
      <c r="AF55" s="18"/>
      <c r="AG55" s="18"/>
      <c r="AH55" s="18">
        <v>3124</v>
      </c>
      <c r="AT55">
        <v>4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Y56">
        <v>10</v>
      </c>
      <c r="Z56" s="57">
        <v>45147</v>
      </c>
      <c r="AA56" t="s">
        <v>1812</v>
      </c>
      <c r="AB56" s="18"/>
      <c r="AC56" s="18"/>
      <c r="AD56" s="18">
        <v>220</v>
      </c>
      <c r="AE56" s="18"/>
      <c r="AF56" s="18"/>
      <c r="AG56" s="18"/>
      <c r="AH56" s="18">
        <v>220</v>
      </c>
      <c r="AS56">
        <v>2019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Y57">
        <v>11</v>
      </c>
      <c r="Z57" s="57">
        <v>45177</v>
      </c>
      <c r="AA57" t="s">
        <v>1893</v>
      </c>
      <c r="AB57" s="18"/>
      <c r="AC57" s="18"/>
      <c r="AD57" s="18">
        <v>540</v>
      </c>
      <c r="AE57" s="18"/>
      <c r="AF57" s="18"/>
      <c r="AG57" s="18"/>
      <c r="AH57" s="18">
        <v>540</v>
      </c>
      <c r="AS57">
        <v>2022</v>
      </c>
      <c r="AT57">
        <v>3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Y58">
        <v>12</v>
      </c>
      <c r="Z58" t="s">
        <v>2017</v>
      </c>
      <c r="AA58" t="s">
        <v>2016</v>
      </c>
      <c r="AB58" s="18"/>
      <c r="AC58" s="18"/>
      <c r="AD58" s="18">
        <v>1628</v>
      </c>
      <c r="AE58" s="18"/>
      <c r="AF58" s="18"/>
      <c r="AG58" s="18"/>
      <c r="AH58" s="18">
        <v>1628</v>
      </c>
      <c r="AT58">
        <v>6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Z59" s="57">
        <v>45218</v>
      </c>
      <c r="AA59" t="s">
        <v>2024</v>
      </c>
      <c r="AB59" s="18"/>
      <c r="AC59" s="18"/>
      <c r="AD59" s="18">
        <v>4818</v>
      </c>
      <c r="AE59" s="18"/>
      <c r="AF59" s="18"/>
      <c r="AG59" s="18"/>
      <c r="AH59" s="18">
        <v>4818</v>
      </c>
      <c r="AT59">
        <v>7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W60" s="36" t="s">
        <v>134</v>
      </c>
      <c r="X60" s="36"/>
      <c r="Y60" s="36"/>
      <c r="Z60" s="36"/>
      <c r="AA60" s="36"/>
      <c r="AB60" s="37"/>
      <c r="AC60" s="37"/>
      <c r="AD60" s="37">
        <v>10550</v>
      </c>
      <c r="AE60" s="37"/>
      <c r="AF60" s="37"/>
      <c r="AG60" s="37"/>
      <c r="AH60" s="37">
        <v>10550</v>
      </c>
      <c r="AT60">
        <v>8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W61" t="s">
        <v>7</v>
      </c>
      <c r="X61">
        <v>2020</v>
      </c>
      <c r="Y61">
        <v>6</v>
      </c>
      <c r="Z61" s="57">
        <v>43984</v>
      </c>
      <c r="AA61" t="s">
        <v>10</v>
      </c>
      <c r="AB61" s="18">
        <v>0</v>
      </c>
      <c r="AC61" s="18"/>
      <c r="AD61" s="18"/>
      <c r="AE61" s="18"/>
      <c r="AF61" s="18"/>
      <c r="AG61" s="18"/>
      <c r="AH61" s="18">
        <v>0</v>
      </c>
      <c r="AT61">
        <v>9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Z62" s="57">
        <v>43999</v>
      </c>
      <c r="AA62" t="s">
        <v>12</v>
      </c>
      <c r="AB62" s="18">
        <v>0</v>
      </c>
      <c r="AC62" s="18"/>
      <c r="AD62" s="18"/>
      <c r="AE62" s="18"/>
      <c r="AF62" s="18"/>
      <c r="AG62" s="18"/>
      <c r="AH62" s="18">
        <v>0</v>
      </c>
      <c r="AT62">
        <v>10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7</v>
      </c>
      <c r="Z63" s="57">
        <v>44027</v>
      </c>
      <c r="AA63" t="s">
        <v>27</v>
      </c>
      <c r="AB63" s="18">
        <v>0</v>
      </c>
      <c r="AC63" s="18"/>
      <c r="AD63" s="18"/>
      <c r="AE63" s="18"/>
      <c r="AF63" s="18"/>
      <c r="AG63" s="18"/>
      <c r="AH63" s="18">
        <v>0</v>
      </c>
      <c r="AT63">
        <v>11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Y64">
        <v>8</v>
      </c>
      <c r="Z64" s="57">
        <v>44055</v>
      </c>
      <c r="AA64" t="s">
        <v>37</v>
      </c>
      <c r="AB64" s="18">
        <v>0</v>
      </c>
      <c r="AC64" s="18"/>
      <c r="AD64" s="18"/>
      <c r="AE64" s="18"/>
      <c r="AF64" s="18"/>
      <c r="AG64" s="18"/>
      <c r="AH64" s="18">
        <v>0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4:53" x14ac:dyDescent="0.3">
      <c r="Z65" s="57">
        <v>44056</v>
      </c>
      <c r="AA65" t="s">
        <v>38</v>
      </c>
      <c r="AB65" s="18">
        <v>0</v>
      </c>
      <c r="AC65" s="18"/>
      <c r="AD65" s="18"/>
      <c r="AE65" s="18"/>
      <c r="AF65" s="18"/>
      <c r="AG65" s="18"/>
      <c r="AH65" s="18">
        <v>0</v>
      </c>
      <c r="AT65">
        <v>4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4:53" x14ac:dyDescent="0.3">
      <c r="Z66" s="57">
        <v>44068</v>
      </c>
      <c r="AA66" t="s">
        <v>56</v>
      </c>
      <c r="AB66" s="18">
        <v>0</v>
      </c>
      <c r="AC66" s="18"/>
      <c r="AD66" s="18"/>
      <c r="AE66" s="18"/>
      <c r="AF66" s="18"/>
      <c r="AG66" s="18"/>
      <c r="AH66" s="18">
        <v>0</v>
      </c>
      <c r="AS66">
        <v>2023</v>
      </c>
      <c r="AT66">
        <v>1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4:53" x14ac:dyDescent="0.3">
      <c r="Y67">
        <v>9</v>
      </c>
      <c r="Z67" s="57">
        <v>44076</v>
      </c>
      <c r="AA67" t="s">
        <v>68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3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4:53" x14ac:dyDescent="0.3">
      <c r="Z68" s="57">
        <v>44079</v>
      </c>
      <c r="AA68" t="s">
        <v>91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5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4:53" x14ac:dyDescent="0.3">
      <c r="Z69" s="57">
        <v>44091</v>
      </c>
      <c r="AA69" t="s">
        <v>100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4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4:53" x14ac:dyDescent="0.3">
      <c r="Z70" s="57">
        <v>44097</v>
      </c>
      <c r="AA70" t="s">
        <v>103</v>
      </c>
      <c r="AB70" s="18">
        <v>0</v>
      </c>
      <c r="AC70" s="18"/>
      <c r="AD70" s="18"/>
      <c r="AE70" s="18"/>
      <c r="AF70" s="18"/>
      <c r="AG70" s="18"/>
      <c r="AH70" s="18">
        <v>0</v>
      </c>
      <c r="AR70" s="36" t="s">
        <v>135</v>
      </c>
      <c r="AS70" s="36"/>
      <c r="AT70" s="36"/>
      <c r="AU70" s="37">
        <v>0</v>
      </c>
      <c r="AV70" s="37"/>
      <c r="AW70" s="37"/>
      <c r="AX70" s="37"/>
      <c r="AY70" s="37"/>
      <c r="AZ70" s="37"/>
      <c r="BA70" s="37">
        <v>0</v>
      </c>
    </row>
    <row r="71" spans="24:53" x14ac:dyDescent="0.3">
      <c r="Z71" s="57">
        <v>44100</v>
      </c>
      <c r="AA71" t="s">
        <v>105</v>
      </c>
      <c r="AB71" s="18">
        <v>0</v>
      </c>
      <c r="AC71" s="18"/>
      <c r="AD71" s="18"/>
      <c r="AE71" s="18"/>
      <c r="AF71" s="18"/>
      <c r="AG71" s="18"/>
      <c r="AH71" s="18">
        <v>0</v>
      </c>
      <c r="AR71" t="s">
        <v>20</v>
      </c>
      <c r="AS71">
        <v>2020</v>
      </c>
      <c r="AT71">
        <v>8</v>
      </c>
      <c r="AU71" s="18"/>
      <c r="AV71" s="18">
        <v>0</v>
      </c>
      <c r="AW71" s="18"/>
      <c r="AX71" s="18"/>
      <c r="AY71" s="18"/>
      <c r="AZ71" s="18"/>
      <c r="BA71" s="18">
        <v>0</v>
      </c>
    </row>
    <row r="72" spans="24:53" x14ac:dyDescent="0.3">
      <c r="Y72">
        <v>10</v>
      </c>
      <c r="Z72" s="57">
        <v>44116</v>
      </c>
      <c r="AA72" t="s">
        <v>116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9</v>
      </c>
      <c r="AU72" s="18"/>
      <c r="AV72" s="18">
        <v>0</v>
      </c>
      <c r="AW72" s="18"/>
      <c r="AX72" s="18"/>
      <c r="AY72" s="18"/>
      <c r="AZ72" s="18"/>
      <c r="BA72" s="18">
        <v>0</v>
      </c>
    </row>
    <row r="73" spans="24:53" x14ac:dyDescent="0.3">
      <c r="Z73" s="57">
        <v>44123</v>
      </c>
      <c r="AA73" t="s">
        <v>122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/>
      <c r="AV73" s="18">
        <v>0</v>
      </c>
      <c r="AW73" s="18"/>
      <c r="AX73" s="18"/>
      <c r="AY73" s="18"/>
      <c r="AZ73" s="18"/>
      <c r="BA73" s="18">
        <v>0</v>
      </c>
    </row>
    <row r="74" spans="24:53" x14ac:dyDescent="0.3">
      <c r="Z74" s="57">
        <v>44135</v>
      </c>
      <c r="AA74" t="s">
        <v>148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/>
      <c r="AV74" s="18">
        <v>0</v>
      </c>
      <c r="AW74" s="18"/>
      <c r="AX74" s="18"/>
      <c r="AY74" s="18"/>
      <c r="AZ74" s="18"/>
      <c r="BA74" s="18">
        <v>0</v>
      </c>
    </row>
    <row r="75" spans="24:53" x14ac:dyDescent="0.3">
      <c r="Y75">
        <v>11</v>
      </c>
      <c r="Z75" s="57">
        <v>44145</v>
      </c>
      <c r="AA75" t="s">
        <v>154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/>
      <c r="AV75" s="18">
        <v>0</v>
      </c>
      <c r="AW75" s="18"/>
      <c r="AX75" s="18"/>
      <c r="AY75" s="18"/>
      <c r="AZ75" s="18"/>
      <c r="BA75" s="18">
        <v>0</v>
      </c>
    </row>
    <row r="76" spans="24:53" x14ac:dyDescent="0.3">
      <c r="Z76" s="57">
        <v>44153</v>
      </c>
      <c r="AA76" t="s">
        <v>166</v>
      </c>
      <c r="AB76" s="18">
        <v>0</v>
      </c>
      <c r="AC76" s="18"/>
      <c r="AD76" s="18"/>
      <c r="AE76" s="18"/>
      <c r="AF76" s="18"/>
      <c r="AG76" s="18"/>
      <c r="AH76" s="18">
        <v>0</v>
      </c>
      <c r="AS76">
        <v>2021</v>
      </c>
      <c r="AT76">
        <v>1</v>
      </c>
      <c r="AU76" s="18"/>
      <c r="AV76" s="18">
        <v>0</v>
      </c>
      <c r="AW76" s="18"/>
      <c r="AX76" s="18"/>
      <c r="AY76" s="18"/>
      <c r="AZ76" s="18"/>
      <c r="BA76" s="18">
        <v>0</v>
      </c>
    </row>
    <row r="77" spans="24:53" x14ac:dyDescent="0.3">
      <c r="Z77" s="57">
        <v>44159</v>
      </c>
      <c r="AA77" t="s">
        <v>167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2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4:53" x14ac:dyDescent="0.3">
      <c r="Z78" s="57">
        <v>44162</v>
      </c>
      <c r="AA78" t="s">
        <v>182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4:53" x14ac:dyDescent="0.3">
      <c r="Y79">
        <v>12</v>
      </c>
      <c r="Z79" s="57">
        <v>44180</v>
      </c>
      <c r="AA79" t="s">
        <v>211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4:53" x14ac:dyDescent="0.3">
      <c r="X80">
        <v>2021</v>
      </c>
      <c r="Y80">
        <v>1</v>
      </c>
      <c r="Z80" s="57">
        <v>44225</v>
      </c>
      <c r="AA80" t="s">
        <v>253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10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Y81">
        <v>2</v>
      </c>
      <c r="Z81" s="57">
        <v>44246</v>
      </c>
      <c r="AA81" t="s">
        <v>274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11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Y82">
        <v>5</v>
      </c>
      <c r="Z82" s="57">
        <v>44323</v>
      </c>
      <c r="AA82" t="s">
        <v>339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12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9</v>
      </c>
      <c r="Z83" s="57">
        <v>44464</v>
      </c>
      <c r="AA83" t="s">
        <v>377</v>
      </c>
      <c r="AB83" s="18">
        <v>0</v>
      </c>
      <c r="AC83" s="18"/>
      <c r="AD83" s="18"/>
      <c r="AE83" s="18"/>
      <c r="AF83" s="18"/>
      <c r="AG83" s="18"/>
      <c r="AH83" s="18">
        <v>0</v>
      </c>
      <c r="AS83">
        <v>2022</v>
      </c>
      <c r="AT83">
        <v>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10</v>
      </c>
      <c r="Z84" s="57">
        <v>44495</v>
      </c>
      <c r="AA84" t="s">
        <v>444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Y85">
        <v>12</v>
      </c>
      <c r="Z85" s="57">
        <v>44558</v>
      </c>
      <c r="AA85" t="s">
        <v>533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5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Y86">
        <v>4</v>
      </c>
      <c r="Z86" s="57">
        <v>44295</v>
      </c>
      <c r="AA86" t="s">
        <v>328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6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X87">
        <v>2019</v>
      </c>
      <c r="Y87">
        <v>12</v>
      </c>
      <c r="Z87" s="57">
        <v>43822</v>
      </c>
      <c r="AA87" t="s">
        <v>312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9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2022</v>
      </c>
      <c r="Y88">
        <v>3</v>
      </c>
      <c r="Z88" s="57">
        <v>44649</v>
      </c>
      <c r="AA88" t="s">
        <v>663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11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6</v>
      </c>
      <c r="Z89" s="57">
        <v>44719</v>
      </c>
      <c r="AA89" t="s">
        <v>831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4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Z90" s="57">
        <v>44726</v>
      </c>
      <c r="AA90" t="s">
        <v>839</v>
      </c>
      <c r="AB90" s="18">
        <v>0</v>
      </c>
      <c r="AC90" s="18"/>
      <c r="AD90" s="18"/>
      <c r="AE90" s="18"/>
      <c r="AF90" s="18"/>
      <c r="AG90" s="18"/>
      <c r="AH90" s="18">
        <v>0</v>
      </c>
      <c r="AS90">
        <v>2023</v>
      </c>
      <c r="AT90">
        <v>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7</v>
      </c>
      <c r="Z91" s="57">
        <v>44765</v>
      </c>
      <c r="AA91" t="s">
        <v>871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8</v>
      </c>
      <c r="Z92" s="57">
        <v>44779</v>
      </c>
      <c r="AA92" t="s">
        <v>899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9</v>
      </c>
      <c r="AU92" s="18"/>
      <c r="AV92" s="18">
        <v>630</v>
      </c>
      <c r="AW92" s="18"/>
      <c r="AX92" s="18"/>
      <c r="AY92" s="18"/>
      <c r="AZ92" s="18"/>
      <c r="BA92" s="18">
        <v>630</v>
      </c>
    </row>
    <row r="93" spans="24:53" x14ac:dyDescent="0.3">
      <c r="Y93">
        <v>9</v>
      </c>
      <c r="Z93" s="57">
        <v>44818</v>
      </c>
      <c r="AA93" t="s">
        <v>938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10</v>
      </c>
      <c r="AU93" s="18"/>
      <c r="AV93" s="18">
        <v>2090</v>
      </c>
      <c r="AW93" s="18"/>
      <c r="AX93" s="18"/>
      <c r="AY93" s="18"/>
      <c r="AZ93" s="18"/>
      <c r="BA93" s="18">
        <v>2090</v>
      </c>
    </row>
    <row r="94" spans="24:53" x14ac:dyDescent="0.3">
      <c r="Y94">
        <v>10</v>
      </c>
      <c r="Z94" s="57">
        <v>44855</v>
      </c>
      <c r="AA94" t="s">
        <v>1011</v>
      </c>
      <c r="AB94" s="18">
        <v>0</v>
      </c>
      <c r="AC94" s="18"/>
      <c r="AD94" s="18"/>
      <c r="AE94" s="18"/>
      <c r="AF94" s="18"/>
      <c r="AG94" s="18"/>
      <c r="AH94" s="18">
        <v>0</v>
      </c>
      <c r="AR94" s="36" t="s">
        <v>136</v>
      </c>
      <c r="AS94" s="36"/>
      <c r="AT94" s="36"/>
      <c r="AU94" s="37"/>
      <c r="AV94" s="37">
        <v>2720</v>
      </c>
      <c r="AW94" s="37"/>
      <c r="AX94" s="37"/>
      <c r="AY94" s="37"/>
      <c r="AZ94" s="37"/>
      <c r="BA94" s="37">
        <v>2720</v>
      </c>
    </row>
    <row r="95" spans="24:53" x14ac:dyDescent="0.3">
      <c r="Y95">
        <v>11</v>
      </c>
      <c r="Z95" t="s">
        <v>1072</v>
      </c>
      <c r="AA95" t="s">
        <v>1070</v>
      </c>
      <c r="AB95" s="18">
        <v>0</v>
      </c>
      <c r="AC95" s="18"/>
      <c r="AD95" s="18"/>
      <c r="AE95" s="18"/>
      <c r="AF95" s="18"/>
      <c r="AG95" s="18"/>
      <c r="AH95" s="18">
        <v>0</v>
      </c>
      <c r="AR95" t="s">
        <v>43</v>
      </c>
      <c r="AS95">
        <v>2020</v>
      </c>
      <c r="AT95">
        <v>8</v>
      </c>
      <c r="AU95" s="18">
        <v>0</v>
      </c>
      <c r="AV95" s="18"/>
      <c r="AW95" s="18"/>
      <c r="AX95" s="18"/>
      <c r="AY95" s="18"/>
      <c r="AZ95" s="18"/>
      <c r="BA95" s="18">
        <v>0</v>
      </c>
    </row>
    <row r="96" spans="24:53" x14ac:dyDescent="0.3">
      <c r="Y96">
        <v>12</v>
      </c>
      <c r="Z96" s="57">
        <v>44915</v>
      </c>
      <c r="AA96" t="s">
        <v>1130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11</v>
      </c>
      <c r="AU96" s="18">
        <v>0</v>
      </c>
      <c r="AV96" s="18"/>
      <c r="AW96" s="18"/>
      <c r="AX96" s="18"/>
      <c r="AY96" s="18"/>
      <c r="AZ96" s="18"/>
      <c r="BA96" s="18">
        <v>0</v>
      </c>
    </row>
    <row r="97" spans="23:53" x14ac:dyDescent="0.3">
      <c r="Y97">
        <v>4</v>
      </c>
      <c r="Z97" s="57">
        <v>44672</v>
      </c>
      <c r="AA97" t="s">
        <v>717</v>
      </c>
      <c r="AB97" s="18">
        <v>0</v>
      </c>
      <c r="AC97" s="18"/>
      <c r="AD97" s="18"/>
      <c r="AE97" s="18"/>
      <c r="AF97" s="18"/>
      <c r="AG97" s="18"/>
      <c r="AH97" s="18">
        <v>0</v>
      </c>
      <c r="AS97">
        <v>2021</v>
      </c>
      <c r="AT97">
        <v>10</v>
      </c>
      <c r="AU97" s="18">
        <v>0</v>
      </c>
      <c r="AV97" s="18"/>
      <c r="AW97" s="18"/>
      <c r="AX97" s="18"/>
      <c r="AY97" s="18"/>
      <c r="AZ97" s="18"/>
      <c r="BA97" s="18">
        <v>0</v>
      </c>
    </row>
    <row r="98" spans="23:53" x14ac:dyDescent="0.3">
      <c r="Z98" s="57">
        <v>44673</v>
      </c>
      <c r="AA98" t="s">
        <v>717</v>
      </c>
      <c r="AB98" s="18">
        <v>0</v>
      </c>
      <c r="AC98" s="18"/>
      <c r="AD98" s="18"/>
      <c r="AE98" s="18"/>
      <c r="AF98" s="18"/>
      <c r="AG98" s="18"/>
      <c r="AH98" s="18">
        <v>0</v>
      </c>
      <c r="AS98">
        <v>2022</v>
      </c>
      <c r="AT98">
        <v>1</v>
      </c>
      <c r="AU98" s="18">
        <v>0</v>
      </c>
      <c r="AV98" s="18"/>
      <c r="AW98" s="18"/>
      <c r="AX98" s="18"/>
      <c r="AY98" s="18"/>
      <c r="AZ98" s="18"/>
      <c r="BA98" s="18">
        <v>0</v>
      </c>
    </row>
    <row r="99" spans="23:53" x14ac:dyDescent="0.3">
      <c r="X99">
        <v>2023</v>
      </c>
      <c r="Y99">
        <v>1</v>
      </c>
      <c r="Z99" s="57">
        <v>44937</v>
      </c>
      <c r="AA99" t="s">
        <v>1178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2</v>
      </c>
      <c r="AU99" s="18">
        <v>0</v>
      </c>
      <c r="AV99" s="18"/>
      <c r="AW99" s="18"/>
      <c r="AX99" s="18"/>
      <c r="AY99" s="18"/>
      <c r="AZ99" s="18"/>
      <c r="BA99" s="18">
        <v>0</v>
      </c>
    </row>
    <row r="100" spans="23:53" x14ac:dyDescent="0.3">
      <c r="Y100">
        <v>3</v>
      </c>
      <c r="Z100" t="s">
        <v>1305</v>
      </c>
      <c r="AA100" t="s">
        <v>1304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3</v>
      </c>
      <c r="AU100" s="18">
        <v>0</v>
      </c>
      <c r="AV100" s="18"/>
      <c r="AW100" s="18"/>
      <c r="AX100" s="18"/>
      <c r="AY100" s="18"/>
      <c r="AZ100" s="18"/>
      <c r="BA100" s="18">
        <v>0</v>
      </c>
    </row>
    <row r="101" spans="23:53" x14ac:dyDescent="0.3">
      <c r="Y101">
        <v>5</v>
      </c>
      <c r="Z101" s="57">
        <v>45077</v>
      </c>
      <c r="AA101" t="s">
        <v>1567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5</v>
      </c>
      <c r="AU101" s="18">
        <v>0</v>
      </c>
      <c r="AV101" s="18"/>
      <c r="AW101" s="18"/>
      <c r="AX101" s="18"/>
      <c r="AY101" s="18"/>
      <c r="AZ101" s="18"/>
      <c r="BA101" s="18">
        <v>0</v>
      </c>
    </row>
    <row r="102" spans="23:53" x14ac:dyDescent="0.3">
      <c r="Y102">
        <v>4</v>
      </c>
      <c r="Z102" t="s">
        <v>1460</v>
      </c>
      <c r="AA102" t="s">
        <v>1459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6</v>
      </c>
      <c r="AU102" s="18">
        <v>0</v>
      </c>
      <c r="AV102" s="18"/>
      <c r="AW102" s="18"/>
      <c r="AX102" s="18"/>
      <c r="AY102" s="18"/>
      <c r="AZ102" s="18"/>
      <c r="BA102" s="18">
        <v>0</v>
      </c>
    </row>
    <row r="103" spans="23:53" x14ac:dyDescent="0.3">
      <c r="W103" s="36" t="s">
        <v>135</v>
      </c>
      <c r="X103" s="36"/>
      <c r="Y103" s="36"/>
      <c r="Z103" s="36"/>
      <c r="AA103" s="36"/>
      <c r="AB103" s="37">
        <v>0</v>
      </c>
      <c r="AC103" s="37"/>
      <c r="AD103" s="37"/>
      <c r="AE103" s="37"/>
      <c r="AF103" s="37"/>
      <c r="AG103" s="37"/>
      <c r="AH103" s="37">
        <v>0</v>
      </c>
      <c r="AT103">
        <v>10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">
      <c r="W104" t="s">
        <v>20</v>
      </c>
      <c r="X104">
        <v>2020</v>
      </c>
      <c r="Y104">
        <v>8</v>
      </c>
      <c r="Z104" s="57">
        <v>44004</v>
      </c>
      <c r="AA104" t="s">
        <v>18</v>
      </c>
      <c r="AB104" s="18"/>
      <c r="AC104" s="18">
        <v>0</v>
      </c>
      <c r="AD104" s="18"/>
      <c r="AE104" s="18"/>
      <c r="AF104" s="18"/>
      <c r="AG104" s="18"/>
      <c r="AH104" s="18">
        <v>0</v>
      </c>
      <c r="AS104">
        <v>2023</v>
      </c>
      <c r="AT104">
        <v>8</v>
      </c>
      <c r="AU104" s="18">
        <v>4821</v>
      </c>
      <c r="AV104" s="18"/>
      <c r="AW104" s="18"/>
      <c r="AX104" s="18"/>
      <c r="AY104" s="18"/>
      <c r="AZ104" s="18"/>
      <c r="BA104" s="18">
        <v>4821</v>
      </c>
    </row>
    <row r="105" spans="23:53" x14ac:dyDescent="0.3">
      <c r="Z105" s="57">
        <v>44026</v>
      </c>
      <c r="AA105" t="s">
        <v>26</v>
      </c>
      <c r="AB105" s="18"/>
      <c r="AC105" s="18">
        <v>0</v>
      </c>
      <c r="AD105" s="18"/>
      <c r="AE105" s="18"/>
      <c r="AF105" s="18"/>
      <c r="AG105" s="18"/>
      <c r="AH105" s="18">
        <v>0</v>
      </c>
      <c r="AT105">
        <v>4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">
      <c r="Y106">
        <v>9</v>
      </c>
      <c r="Z106" s="57">
        <v>44053</v>
      </c>
      <c r="AA106" t="s">
        <v>36</v>
      </c>
      <c r="AB106" s="18"/>
      <c r="AC106" s="18">
        <v>0</v>
      </c>
      <c r="AD106" s="18"/>
      <c r="AE106" s="18"/>
      <c r="AF106" s="18"/>
      <c r="AG106" s="18"/>
      <c r="AH106" s="18">
        <v>0</v>
      </c>
      <c r="AR106" s="36" t="s">
        <v>137</v>
      </c>
      <c r="AS106" s="36"/>
      <c r="AT106" s="36"/>
      <c r="AU106" s="37">
        <v>4821</v>
      </c>
      <c r="AV106" s="37"/>
      <c r="AW106" s="37"/>
      <c r="AX106" s="37"/>
      <c r="AY106" s="37"/>
      <c r="AZ106" s="37"/>
      <c r="BA106" s="37">
        <v>4821</v>
      </c>
    </row>
    <row r="107" spans="23:53" x14ac:dyDescent="0.3">
      <c r="Y107">
        <v>10</v>
      </c>
      <c r="Z107" s="57">
        <v>44062</v>
      </c>
      <c r="AA107" t="s">
        <v>40</v>
      </c>
      <c r="AB107" s="18"/>
      <c r="AC107" s="18">
        <v>0</v>
      </c>
      <c r="AD107" s="18"/>
      <c r="AE107" s="18"/>
      <c r="AF107" s="18"/>
      <c r="AG107" s="18"/>
      <c r="AH107" s="18">
        <v>0</v>
      </c>
      <c r="AR107" t="s">
        <v>23</v>
      </c>
      <c r="AS107">
        <v>2020</v>
      </c>
      <c r="AT107">
        <v>10</v>
      </c>
      <c r="AU107" s="18"/>
      <c r="AV107" s="18"/>
      <c r="AW107" s="18"/>
      <c r="AX107" s="18">
        <v>0</v>
      </c>
      <c r="AY107" s="18"/>
      <c r="AZ107" s="18"/>
      <c r="BA107" s="18">
        <v>0</v>
      </c>
    </row>
    <row r="108" spans="23:53" x14ac:dyDescent="0.3">
      <c r="Z108" s="57">
        <v>44067</v>
      </c>
      <c r="AA108" t="s">
        <v>53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11</v>
      </c>
      <c r="AU108" s="18"/>
      <c r="AV108" s="18"/>
      <c r="AW108" s="18"/>
      <c r="AX108" s="18">
        <v>0</v>
      </c>
      <c r="AY108" s="18"/>
      <c r="AZ108" s="18"/>
      <c r="BA108" s="18">
        <v>0</v>
      </c>
    </row>
    <row r="109" spans="23:53" x14ac:dyDescent="0.3">
      <c r="Y109">
        <v>11</v>
      </c>
      <c r="Z109" s="57">
        <v>44109</v>
      </c>
      <c r="AA109" t="s">
        <v>109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12</v>
      </c>
      <c r="AU109" s="18"/>
      <c r="AV109" s="18"/>
      <c r="AW109" s="18"/>
      <c r="AX109" s="18">
        <v>0</v>
      </c>
      <c r="AY109" s="18"/>
      <c r="AZ109" s="18"/>
      <c r="BA109" s="18">
        <v>0</v>
      </c>
    </row>
    <row r="110" spans="23:53" x14ac:dyDescent="0.3">
      <c r="Y110">
        <v>12</v>
      </c>
      <c r="Z110" s="57">
        <v>44121</v>
      </c>
      <c r="AA110" t="s">
        <v>118</v>
      </c>
      <c r="AB110" s="18"/>
      <c r="AC110" s="18">
        <v>0</v>
      </c>
      <c r="AD110" s="18"/>
      <c r="AE110" s="18"/>
      <c r="AF110" s="18"/>
      <c r="AG110" s="18"/>
      <c r="AH110" s="18">
        <v>0</v>
      </c>
      <c r="AS110">
        <v>2021</v>
      </c>
      <c r="AT110">
        <v>1</v>
      </c>
      <c r="AU110" s="18"/>
      <c r="AV110" s="18"/>
      <c r="AW110" s="18"/>
      <c r="AX110" s="18">
        <v>0</v>
      </c>
      <c r="AY110" s="18"/>
      <c r="AZ110" s="18"/>
      <c r="BA110" s="18">
        <v>0</v>
      </c>
    </row>
    <row r="111" spans="23:53" x14ac:dyDescent="0.3">
      <c r="AA111" t="s">
        <v>120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2</v>
      </c>
      <c r="AU111" s="18"/>
      <c r="AV111" s="18"/>
      <c r="AW111" s="18"/>
      <c r="AX111" s="18">
        <v>0</v>
      </c>
      <c r="AY111" s="18"/>
      <c r="AZ111" s="18"/>
      <c r="BA111" s="18">
        <v>0</v>
      </c>
    </row>
    <row r="112" spans="23:53" x14ac:dyDescent="0.3">
      <c r="Z112" s="57">
        <v>44130</v>
      </c>
      <c r="AA112" t="s">
        <v>130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6</v>
      </c>
      <c r="AU112" s="18"/>
      <c r="AV112" s="18"/>
      <c r="AW112" s="18"/>
      <c r="AX112" s="18">
        <v>0</v>
      </c>
      <c r="AY112" s="18"/>
      <c r="AZ112" s="18"/>
      <c r="BA112" s="18">
        <v>0</v>
      </c>
    </row>
    <row r="113" spans="24:53" x14ac:dyDescent="0.3">
      <c r="X113">
        <v>2021</v>
      </c>
      <c r="Y113">
        <v>1</v>
      </c>
      <c r="Z113" s="57">
        <v>44159</v>
      </c>
      <c r="AA113" t="s">
        <v>180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7</v>
      </c>
      <c r="AU113" s="18"/>
      <c r="AV113" s="18"/>
      <c r="AW113" s="18"/>
      <c r="AX113" s="18">
        <v>0</v>
      </c>
      <c r="AY113" s="18"/>
      <c r="AZ113" s="18"/>
      <c r="BA113" s="18">
        <v>0</v>
      </c>
    </row>
    <row r="114" spans="24:53" x14ac:dyDescent="0.3">
      <c r="Y114">
        <v>2</v>
      </c>
      <c r="Z114" s="57">
        <v>44195</v>
      </c>
      <c r="AA114" t="s">
        <v>217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8</v>
      </c>
      <c r="AU114" s="18"/>
      <c r="AV114" s="18"/>
      <c r="AW114" s="18"/>
      <c r="AX114" s="18">
        <v>0</v>
      </c>
      <c r="AY114" s="18"/>
      <c r="AZ114" s="18"/>
      <c r="BA114" s="18">
        <v>0</v>
      </c>
    </row>
    <row r="115" spans="24:53" x14ac:dyDescent="0.3">
      <c r="Z115" s="57">
        <v>44205</v>
      </c>
      <c r="AA115" t="s">
        <v>245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12</v>
      </c>
      <c r="AU115" s="18"/>
      <c r="AV115" s="18"/>
      <c r="AW115" s="18"/>
      <c r="AX115" s="18">
        <v>0</v>
      </c>
      <c r="AY115" s="18"/>
      <c r="AZ115" s="18"/>
      <c r="BA115" s="18">
        <v>0</v>
      </c>
    </row>
    <row r="116" spans="24:53" x14ac:dyDescent="0.3">
      <c r="Y116">
        <v>3</v>
      </c>
      <c r="Z116" s="57">
        <v>44223</v>
      </c>
      <c r="AA116" t="s">
        <v>251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4</v>
      </c>
      <c r="AU116" s="18"/>
      <c r="AV116" s="18"/>
      <c r="AW116" s="18"/>
      <c r="AX116" s="18">
        <v>0</v>
      </c>
      <c r="AY116" s="18"/>
      <c r="AZ116" s="18"/>
      <c r="BA116" s="18">
        <v>0</v>
      </c>
    </row>
    <row r="117" spans="24:53" x14ac:dyDescent="0.3">
      <c r="Y117">
        <v>5</v>
      </c>
      <c r="Z117" s="57">
        <v>44287</v>
      </c>
      <c r="AA117" t="s">
        <v>324</v>
      </c>
      <c r="AB117" s="18"/>
      <c r="AC117" s="18">
        <v>0</v>
      </c>
      <c r="AD117" s="18"/>
      <c r="AE117" s="18"/>
      <c r="AF117" s="18"/>
      <c r="AG117" s="18"/>
      <c r="AH117" s="18">
        <v>0</v>
      </c>
      <c r="AS117">
        <v>2022</v>
      </c>
      <c r="AT117">
        <v>1</v>
      </c>
      <c r="AU117" s="18"/>
      <c r="AV117" s="18"/>
      <c r="AW117" s="18"/>
      <c r="AX117" s="18">
        <v>0</v>
      </c>
      <c r="AY117" s="18"/>
      <c r="AZ117" s="18"/>
      <c r="BA117" s="18">
        <v>0</v>
      </c>
    </row>
    <row r="118" spans="24:53" x14ac:dyDescent="0.3">
      <c r="AA118" t="s">
        <v>325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5</v>
      </c>
      <c r="AU118" s="18"/>
      <c r="AV118" s="18"/>
      <c r="AW118" s="18"/>
      <c r="AX118" s="18">
        <v>0</v>
      </c>
      <c r="AY118" s="18"/>
      <c r="AZ118" s="18"/>
      <c r="BA118" s="18">
        <v>0</v>
      </c>
    </row>
    <row r="119" spans="24:53" x14ac:dyDescent="0.3">
      <c r="Z119" s="57">
        <v>44337</v>
      </c>
      <c r="AA119" t="s">
        <v>342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6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">
      <c r="Y120">
        <v>10</v>
      </c>
      <c r="Z120" s="57">
        <v>44453</v>
      </c>
      <c r="AA120" t="s">
        <v>372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8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">
      <c r="Y121">
        <v>11</v>
      </c>
      <c r="Z121" s="57">
        <v>44476</v>
      </c>
      <c r="AA121" t="s">
        <v>405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9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">
      <c r="Z122" s="57">
        <v>44477</v>
      </c>
      <c r="AA122" t="s">
        <v>407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12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">
      <c r="Y123">
        <v>12</v>
      </c>
      <c r="Z123" s="57">
        <v>44502</v>
      </c>
      <c r="AA123" t="s">
        <v>460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4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">
      <c r="X124">
        <v>2022</v>
      </c>
      <c r="Y124">
        <v>1</v>
      </c>
      <c r="Z124" s="57">
        <v>44523</v>
      </c>
      <c r="AA124" t="s">
        <v>482</v>
      </c>
      <c r="AB124" s="18"/>
      <c r="AC124" s="18">
        <v>0</v>
      </c>
      <c r="AD124" s="18"/>
      <c r="AE124" s="18"/>
      <c r="AF124" s="18"/>
      <c r="AG124" s="18"/>
      <c r="AH124" s="18">
        <v>0</v>
      </c>
      <c r="AS124">
        <v>2023</v>
      </c>
      <c r="AT124">
        <v>2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Y125">
        <v>2</v>
      </c>
      <c r="Z125" s="57">
        <v>44571</v>
      </c>
      <c r="AA125" t="s">
        <v>552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Y126">
        <v>5</v>
      </c>
      <c r="Z126" s="57">
        <v>44659</v>
      </c>
      <c r="AA126" t="s">
        <v>689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6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6</v>
      </c>
      <c r="Z127" s="57">
        <v>44697</v>
      </c>
      <c r="AA127" t="s">
        <v>781</v>
      </c>
      <c r="AB127" s="18"/>
      <c r="AC127" s="18">
        <v>0</v>
      </c>
      <c r="AD127" s="18"/>
      <c r="AE127" s="18"/>
      <c r="AF127" s="18"/>
      <c r="AG127" s="18"/>
      <c r="AH127" s="18">
        <v>0</v>
      </c>
      <c r="AR127" s="36" t="s">
        <v>138</v>
      </c>
      <c r="AS127" s="36"/>
      <c r="AT127" s="36"/>
      <c r="AU127" s="37"/>
      <c r="AV127" s="37"/>
      <c r="AW127" s="37"/>
      <c r="AX127" s="37">
        <v>0</v>
      </c>
      <c r="AY127" s="37"/>
      <c r="AZ127" s="37"/>
      <c r="BA127" s="37">
        <v>0</v>
      </c>
    </row>
    <row r="128" spans="24:53" x14ac:dyDescent="0.3">
      <c r="Y128">
        <v>9</v>
      </c>
      <c r="Z128" s="57">
        <v>44788</v>
      </c>
      <c r="AA128" t="s">
        <v>908</v>
      </c>
      <c r="AB128" s="18"/>
      <c r="AC128" s="18">
        <v>0</v>
      </c>
      <c r="AD128" s="18"/>
      <c r="AE128" s="18"/>
      <c r="AF128" s="18"/>
      <c r="AG128" s="18"/>
      <c r="AH128" s="18">
        <v>0</v>
      </c>
      <c r="AR128" t="s">
        <v>14</v>
      </c>
      <c r="AS128">
        <v>2020</v>
      </c>
      <c r="AT128">
        <v>6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3:53" x14ac:dyDescent="0.3">
      <c r="Y129">
        <v>11</v>
      </c>
      <c r="Z129" s="57">
        <v>44836</v>
      </c>
      <c r="AA129" t="s">
        <v>997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2021</v>
      </c>
      <c r="AT129">
        <v>9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3:53" x14ac:dyDescent="0.3">
      <c r="AA130" t="s">
        <v>998</v>
      </c>
      <c r="AB130" s="18"/>
      <c r="AC130" s="18">
        <v>0</v>
      </c>
      <c r="AD130" s="18"/>
      <c r="AE130" s="18"/>
      <c r="AF130" s="18"/>
      <c r="AG130" s="18"/>
      <c r="AH130" s="18">
        <v>0</v>
      </c>
      <c r="AR130" s="36" t="s">
        <v>139</v>
      </c>
      <c r="AS130" s="36"/>
      <c r="AT130" s="36"/>
      <c r="AU130" s="37">
        <v>0</v>
      </c>
      <c r="AV130" s="37"/>
      <c r="AW130" s="37"/>
      <c r="AX130" s="37"/>
      <c r="AY130" s="37"/>
      <c r="AZ130" s="37"/>
      <c r="BA130" s="37">
        <v>0</v>
      </c>
    </row>
    <row r="131" spans="23:53" x14ac:dyDescent="0.3">
      <c r="Y131">
        <v>4</v>
      </c>
      <c r="Z131" s="57">
        <v>44611</v>
      </c>
      <c r="AA131" t="s">
        <v>607</v>
      </c>
      <c r="AB131" s="18"/>
      <c r="AC131" s="18">
        <v>0</v>
      </c>
      <c r="AD131" s="18"/>
      <c r="AE131" s="18"/>
      <c r="AF131" s="18"/>
      <c r="AG131" s="18"/>
      <c r="AH131" s="18">
        <v>0</v>
      </c>
      <c r="AR131" t="s">
        <v>52</v>
      </c>
      <c r="AS131">
        <v>2020</v>
      </c>
      <c r="AT131">
        <v>8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3:53" x14ac:dyDescent="0.3">
      <c r="Z132" s="57">
        <v>44618</v>
      </c>
      <c r="AA132" t="s">
        <v>613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9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3:53" x14ac:dyDescent="0.3">
      <c r="X133">
        <v>2023</v>
      </c>
      <c r="Y133">
        <v>1</v>
      </c>
      <c r="Z133" s="57">
        <v>44894</v>
      </c>
      <c r="AA133" t="s">
        <v>1093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11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3:53" x14ac:dyDescent="0.3">
      <c r="Y134">
        <v>7</v>
      </c>
      <c r="Z134" s="57">
        <v>45063</v>
      </c>
      <c r="AA134" t="s">
        <v>1549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2021</v>
      </c>
      <c r="AT134">
        <v>2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3:53" x14ac:dyDescent="0.3">
      <c r="Y135">
        <v>9</v>
      </c>
      <c r="Z135" s="57">
        <v>45134</v>
      </c>
      <c r="AA135" t="s">
        <v>1740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10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3:53" x14ac:dyDescent="0.3">
      <c r="Z136" s="57">
        <v>45135</v>
      </c>
      <c r="AA136" t="s">
        <v>1740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11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3:53" x14ac:dyDescent="0.3">
      <c r="Z137" s="57">
        <v>45154</v>
      </c>
      <c r="AA137" t="s">
        <v>1822</v>
      </c>
      <c r="AB137" s="18"/>
      <c r="AC137" s="18">
        <v>630</v>
      </c>
      <c r="AD137" s="18"/>
      <c r="AE137" s="18"/>
      <c r="AF137" s="18"/>
      <c r="AG137" s="18"/>
      <c r="AH137" s="18">
        <v>630</v>
      </c>
      <c r="AR137" s="36" t="s">
        <v>140</v>
      </c>
      <c r="AS137" s="36"/>
      <c r="AT137" s="36"/>
      <c r="AU137" s="37">
        <v>0</v>
      </c>
      <c r="AV137" s="37"/>
      <c r="AW137" s="37"/>
      <c r="AX137" s="37"/>
      <c r="AY137" s="37"/>
      <c r="AZ137" s="37"/>
      <c r="BA137" s="37">
        <v>0</v>
      </c>
    </row>
    <row r="138" spans="23:53" x14ac:dyDescent="0.3">
      <c r="Y138">
        <v>10</v>
      </c>
      <c r="Z138" s="57">
        <v>45180</v>
      </c>
      <c r="AA138" t="s">
        <v>1901</v>
      </c>
      <c r="AB138" s="18"/>
      <c r="AC138" s="18">
        <v>2090</v>
      </c>
      <c r="AD138" s="18"/>
      <c r="AE138" s="18"/>
      <c r="AF138" s="18"/>
      <c r="AG138" s="18"/>
      <c r="AH138" s="18">
        <v>2090</v>
      </c>
      <c r="AR138" t="s">
        <v>62</v>
      </c>
      <c r="AS138">
        <v>2020</v>
      </c>
      <c r="AT138">
        <v>12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3:53" x14ac:dyDescent="0.3">
      <c r="W139" s="36" t="s">
        <v>136</v>
      </c>
      <c r="X139" s="36"/>
      <c r="Y139" s="36"/>
      <c r="Z139" s="36"/>
      <c r="AA139" s="36"/>
      <c r="AB139" s="37"/>
      <c r="AC139" s="37">
        <v>2720</v>
      </c>
      <c r="AD139" s="37"/>
      <c r="AE139" s="37"/>
      <c r="AF139" s="37"/>
      <c r="AG139" s="37"/>
      <c r="AH139" s="37">
        <v>2720</v>
      </c>
      <c r="AS139">
        <v>2021</v>
      </c>
      <c r="AT139">
        <v>1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3:53" x14ac:dyDescent="0.3">
      <c r="W140" t="s">
        <v>43</v>
      </c>
      <c r="X140">
        <v>2020</v>
      </c>
      <c r="Y140">
        <v>8</v>
      </c>
      <c r="Z140" s="57">
        <v>44062</v>
      </c>
      <c r="AA140" t="s">
        <v>41</v>
      </c>
      <c r="AB140" s="18">
        <v>0</v>
      </c>
      <c r="AC140" s="18"/>
      <c r="AD140" s="18"/>
      <c r="AE140" s="18"/>
      <c r="AF140" s="18"/>
      <c r="AG140" s="18"/>
      <c r="AH140" s="18">
        <v>0</v>
      </c>
      <c r="AT140">
        <v>2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3:53" x14ac:dyDescent="0.3">
      <c r="Y141">
        <v>11</v>
      </c>
      <c r="Z141" s="57">
        <v>44144</v>
      </c>
      <c r="AA141" t="s">
        <v>152</v>
      </c>
      <c r="AB141" s="18">
        <v>0</v>
      </c>
      <c r="AC141" s="18"/>
      <c r="AD141" s="18"/>
      <c r="AE141" s="18"/>
      <c r="AF141" s="18"/>
      <c r="AG141" s="18"/>
      <c r="AH141" s="18">
        <v>0</v>
      </c>
      <c r="AT141">
        <v>3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3:53" x14ac:dyDescent="0.3">
      <c r="X142">
        <v>2021</v>
      </c>
      <c r="Y142">
        <v>10</v>
      </c>
      <c r="Z142" s="57">
        <v>44470</v>
      </c>
      <c r="AA142" t="s">
        <v>399</v>
      </c>
      <c r="AB142" s="18">
        <v>0</v>
      </c>
      <c r="AC142" s="18"/>
      <c r="AD142" s="18"/>
      <c r="AE142" s="18"/>
      <c r="AF142" s="18"/>
      <c r="AG142" s="18"/>
      <c r="AH142" s="18">
        <v>0</v>
      </c>
      <c r="AT142">
        <v>5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3:53" x14ac:dyDescent="0.3">
      <c r="X143">
        <v>2022</v>
      </c>
      <c r="Y143">
        <v>1</v>
      </c>
      <c r="Z143" s="57">
        <v>44586</v>
      </c>
      <c r="AA143" t="s">
        <v>570</v>
      </c>
      <c r="AB143" s="18">
        <v>0</v>
      </c>
      <c r="AC143" s="18"/>
      <c r="AD143" s="18"/>
      <c r="AE143" s="18"/>
      <c r="AF143" s="18"/>
      <c r="AG143" s="18"/>
      <c r="AH143" s="18">
        <v>0</v>
      </c>
      <c r="AT143">
        <v>7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3:53" x14ac:dyDescent="0.3">
      <c r="Y144">
        <v>2</v>
      </c>
      <c r="Z144" s="57">
        <v>44613</v>
      </c>
      <c r="AA144" t="s">
        <v>609</v>
      </c>
      <c r="AB144" s="18">
        <v>0</v>
      </c>
      <c r="AC144" s="18"/>
      <c r="AD144" s="18"/>
      <c r="AE144" s="18"/>
      <c r="AF144" s="18"/>
      <c r="AG144" s="18"/>
      <c r="AH144" s="18">
        <v>0</v>
      </c>
      <c r="AT144">
        <v>8</v>
      </c>
      <c r="AU144" s="18"/>
      <c r="AV144" s="18"/>
      <c r="AW144" s="18"/>
      <c r="AX144" s="18">
        <v>-179.39999999999998</v>
      </c>
      <c r="AY144" s="18"/>
      <c r="AZ144" s="18"/>
      <c r="BA144" s="18">
        <v>-179.39999999999998</v>
      </c>
    </row>
    <row r="145" spans="23:53" x14ac:dyDescent="0.3">
      <c r="Y145">
        <v>3</v>
      </c>
      <c r="Z145" s="57">
        <v>44632</v>
      </c>
      <c r="AA145" t="s">
        <v>647</v>
      </c>
      <c r="AB145" s="18">
        <v>0</v>
      </c>
      <c r="AC145" s="18"/>
      <c r="AD145" s="18"/>
      <c r="AE145" s="18"/>
      <c r="AF145" s="18"/>
      <c r="AG145" s="18"/>
      <c r="AH145" s="18">
        <v>0</v>
      </c>
      <c r="AT145">
        <v>9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">
      <c r="Z146" s="57">
        <v>44641</v>
      </c>
      <c r="AA146" t="s">
        <v>654</v>
      </c>
      <c r="AB146" s="18">
        <v>0</v>
      </c>
      <c r="AC146" s="18"/>
      <c r="AD146" s="18"/>
      <c r="AE146" s="18"/>
      <c r="AF146" s="18"/>
      <c r="AG146" s="18"/>
      <c r="AH146" s="18">
        <v>0</v>
      </c>
      <c r="AT146">
        <v>4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">
      <c r="Y147">
        <v>5</v>
      </c>
      <c r="Z147" t="s">
        <v>769</v>
      </c>
      <c r="AA147" t="s">
        <v>768</v>
      </c>
      <c r="AB147" s="18">
        <v>0</v>
      </c>
      <c r="AC147" s="18"/>
      <c r="AD147" s="18"/>
      <c r="AE147" s="18"/>
      <c r="AF147" s="18"/>
      <c r="AG147" s="18"/>
      <c r="AH147" s="18">
        <v>0</v>
      </c>
      <c r="AS147">
        <v>2022</v>
      </c>
      <c r="AT147">
        <v>1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">
      <c r="Z148" s="57">
        <v>44695</v>
      </c>
      <c r="AA148" t="s">
        <v>778</v>
      </c>
      <c r="AB148" s="18">
        <v>0</v>
      </c>
      <c r="AC148" s="18"/>
      <c r="AD148" s="18"/>
      <c r="AE148" s="18"/>
      <c r="AF148" s="18"/>
      <c r="AG148" s="18"/>
      <c r="AH148" s="18">
        <v>0</v>
      </c>
      <c r="AT148">
        <v>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">
      <c r="Y149">
        <v>6</v>
      </c>
      <c r="Z149" s="57">
        <v>44732</v>
      </c>
      <c r="AA149" t="s">
        <v>845</v>
      </c>
      <c r="AB149" s="18">
        <v>0</v>
      </c>
      <c r="AC149" s="18"/>
      <c r="AD149" s="18"/>
      <c r="AE149" s="18"/>
      <c r="AF149" s="18"/>
      <c r="AG149" s="18"/>
      <c r="AH149" s="18">
        <v>0</v>
      </c>
      <c r="AT149">
        <v>3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">
      <c r="Y150">
        <v>10</v>
      </c>
      <c r="Z150" s="57">
        <v>44845</v>
      </c>
      <c r="AA150" t="s">
        <v>999</v>
      </c>
      <c r="AB150" s="18">
        <v>0</v>
      </c>
      <c r="AC150" s="18"/>
      <c r="AD150" s="18"/>
      <c r="AE150" s="18"/>
      <c r="AF150" s="18"/>
      <c r="AG150" s="18"/>
      <c r="AH150" s="18">
        <v>0</v>
      </c>
      <c r="AT150">
        <v>5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">
      <c r="X151">
        <v>2023</v>
      </c>
      <c r="Y151">
        <v>8</v>
      </c>
      <c r="Z151" s="57">
        <v>45141</v>
      </c>
      <c r="AA151" t="s">
        <v>1800</v>
      </c>
      <c r="AB151" s="18">
        <v>2381</v>
      </c>
      <c r="AC151" s="18"/>
      <c r="AD151" s="18"/>
      <c r="AE151" s="18"/>
      <c r="AF151" s="18"/>
      <c r="AG151" s="18"/>
      <c r="AH151" s="18">
        <v>2381</v>
      </c>
      <c r="AT151">
        <v>6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">
      <c r="Z152" s="57">
        <v>45159</v>
      </c>
      <c r="AA152" t="s">
        <v>1825</v>
      </c>
      <c r="AB152" s="18">
        <v>2440</v>
      </c>
      <c r="AC152" s="18"/>
      <c r="AD152" s="18"/>
      <c r="AE152" s="18"/>
      <c r="AF152" s="18"/>
      <c r="AG152" s="18"/>
      <c r="AH152" s="18">
        <v>2440</v>
      </c>
      <c r="AT152">
        <v>7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">
      <c r="Y153">
        <v>10</v>
      </c>
      <c r="Z153" s="57">
        <v>45206</v>
      </c>
      <c r="AA153" t="s">
        <v>2008</v>
      </c>
      <c r="AB153" s="18">
        <v>5067.2</v>
      </c>
      <c r="AC153" s="18"/>
      <c r="AD153" s="18"/>
      <c r="AE153" s="18"/>
      <c r="AF153" s="18"/>
      <c r="AG153" s="18"/>
      <c r="AH153" s="18">
        <v>5067.2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">
      <c r="Y154">
        <v>4</v>
      </c>
      <c r="Z154" t="s">
        <v>1416</v>
      </c>
      <c r="AA154" t="s">
        <v>1417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">
      <c r="W155" s="36" t="s">
        <v>137</v>
      </c>
      <c r="X155" s="36"/>
      <c r="Y155" s="36"/>
      <c r="Z155" s="36"/>
      <c r="AA155" s="36"/>
      <c r="AB155" s="37">
        <v>9888.2000000000007</v>
      </c>
      <c r="AC155" s="37"/>
      <c r="AD155" s="37"/>
      <c r="AE155" s="37"/>
      <c r="AF155" s="37"/>
      <c r="AG155" s="37"/>
      <c r="AH155" s="37">
        <v>9888.2000000000007</v>
      </c>
      <c r="AT155">
        <v>10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W156" t="s">
        <v>23</v>
      </c>
      <c r="X156">
        <v>2020</v>
      </c>
      <c r="Y156">
        <v>10</v>
      </c>
      <c r="Z156" s="57">
        <v>44013</v>
      </c>
      <c r="AA156" t="s">
        <v>21</v>
      </c>
      <c r="AB156" s="18"/>
      <c r="AC156" s="18"/>
      <c r="AD156" s="18"/>
      <c r="AE156" s="18">
        <v>0</v>
      </c>
      <c r="AF156" s="18"/>
      <c r="AG156" s="18"/>
      <c r="AH156" s="18">
        <v>0</v>
      </c>
      <c r="AT156">
        <v>11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Y157">
        <v>11</v>
      </c>
      <c r="Z157" s="57">
        <v>44044</v>
      </c>
      <c r="AA157" t="s">
        <v>30</v>
      </c>
      <c r="AB157" s="18"/>
      <c r="AC157" s="18"/>
      <c r="AD157" s="18"/>
      <c r="AE157" s="18">
        <v>0</v>
      </c>
      <c r="AF157" s="18"/>
      <c r="AG157" s="18"/>
      <c r="AH157" s="18">
        <v>0</v>
      </c>
      <c r="AT157">
        <v>12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12</v>
      </c>
      <c r="Z158" s="57">
        <v>44051</v>
      </c>
      <c r="AA158" t="s">
        <v>31</v>
      </c>
      <c r="AB158" s="18"/>
      <c r="AC158" s="18"/>
      <c r="AD158" s="18"/>
      <c r="AE158" s="18">
        <v>0</v>
      </c>
      <c r="AF158" s="18"/>
      <c r="AG158" s="18"/>
      <c r="AH158" s="18">
        <v>0</v>
      </c>
      <c r="AT158">
        <v>4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AA159" t="s">
        <v>32</v>
      </c>
      <c r="AB159" s="18"/>
      <c r="AC159" s="18"/>
      <c r="AD159" s="18"/>
      <c r="AE159" s="18">
        <v>0</v>
      </c>
      <c r="AF159" s="18"/>
      <c r="AG159" s="18"/>
      <c r="AH159" s="18">
        <v>0</v>
      </c>
      <c r="AS159">
        <v>2023</v>
      </c>
      <c r="AT159">
        <v>1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X160">
        <v>2021</v>
      </c>
      <c r="Y160">
        <v>1</v>
      </c>
      <c r="Z160" s="57">
        <v>44091</v>
      </c>
      <c r="AA160" t="s">
        <v>99</v>
      </c>
      <c r="AB160" s="18"/>
      <c r="AC160" s="18"/>
      <c r="AD160" s="18"/>
      <c r="AE160" s="18">
        <v>0</v>
      </c>
      <c r="AF160" s="18"/>
      <c r="AG160" s="18"/>
      <c r="AH160" s="18">
        <v>0</v>
      </c>
      <c r="AT160">
        <v>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4:53" x14ac:dyDescent="0.3">
      <c r="Z161" s="57">
        <v>44096</v>
      </c>
      <c r="AA161" t="s">
        <v>101</v>
      </c>
      <c r="AB161" s="18"/>
      <c r="AC161" s="18"/>
      <c r="AD161" s="18"/>
      <c r="AE161" s="18">
        <v>0</v>
      </c>
      <c r="AF161" s="18"/>
      <c r="AG161" s="18"/>
      <c r="AH161" s="18">
        <v>0</v>
      </c>
      <c r="AT161">
        <v>3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4:53" x14ac:dyDescent="0.3">
      <c r="Y162">
        <v>2</v>
      </c>
      <c r="Z162" s="57">
        <v>44112</v>
      </c>
      <c r="AA162" t="s">
        <v>110</v>
      </c>
      <c r="AB162" s="18"/>
      <c r="AC162" s="18"/>
      <c r="AD162" s="18"/>
      <c r="AE162" s="18">
        <v>0</v>
      </c>
      <c r="AF162" s="18"/>
      <c r="AG162" s="18"/>
      <c r="AH162" s="18">
        <v>0</v>
      </c>
      <c r="AT162">
        <v>5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4:53" x14ac:dyDescent="0.3">
      <c r="Z163" s="57">
        <v>44116</v>
      </c>
      <c r="AA163" t="s">
        <v>112</v>
      </c>
      <c r="AB163" s="18"/>
      <c r="AC163" s="18"/>
      <c r="AD163" s="18"/>
      <c r="AE163" s="18">
        <v>0</v>
      </c>
      <c r="AF163" s="18"/>
      <c r="AG163" s="18"/>
      <c r="AH163" s="18">
        <v>0</v>
      </c>
      <c r="AT163">
        <v>6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4:53" x14ac:dyDescent="0.3">
      <c r="Y164">
        <v>6</v>
      </c>
      <c r="Z164" s="57">
        <v>44251</v>
      </c>
      <c r="AA164" t="s">
        <v>275</v>
      </c>
      <c r="AB164" s="18"/>
      <c r="AC164" s="18"/>
      <c r="AD164" s="18"/>
      <c r="AE164" s="18">
        <v>0</v>
      </c>
      <c r="AF164" s="18"/>
      <c r="AG164" s="18"/>
      <c r="AH164" s="18">
        <v>0</v>
      </c>
      <c r="AT164">
        <v>7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4:53" x14ac:dyDescent="0.3">
      <c r="Y165">
        <v>7</v>
      </c>
      <c r="Z165" s="57">
        <v>44263</v>
      </c>
      <c r="AA165" t="s">
        <v>286</v>
      </c>
      <c r="AB165" s="18"/>
      <c r="AC165" s="18"/>
      <c r="AD165" s="18"/>
      <c r="AE165" s="18">
        <v>0</v>
      </c>
      <c r="AF165" s="18"/>
      <c r="AG165" s="18"/>
      <c r="AH165" s="18">
        <v>0</v>
      </c>
      <c r="AT165">
        <v>8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4:53" x14ac:dyDescent="0.3">
      <c r="Z166" s="57">
        <v>44278</v>
      </c>
      <c r="AA166" t="s">
        <v>319</v>
      </c>
      <c r="AB166" s="18"/>
      <c r="AC166" s="18"/>
      <c r="AD166" s="18"/>
      <c r="AE166" s="18">
        <v>0</v>
      </c>
      <c r="AF166" s="18"/>
      <c r="AG166" s="18"/>
      <c r="AH166" s="18">
        <v>0</v>
      </c>
      <c r="AT166">
        <v>9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4:53" x14ac:dyDescent="0.3">
      <c r="Z167" s="57">
        <v>44285</v>
      </c>
      <c r="AA167" t="s">
        <v>323</v>
      </c>
      <c r="AB167" s="18"/>
      <c r="AC167" s="18"/>
      <c r="AD167" s="18"/>
      <c r="AE167" s="18">
        <v>0</v>
      </c>
      <c r="AF167" s="18"/>
      <c r="AG167" s="18"/>
      <c r="AH167" s="18">
        <v>0</v>
      </c>
      <c r="AT167">
        <v>10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4:53" x14ac:dyDescent="0.3">
      <c r="Y168">
        <v>8</v>
      </c>
      <c r="Z168" s="57">
        <v>44319</v>
      </c>
      <c r="AA168" t="s">
        <v>330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11</v>
      </c>
      <c r="AU168" s="18"/>
      <c r="AV168" s="18"/>
      <c r="AW168" s="18"/>
      <c r="AX168" s="18">
        <v>38598</v>
      </c>
      <c r="AY168" s="18"/>
      <c r="AZ168" s="18"/>
      <c r="BA168" s="18">
        <v>38598</v>
      </c>
    </row>
    <row r="169" spans="24:53" x14ac:dyDescent="0.3">
      <c r="Y169">
        <v>12</v>
      </c>
      <c r="Z169" s="57">
        <v>44440</v>
      </c>
      <c r="AA169" t="s">
        <v>370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4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4:53" x14ac:dyDescent="0.3">
      <c r="Y170">
        <v>4</v>
      </c>
      <c r="Z170" s="57">
        <v>44191</v>
      </c>
      <c r="AA170" t="s">
        <v>212</v>
      </c>
      <c r="AB170" s="18"/>
      <c r="AC170" s="18"/>
      <c r="AD170" s="18"/>
      <c r="AE170" s="18">
        <v>0</v>
      </c>
      <c r="AF170" s="18"/>
      <c r="AG170" s="18"/>
      <c r="AH170" s="18">
        <v>0</v>
      </c>
      <c r="AS170">
        <v>2024</v>
      </c>
      <c r="AT170">
        <v>1</v>
      </c>
      <c r="AU170" s="18"/>
      <c r="AV170" s="18"/>
      <c r="AW170" s="18"/>
      <c r="AX170" s="18">
        <v>12167</v>
      </c>
      <c r="AY170" s="18"/>
      <c r="AZ170" s="18"/>
      <c r="BA170" s="18">
        <v>12167</v>
      </c>
    </row>
    <row r="171" spans="24:53" x14ac:dyDescent="0.3">
      <c r="X171">
        <v>2022</v>
      </c>
      <c r="Y171">
        <v>1</v>
      </c>
      <c r="Z171" s="57">
        <v>44466</v>
      </c>
      <c r="AA171" t="s">
        <v>378</v>
      </c>
      <c r="AB171" s="18"/>
      <c r="AC171" s="18"/>
      <c r="AD171" s="18"/>
      <c r="AE171" s="18">
        <v>0</v>
      </c>
      <c r="AF171" s="18"/>
      <c r="AG171" s="18"/>
      <c r="AH171" s="18">
        <v>0</v>
      </c>
      <c r="AR171" s="36" t="s">
        <v>205</v>
      </c>
      <c r="AS171" s="36"/>
      <c r="AT171" s="36"/>
      <c r="AU171" s="37"/>
      <c r="AV171" s="37"/>
      <c r="AW171" s="37"/>
      <c r="AX171" s="37">
        <v>50585.599999999999</v>
      </c>
      <c r="AY171" s="37"/>
      <c r="AZ171" s="37"/>
      <c r="BA171" s="37">
        <v>50585.599999999999</v>
      </c>
    </row>
    <row r="172" spans="24:53" x14ac:dyDescent="0.3">
      <c r="Z172" s="57">
        <v>44469</v>
      </c>
      <c r="AA172" t="s">
        <v>381</v>
      </c>
      <c r="AB172" s="18"/>
      <c r="AC172" s="18"/>
      <c r="AD172" s="18"/>
      <c r="AE172" s="18">
        <v>0</v>
      </c>
      <c r="AF172" s="18"/>
      <c r="AG172" s="18"/>
      <c r="AH172" s="18">
        <v>0</v>
      </c>
      <c r="AR172" t="s">
        <v>174</v>
      </c>
      <c r="AS172">
        <v>2020</v>
      </c>
      <c r="AT172">
        <v>11</v>
      </c>
      <c r="AU172" s="18">
        <v>0</v>
      </c>
      <c r="AV172" s="18"/>
      <c r="AW172" s="18"/>
      <c r="AX172" s="18"/>
      <c r="AY172" s="18"/>
      <c r="AZ172" s="18"/>
      <c r="BA172" s="18">
        <v>0</v>
      </c>
    </row>
    <row r="173" spans="24:53" x14ac:dyDescent="0.3">
      <c r="Y173">
        <v>5</v>
      </c>
      <c r="Z173" s="57">
        <v>44575</v>
      </c>
      <c r="AA173" t="s">
        <v>561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R173" s="36" t="s">
        <v>186</v>
      </c>
      <c r="AS173" s="36"/>
      <c r="AT173" s="36"/>
      <c r="AU173" s="37">
        <v>0</v>
      </c>
      <c r="AV173" s="37"/>
      <c r="AW173" s="37"/>
      <c r="AX173" s="37"/>
      <c r="AY173" s="37"/>
      <c r="AZ173" s="37"/>
      <c r="BA173" s="37">
        <v>0</v>
      </c>
    </row>
    <row r="174" spans="24:53" x14ac:dyDescent="0.3">
      <c r="AA174" t="s">
        <v>563</v>
      </c>
      <c r="AB174" s="18"/>
      <c r="AC174" s="18"/>
      <c r="AD174" s="18"/>
      <c r="AE174" s="18">
        <v>0</v>
      </c>
      <c r="AF174" s="18"/>
      <c r="AG174" s="18"/>
      <c r="AH174" s="18">
        <v>0</v>
      </c>
      <c r="AR174" t="s">
        <v>224</v>
      </c>
      <c r="AS174" t="s">
        <v>1766</v>
      </c>
      <c r="AT174" t="s">
        <v>1766</v>
      </c>
      <c r="AU174" s="18"/>
      <c r="AV174" s="18"/>
      <c r="AW174" s="18"/>
      <c r="AX174" s="18"/>
      <c r="AY174" s="18">
        <v>0</v>
      </c>
      <c r="AZ174" s="18"/>
      <c r="BA174" s="18">
        <v>0</v>
      </c>
    </row>
    <row r="175" spans="24:53" x14ac:dyDescent="0.3">
      <c r="Z175" s="57">
        <v>44578</v>
      </c>
      <c r="AA175" t="s">
        <v>564</v>
      </c>
      <c r="AB175" s="18"/>
      <c r="AC175" s="18"/>
      <c r="AD175" s="18"/>
      <c r="AE175" s="18">
        <v>0</v>
      </c>
      <c r="AF175" s="18"/>
      <c r="AG175" s="18"/>
      <c r="AH175" s="18">
        <v>0</v>
      </c>
      <c r="AR175" s="36" t="s">
        <v>225</v>
      </c>
      <c r="AS175" s="36"/>
      <c r="AT175" s="36"/>
      <c r="AU175" s="37"/>
      <c r="AV175" s="37"/>
      <c r="AW175" s="37"/>
      <c r="AX175" s="37"/>
      <c r="AY175" s="37">
        <v>0</v>
      </c>
      <c r="AZ175" s="37"/>
      <c r="BA175" s="37">
        <v>0</v>
      </c>
    </row>
    <row r="176" spans="24:53" x14ac:dyDescent="0.3">
      <c r="Z176" s="57">
        <v>44587</v>
      </c>
      <c r="AA176" t="s">
        <v>571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R176" t="s">
        <v>229</v>
      </c>
      <c r="AS176" t="s">
        <v>1766</v>
      </c>
      <c r="AT176" t="s">
        <v>1766</v>
      </c>
      <c r="AU176" s="18"/>
      <c r="AV176" s="18"/>
      <c r="AW176" s="18"/>
      <c r="AX176" s="18"/>
      <c r="AY176" s="18">
        <v>0</v>
      </c>
      <c r="AZ176" s="18"/>
      <c r="BA176" s="18">
        <v>0</v>
      </c>
    </row>
    <row r="177" spans="23:53" x14ac:dyDescent="0.3">
      <c r="Y177">
        <v>6</v>
      </c>
      <c r="Z177" s="57">
        <v>44607</v>
      </c>
      <c r="AA177" t="s">
        <v>604</v>
      </c>
      <c r="AB177" s="18"/>
      <c r="AC177" s="18"/>
      <c r="AD177" s="18"/>
      <c r="AE177" s="18">
        <v>0</v>
      </c>
      <c r="AF177" s="18"/>
      <c r="AG177" s="18"/>
      <c r="AH177" s="18">
        <v>0</v>
      </c>
      <c r="AR177" s="36" t="s">
        <v>256</v>
      </c>
      <c r="AS177" s="36"/>
      <c r="AT177" s="36"/>
      <c r="AU177" s="37"/>
      <c r="AV177" s="37"/>
      <c r="AW177" s="37"/>
      <c r="AX177" s="37"/>
      <c r="AY177" s="37">
        <v>0</v>
      </c>
      <c r="AZ177" s="37"/>
      <c r="BA177" s="37">
        <v>0</v>
      </c>
    </row>
    <row r="178" spans="23:53" x14ac:dyDescent="0.3">
      <c r="Y178">
        <v>8</v>
      </c>
      <c r="Z178" s="57">
        <v>44672</v>
      </c>
      <c r="AA178" t="s">
        <v>702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R178" t="s">
        <v>263</v>
      </c>
      <c r="AS178">
        <v>2021</v>
      </c>
      <c r="AT178">
        <v>2</v>
      </c>
      <c r="AU178" s="18">
        <v>0</v>
      </c>
      <c r="AV178" s="18"/>
      <c r="AW178" s="18"/>
      <c r="AX178" s="18"/>
      <c r="AY178" s="18"/>
      <c r="AZ178" s="18"/>
      <c r="BA178" s="18">
        <v>0</v>
      </c>
    </row>
    <row r="179" spans="23:53" x14ac:dyDescent="0.3">
      <c r="Y179">
        <v>9</v>
      </c>
      <c r="Z179" s="57">
        <v>44705</v>
      </c>
      <c r="AA179" t="s">
        <v>797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3</v>
      </c>
      <c r="AU179" s="18">
        <v>0</v>
      </c>
      <c r="AV179" s="18"/>
      <c r="AW179" s="18"/>
      <c r="AX179" s="18"/>
      <c r="AY179" s="18"/>
      <c r="AZ179" s="18"/>
      <c r="BA179" s="18">
        <v>0</v>
      </c>
    </row>
    <row r="180" spans="23:53" x14ac:dyDescent="0.3">
      <c r="Y180">
        <v>12</v>
      </c>
      <c r="Z180" s="57">
        <v>44788</v>
      </c>
      <c r="AA180" t="s">
        <v>904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10</v>
      </c>
      <c r="AU180" s="18">
        <v>0</v>
      </c>
      <c r="AV180" s="18"/>
      <c r="AW180" s="18"/>
      <c r="AX180" s="18"/>
      <c r="AY180" s="18"/>
      <c r="AZ180" s="18"/>
      <c r="BA180" s="18">
        <v>0</v>
      </c>
    </row>
    <row r="181" spans="23:53" x14ac:dyDescent="0.3">
      <c r="Y181">
        <v>4</v>
      </c>
      <c r="Z181" s="57">
        <v>44545</v>
      </c>
      <c r="AA181" t="s">
        <v>510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S181">
        <v>2023</v>
      </c>
      <c r="AT181">
        <v>1</v>
      </c>
      <c r="AU181" s="18">
        <v>0</v>
      </c>
      <c r="AV181" s="18"/>
      <c r="AW181" s="18"/>
      <c r="AX181" s="18"/>
      <c r="AY181" s="18"/>
      <c r="AZ181" s="18"/>
      <c r="BA181" s="18">
        <v>0</v>
      </c>
    </row>
    <row r="182" spans="23:53" x14ac:dyDescent="0.3">
      <c r="Z182" s="57">
        <v>44546</v>
      </c>
      <c r="AA182" t="s">
        <v>512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3</v>
      </c>
      <c r="AU182" s="18">
        <v>0</v>
      </c>
      <c r="AV182" s="18"/>
      <c r="AW182" s="18"/>
      <c r="AX182" s="18"/>
      <c r="AY182" s="18"/>
      <c r="AZ182" s="18"/>
      <c r="BA182" s="18">
        <v>0</v>
      </c>
    </row>
    <row r="183" spans="23:53" x14ac:dyDescent="0.3">
      <c r="Z183" s="57">
        <v>44551</v>
      </c>
      <c r="AA183" t="s">
        <v>514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5</v>
      </c>
      <c r="AU183" s="18">
        <v>0</v>
      </c>
      <c r="AV183" s="18"/>
      <c r="AW183" s="18"/>
      <c r="AX183" s="18"/>
      <c r="AY183" s="18"/>
      <c r="AZ183" s="18"/>
      <c r="BA183" s="18">
        <v>0</v>
      </c>
    </row>
    <row r="184" spans="23:53" x14ac:dyDescent="0.3">
      <c r="X184">
        <v>2023</v>
      </c>
      <c r="Y184">
        <v>2</v>
      </c>
      <c r="Z184" s="57">
        <v>44854</v>
      </c>
      <c r="AA184" t="s">
        <v>1010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6</v>
      </c>
      <c r="AU184" s="18">
        <v>0</v>
      </c>
      <c r="AV184" s="18"/>
      <c r="AW184" s="18"/>
      <c r="AX184" s="18"/>
      <c r="AY184" s="18"/>
      <c r="AZ184" s="18"/>
      <c r="BA184" s="18">
        <v>0</v>
      </c>
    </row>
    <row r="185" spans="23:53" x14ac:dyDescent="0.3">
      <c r="Y185">
        <v>3</v>
      </c>
      <c r="Z185" s="57">
        <v>44866</v>
      </c>
      <c r="AA185" t="s">
        <v>1048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7</v>
      </c>
      <c r="AU185" s="18">
        <v>0</v>
      </c>
      <c r="AV185" s="18"/>
      <c r="AW185" s="18"/>
      <c r="AX185" s="18"/>
      <c r="AY185" s="18"/>
      <c r="AZ185" s="18"/>
      <c r="BA185" s="18">
        <v>0</v>
      </c>
    </row>
    <row r="186" spans="23:53" x14ac:dyDescent="0.3">
      <c r="Y186">
        <v>6</v>
      </c>
      <c r="Z186" s="57">
        <v>44978</v>
      </c>
      <c r="AA186" t="s">
        <v>1275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8</v>
      </c>
      <c r="AU186" s="18">
        <v>0</v>
      </c>
      <c r="AV186" s="18"/>
      <c r="AW186" s="18"/>
      <c r="AX186" s="18"/>
      <c r="AY186" s="18"/>
      <c r="AZ186" s="18"/>
      <c r="BA186" s="18">
        <v>0</v>
      </c>
    </row>
    <row r="187" spans="23:53" x14ac:dyDescent="0.3">
      <c r="W187" s="36" t="s">
        <v>138</v>
      </c>
      <c r="X187" s="36"/>
      <c r="Y187" s="36"/>
      <c r="Z187" s="36"/>
      <c r="AA187" s="36"/>
      <c r="AB187" s="37"/>
      <c r="AC187" s="37"/>
      <c r="AD187" s="37"/>
      <c r="AE187" s="37">
        <v>0</v>
      </c>
      <c r="AF187" s="37"/>
      <c r="AG187" s="37"/>
      <c r="AH187" s="37">
        <v>0</v>
      </c>
      <c r="AT187">
        <v>9</v>
      </c>
      <c r="AU187" s="18">
        <v>0</v>
      </c>
      <c r="AV187" s="18"/>
      <c r="AW187" s="18"/>
      <c r="AX187" s="18"/>
      <c r="AY187" s="18"/>
      <c r="AZ187" s="18"/>
      <c r="BA187" s="18">
        <v>0</v>
      </c>
    </row>
    <row r="188" spans="23:53" x14ac:dyDescent="0.3">
      <c r="W188" t="s">
        <v>14</v>
      </c>
      <c r="X188">
        <v>2020</v>
      </c>
      <c r="Y188">
        <v>6</v>
      </c>
      <c r="Z188" s="57">
        <v>43993</v>
      </c>
      <c r="AA188" t="s">
        <v>11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4</v>
      </c>
      <c r="AU188" s="18">
        <v>0</v>
      </c>
      <c r="AV188" s="18"/>
      <c r="AW188" s="18"/>
      <c r="AX188" s="18"/>
      <c r="AY188" s="18"/>
      <c r="AZ188" s="18"/>
      <c r="BA188" s="18">
        <v>0</v>
      </c>
    </row>
    <row r="189" spans="23:53" x14ac:dyDescent="0.3">
      <c r="X189">
        <v>2021</v>
      </c>
      <c r="Y189">
        <v>9</v>
      </c>
      <c r="Z189" s="57">
        <v>44440</v>
      </c>
      <c r="AA189" t="s">
        <v>371</v>
      </c>
      <c r="AB189" s="18">
        <v>0</v>
      </c>
      <c r="AC189" s="18"/>
      <c r="AD189" s="18"/>
      <c r="AE189" s="18"/>
      <c r="AF189" s="18"/>
      <c r="AG189" s="18"/>
      <c r="AH189" s="18">
        <v>0</v>
      </c>
      <c r="AR189" s="36" t="s">
        <v>264</v>
      </c>
      <c r="AS189" s="36"/>
      <c r="AT189" s="36"/>
      <c r="AU189" s="37">
        <v>0</v>
      </c>
      <c r="AV189" s="37"/>
      <c r="AW189" s="37"/>
      <c r="AX189" s="37"/>
      <c r="AY189" s="37"/>
      <c r="AZ189" s="37"/>
      <c r="BA189" s="37">
        <v>0</v>
      </c>
    </row>
    <row r="190" spans="23:53" x14ac:dyDescent="0.3">
      <c r="W190" s="36" t="s">
        <v>139</v>
      </c>
      <c r="X190" s="36"/>
      <c r="Y190" s="36"/>
      <c r="Z190" s="36"/>
      <c r="AA190" s="36"/>
      <c r="AB190" s="37">
        <v>0</v>
      </c>
      <c r="AC190" s="37"/>
      <c r="AD190" s="37"/>
      <c r="AE190" s="37"/>
      <c r="AF190" s="37"/>
      <c r="AG190" s="37"/>
      <c r="AH190" s="37">
        <v>0</v>
      </c>
      <c r="AR190" t="s">
        <v>281</v>
      </c>
      <c r="AS190">
        <v>2021</v>
      </c>
      <c r="AT190">
        <v>2</v>
      </c>
      <c r="AU190" s="18">
        <v>0</v>
      </c>
      <c r="AV190" s="18"/>
      <c r="AW190" s="18"/>
      <c r="AX190" s="18"/>
      <c r="AY190" s="18"/>
      <c r="AZ190" s="18"/>
      <c r="BA190" s="18">
        <v>0</v>
      </c>
    </row>
    <row r="191" spans="23:53" x14ac:dyDescent="0.3">
      <c r="W191" t="s">
        <v>52</v>
      </c>
      <c r="X191">
        <v>2020</v>
      </c>
      <c r="Y191">
        <v>8</v>
      </c>
      <c r="Z191" s="57">
        <v>44065</v>
      </c>
      <c r="AA191" t="s">
        <v>50</v>
      </c>
      <c r="AB191" s="18">
        <v>0</v>
      </c>
      <c r="AC191" s="18"/>
      <c r="AD191" s="18"/>
      <c r="AE191" s="18"/>
      <c r="AF191" s="18"/>
      <c r="AG191" s="18"/>
      <c r="AH191" s="18">
        <v>0</v>
      </c>
      <c r="AT191">
        <v>4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3:53" x14ac:dyDescent="0.3">
      <c r="Y192">
        <v>9</v>
      </c>
      <c r="Z192" s="57">
        <v>44075</v>
      </c>
      <c r="AA192" t="s">
        <v>66</v>
      </c>
      <c r="AB192" s="18">
        <v>0</v>
      </c>
      <c r="AC192" s="18"/>
      <c r="AD192" s="18"/>
      <c r="AE192" s="18"/>
      <c r="AF192" s="18"/>
      <c r="AG192" s="18"/>
      <c r="AH192" s="18">
        <v>0</v>
      </c>
      <c r="AR192" s="36" t="s">
        <v>282</v>
      </c>
      <c r="AS192" s="36"/>
      <c r="AT192" s="36"/>
      <c r="AU192" s="37">
        <v>0</v>
      </c>
      <c r="AV192" s="37"/>
      <c r="AW192" s="37"/>
      <c r="AX192" s="37"/>
      <c r="AY192" s="37"/>
      <c r="AZ192" s="37"/>
      <c r="BA192" s="37">
        <v>0</v>
      </c>
    </row>
    <row r="193" spans="23:53" x14ac:dyDescent="0.3">
      <c r="Y193">
        <v>11</v>
      </c>
      <c r="Z193" s="57">
        <v>44156</v>
      </c>
      <c r="AA193" t="s">
        <v>171</v>
      </c>
      <c r="AB193" s="18">
        <v>0</v>
      </c>
      <c r="AC193" s="18"/>
      <c r="AD193" s="18"/>
      <c r="AE193" s="18"/>
      <c r="AF193" s="18"/>
      <c r="AG193" s="18"/>
      <c r="AH193" s="18">
        <v>0</v>
      </c>
      <c r="AR193" t="s">
        <v>290</v>
      </c>
      <c r="AS193">
        <v>2021</v>
      </c>
      <c r="AT193">
        <v>3</v>
      </c>
      <c r="AU193" s="18">
        <v>0</v>
      </c>
      <c r="AV193" s="18"/>
      <c r="AW193" s="18"/>
      <c r="AX193" s="18"/>
      <c r="AY193" s="18"/>
      <c r="AZ193" s="18"/>
      <c r="BA193" s="18">
        <v>0</v>
      </c>
    </row>
    <row r="194" spans="23:53" x14ac:dyDescent="0.3">
      <c r="Z194" s="57">
        <v>44165</v>
      </c>
      <c r="AA194" t="s">
        <v>184</v>
      </c>
      <c r="AB194" s="18">
        <v>0</v>
      </c>
      <c r="AC194" s="18"/>
      <c r="AD194" s="18"/>
      <c r="AE194" s="18"/>
      <c r="AF194" s="18"/>
      <c r="AG194" s="18"/>
      <c r="AH194" s="18">
        <v>0</v>
      </c>
      <c r="AR194" s="36" t="s">
        <v>292</v>
      </c>
      <c r="AS194" s="36"/>
      <c r="AT194" s="36"/>
      <c r="AU194" s="37">
        <v>0</v>
      </c>
      <c r="AV194" s="37"/>
      <c r="AW194" s="37"/>
      <c r="AX194" s="37"/>
      <c r="AY194" s="37"/>
      <c r="AZ194" s="37"/>
      <c r="BA194" s="37">
        <v>0</v>
      </c>
    </row>
    <row r="195" spans="23:53" x14ac:dyDescent="0.3">
      <c r="X195">
        <v>2021</v>
      </c>
      <c r="Y195">
        <v>2</v>
      </c>
      <c r="Z195" s="57">
        <v>44250</v>
      </c>
      <c r="AA195" t="s">
        <v>276</v>
      </c>
      <c r="AB195" s="18">
        <v>0</v>
      </c>
      <c r="AC195" s="18"/>
      <c r="AD195" s="18"/>
      <c r="AE195" s="18"/>
      <c r="AF195" s="18"/>
      <c r="AG195" s="18"/>
      <c r="AH195" s="18">
        <v>0</v>
      </c>
      <c r="AR195" t="s">
        <v>376</v>
      </c>
      <c r="AS195">
        <v>2021</v>
      </c>
      <c r="AT195">
        <v>9</v>
      </c>
      <c r="AU195" s="18">
        <v>0</v>
      </c>
      <c r="AV195" s="18"/>
      <c r="AW195" s="18"/>
      <c r="AX195" s="18"/>
      <c r="AY195" s="18"/>
      <c r="AZ195" s="18"/>
      <c r="BA195" s="18">
        <v>0</v>
      </c>
    </row>
    <row r="196" spans="23:53" x14ac:dyDescent="0.3">
      <c r="Y196">
        <v>10</v>
      </c>
      <c r="Z196" s="57">
        <v>44492</v>
      </c>
      <c r="AA196" t="s">
        <v>443</v>
      </c>
      <c r="AB196" s="18">
        <v>0</v>
      </c>
      <c r="AC196" s="18"/>
      <c r="AD196" s="18"/>
      <c r="AE196" s="18"/>
      <c r="AF196" s="18"/>
      <c r="AG196" s="18"/>
      <c r="AH196" s="18">
        <v>0</v>
      </c>
      <c r="AR196" s="36" t="s">
        <v>384</v>
      </c>
      <c r="AS196" s="36"/>
      <c r="AT196" s="36"/>
      <c r="AU196" s="37">
        <v>0</v>
      </c>
      <c r="AV196" s="37"/>
      <c r="AW196" s="37"/>
      <c r="AX196" s="37"/>
      <c r="AY196" s="37"/>
      <c r="AZ196" s="37"/>
      <c r="BA196" s="37">
        <v>0</v>
      </c>
    </row>
    <row r="197" spans="23:53" x14ac:dyDescent="0.3">
      <c r="Z197" s="57">
        <v>44497</v>
      </c>
      <c r="AA197" t="s">
        <v>446</v>
      </c>
      <c r="AB197" s="18">
        <v>0</v>
      </c>
      <c r="AC197" s="18"/>
      <c r="AD197" s="18"/>
      <c r="AE197" s="18"/>
      <c r="AF197" s="18"/>
      <c r="AG197" s="18"/>
      <c r="AH197" s="18">
        <v>0</v>
      </c>
      <c r="AR197" t="s">
        <v>402</v>
      </c>
      <c r="AS197">
        <v>2021</v>
      </c>
      <c r="AT197">
        <v>10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">
      <c r="Y198">
        <v>11</v>
      </c>
      <c r="Z198" s="57">
        <v>44529</v>
      </c>
      <c r="AA198" t="s">
        <v>486</v>
      </c>
      <c r="AB198" s="18">
        <v>0</v>
      </c>
      <c r="AC198" s="18"/>
      <c r="AD198" s="18"/>
      <c r="AE198" s="18"/>
      <c r="AF198" s="18"/>
      <c r="AG198" s="18"/>
      <c r="AH198" s="18">
        <v>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W199" s="36" t="s">
        <v>140</v>
      </c>
      <c r="X199" s="36"/>
      <c r="Y199" s="36"/>
      <c r="Z199" s="36"/>
      <c r="AA199" s="36"/>
      <c r="AB199" s="37">
        <v>0</v>
      </c>
      <c r="AC199" s="37"/>
      <c r="AD199" s="37"/>
      <c r="AE199" s="37"/>
      <c r="AF199" s="37"/>
      <c r="AG199" s="37"/>
      <c r="AH199" s="37">
        <v>0</v>
      </c>
      <c r="AT199">
        <v>12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">
      <c r="W200" t="s">
        <v>62</v>
      </c>
      <c r="X200">
        <v>2020</v>
      </c>
      <c r="Y200">
        <v>12</v>
      </c>
      <c r="Z200" s="57">
        <v>44070</v>
      </c>
      <c r="AA200" t="s">
        <v>60</v>
      </c>
      <c r="AB200" s="18"/>
      <c r="AC200" s="18"/>
      <c r="AD200" s="18"/>
      <c r="AE200" s="18">
        <v>0</v>
      </c>
      <c r="AF200" s="18"/>
      <c r="AG200" s="18"/>
      <c r="AH200" s="18">
        <v>0</v>
      </c>
      <c r="AS200">
        <v>2022</v>
      </c>
      <c r="AT200">
        <v>1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">
      <c r="X201">
        <v>2021</v>
      </c>
      <c r="Y201">
        <v>1</v>
      </c>
      <c r="Z201" s="57">
        <v>44097</v>
      </c>
      <c r="AA201" t="s">
        <v>102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2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">
      <c r="Y202">
        <v>2</v>
      </c>
      <c r="Z202" s="57">
        <v>44125</v>
      </c>
      <c r="AA202" t="s">
        <v>127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3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">
      <c r="Y203">
        <v>3</v>
      </c>
      <c r="Z203" s="57">
        <v>44155</v>
      </c>
      <c r="AA203" t="s">
        <v>168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5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">
      <c r="Z204" s="57">
        <v>44165</v>
      </c>
      <c r="AA204" t="s">
        <v>185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6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AA205" t="s">
        <v>201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7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Y206">
        <v>5</v>
      </c>
      <c r="Z206" s="57">
        <v>44207</v>
      </c>
      <c r="AA206" t="s">
        <v>240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8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Z207" s="57">
        <v>44225</v>
      </c>
      <c r="AA207" t="s">
        <v>254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9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7</v>
      </c>
      <c r="Z208" s="57">
        <v>44279</v>
      </c>
      <c r="AA208" t="s">
        <v>321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10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4:53" x14ac:dyDescent="0.3">
      <c r="Y209">
        <v>8</v>
      </c>
      <c r="Z209" s="57">
        <v>44294</v>
      </c>
      <c r="AA209" t="s">
        <v>327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11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4:53" x14ac:dyDescent="0.3">
      <c r="Z210" s="57">
        <v>44315</v>
      </c>
      <c r="AA210" t="s">
        <v>332</v>
      </c>
      <c r="AB210" s="18"/>
      <c r="AC210" s="18"/>
      <c r="AD210" s="18"/>
      <c r="AE210" s="18">
        <v>-179.39999999999998</v>
      </c>
      <c r="AF210" s="18"/>
      <c r="AG210" s="18"/>
      <c r="AH210" s="18">
        <v>-179.39999999999998</v>
      </c>
      <c r="AT210">
        <v>12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4:53" x14ac:dyDescent="0.3">
      <c r="Y211">
        <v>9</v>
      </c>
      <c r="Z211" s="57">
        <v>44348</v>
      </c>
      <c r="AA211" t="s">
        <v>356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4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4:53" x14ac:dyDescent="0.3">
      <c r="AA212" t="s">
        <v>359</v>
      </c>
      <c r="AB212" s="18"/>
      <c r="AC212" s="18"/>
      <c r="AD212" s="18"/>
      <c r="AE212" s="18">
        <v>0</v>
      </c>
      <c r="AF212" s="18"/>
      <c r="AG212" s="18"/>
      <c r="AH212" s="18">
        <v>0</v>
      </c>
      <c r="AS212">
        <v>2023</v>
      </c>
      <c r="AT212">
        <v>1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4:53" x14ac:dyDescent="0.3">
      <c r="Y213">
        <v>4</v>
      </c>
      <c r="Z213" s="57">
        <v>44196</v>
      </c>
      <c r="AA213" t="s">
        <v>218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2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4:53" x14ac:dyDescent="0.3">
      <c r="X214">
        <v>2022</v>
      </c>
      <c r="Y214">
        <v>1</v>
      </c>
      <c r="Z214" s="57">
        <v>44453</v>
      </c>
      <c r="AA214" t="s">
        <v>373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3</v>
      </c>
      <c r="AU214" s="18">
        <v>-1.1368683772161603E-13</v>
      </c>
      <c r="AV214" s="18"/>
      <c r="AW214" s="18"/>
      <c r="AX214" s="18"/>
      <c r="AY214" s="18"/>
      <c r="AZ214" s="18"/>
      <c r="BA214" s="18">
        <v>-1.1368683772161603E-13</v>
      </c>
    </row>
    <row r="215" spans="24:53" x14ac:dyDescent="0.3">
      <c r="Y215">
        <v>2</v>
      </c>
      <c r="Z215" s="57">
        <v>44474</v>
      </c>
      <c r="AA215" t="s">
        <v>404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5</v>
      </c>
      <c r="AU215" s="18">
        <v>4785.7</v>
      </c>
      <c r="AV215" s="18"/>
      <c r="AW215" s="18"/>
      <c r="AX215" s="18"/>
      <c r="AY215" s="18"/>
      <c r="AZ215" s="18"/>
      <c r="BA215" s="18">
        <v>4785.7</v>
      </c>
    </row>
    <row r="216" spans="24:53" x14ac:dyDescent="0.3">
      <c r="Z216" s="57">
        <v>44497</v>
      </c>
      <c r="AA216" t="s">
        <v>448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6</v>
      </c>
      <c r="AU216" s="18">
        <v>11614.6</v>
      </c>
      <c r="AV216" s="18"/>
      <c r="AW216" s="18"/>
      <c r="AX216" s="18"/>
      <c r="AY216" s="18"/>
      <c r="AZ216" s="18"/>
      <c r="BA216" s="18">
        <v>11614.6</v>
      </c>
    </row>
    <row r="217" spans="24:53" x14ac:dyDescent="0.3">
      <c r="Z217" s="57">
        <v>44499</v>
      </c>
      <c r="AA217" t="s">
        <v>451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7</v>
      </c>
      <c r="AU217" s="18">
        <v>5658.9</v>
      </c>
      <c r="AV217" s="18"/>
      <c r="AW217" s="18"/>
      <c r="AX217" s="18"/>
      <c r="AY217" s="18"/>
      <c r="AZ217" s="18"/>
      <c r="BA217" s="18">
        <v>5658.9</v>
      </c>
    </row>
    <row r="218" spans="24:53" x14ac:dyDescent="0.3">
      <c r="Y218">
        <v>3</v>
      </c>
      <c r="Z218" s="57">
        <v>44503</v>
      </c>
      <c r="AA218" t="s">
        <v>462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8</v>
      </c>
      <c r="AU218" s="18">
        <v>9840.7000000000007</v>
      </c>
      <c r="AV218" s="18"/>
      <c r="AW218" s="18"/>
      <c r="AX218" s="18"/>
      <c r="AY218" s="18"/>
      <c r="AZ218" s="18"/>
      <c r="BA218" s="18">
        <v>9840.7000000000007</v>
      </c>
    </row>
    <row r="219" spans="24:53" x14ac:dyDescent="0.3">
      <c r="Z219" s="57">
        <v>44508</v>
      </c>
      <c r="AA219" t="s">
        <v>467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9</v>
      </c>
      <c r="AU219" s="18">
        <v>6652.3</v>
      </c>
      <c r="AV219" s="18"/>
      <c r="AW219" s="18"/>
      <c r="AX219" s="18"/>
      <c r="AY219" s="18"/>
      <c r="AZ219" s="18"/>
      <c r="BA219" s="18">
        <v>6652.3</v>
      </c>
    </row>
    <row r="220" spans="24:53" x14ac:dyDescent="0.3">
      <c r="Y220">
        <v>5</v>
      </c>
      <c r="Z220" s="57">
        <v>44572</v>
      </c>
      <c r="AA220" t="s">
        <v>554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4</v>
      </c>
      <c r="AU220" s="18">
        <v>591.5</v>
      </c>
      <c r="AV220" s="18"/>
      <c r="AW220" s="18"/>
      <c r="AX220" s="18"/>
      <c r="AY220" s="18"/>
      <c r="AZ220" s="18"/>
      <c r="BA220" s="18">
        <v>591.5</v>
      </c>
    </row>
    <row r="221" spans="24:53" x14ac:dyDescent="0.3">
      <c r="Z221" s="57">
        <v>44585</v>
      </c>
      <c r="AA221" t="s">
        <v>569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423</v>
      </c>
      <c r="AS221" s="36"/>
      <c r="AT221" s="36"/>
      <c r="AU221" s="37">
        <v>39143.699999999997</v>
      </c>
      <c r="AV221" s="37"/>
      <c r="AW221" s="37"/>
      <c r="AX221" s="37"/>
      <c r="AY221" s="37"/>
      <c r="AZ221" s="37"/>
      <c r="BA221" s="37">
        <v>39143.699999999997</v>
      </c>
    </row>
    <row r="222" spans="24:53" x14ac:dyDescent="0.3">
      <c r="Y222">
        <v>6</v>
      </c>
      <c r="Z222" s="57">
        <v>44609</v>
      </c>
      <c r="AA222" t="s">
        <v>605</v>
      </c>
      <c r="AB222" s="18"/>
      <c r="AC222" s="18"/>
      <c r="AD222" s="18"/>
      <c r="AE222" s="18">
        <v>0</v>
      </c>
      <c r="AF222" s="18"/>
      <c r="AG222" s="18"/>
      <c r="AH222" s="18">
        <v>0</v>
      </c>
      <c r="AR222" t="s">
        <v>411</v>
      </c>
      <c r="AS222">
        <v>2021</v>
      </c>
      <c r="AT222">
        <v>10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4:53" x14ac:dyDescent="0.3">
      <c r="Y223">
        <v>7</v>
      </c>
      <c r="Z223" s="57">
        <v>44628</v>
      </c>
      <c r="AA223" t="s">
        <v>637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4:53" x14ac:dyDescent="0.3">
      <c r="Z224" s="57">
        <v>44635</v>
      </c>
      <c r="AA224" t="s">
        <v>649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Y225">
        <v>8</v>
      </c>
      <c r="Z225" s="57">
        <v>44678</v>
      </c>
      <c r="AA225" t="s">
        <v>725</v>
      </c>
      <c r="AB225" s="18"/>
      <c r="AC225" s="18"/>
      <c r="AD225" s="18"/>
      <c r="AE225" s="18">
        <v>0</v>
      </c>
      <c r="AF225" s="18"/>
      <c r="AG225" s="18"/>
      <c r="AH225" s="18">
        <v>0</v>
      </c>
      <c r="AS225">
        <v>2022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Y226">
        <v>9</v>
      </c>
      <c r="Z226" s="57">
        <v>44704</v>
      </c>
      <c r="AA226" t="s">
        <v>792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">
      <c r="Y227">
        <v>10</v>
      </c>
      <c r="Z227" s="57">
        <v>44721</v>
      </c>
      <c r="AA227" t="s">
        <v>833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Z228" s="57">
        <v>44741</v>
      </c>
      <c r="AA228" t="s">
        <v>849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5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">
      <c r="Y229">
        <v>11</v>
      </c>
      <c r="Z229" s="57">
        <v>44768</v>
      </c>
      <c r="AA229" t="s">
        <v>872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6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12</v>
      </c>
      <c r="Z230" s="57">
        <v>44798</v>
      </c>
      <c r="AA230" t="s">
        <v>914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7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">
      <c r="Y231">
        <v>4</v>
      </c>
      <c r="Z231" s="57">
        <v>44545</v>
      </c>
      <c r="AA231" t="s">
        <v>509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8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Z232" s="57">
        <v>44561</v>
      </c>
      <c r="AA232" t="s">
        <v>537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9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X233">
        <v>2023</v>
      </c>
      <c r="Y233">
        <v>1</v>
      </c>
      <c r="Z233" s="57">
        <v>44828</v>
      </c>
      <c r="AA233" t="s">
        <v>949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10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44835</v>
      </c>
      <c r="AA234" t="s">
        <v>988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2</v>
      </c>
      <c r="Z235" s="57">
        <v>44849</v>
      </c>
      <c r="AA235" t="s">
        <v>1003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44851</v>
      </c>
      <c r="AA236" t="s">
        <v>1007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3</v>
      </c>
      <c r="Z237" s="57">
        <v>44866</v>
      </c>
      <c r="AA237" t="s">
        <v>1049</v>
      </c>
      <c r="AB237" s="18"/>
      <c r="AC237" s="18"/>
      <c r="AD237" s="18"/>
      <c r="AE237" s="18">
        <v>0</v>
      </c>
      <c r="AF237" s="18"/>
      <c r="AG237" s="18"/>
      <c r="AH237" s="18">
        <v>0</v>
      </c>
      <c r="AS237">
        <v>2023</v>
      </c>
      <c r="AT237">
        <v>1</v>
      </c>
      <c r="AU237" s="18">
        <v>21020.6</v>
      </c>
      <c r="AV237" s="18"/>
      <c r="AW237" s="18"/>
      <c r="AX237" s="18"/>
      <c r="AY237" s="18"/>
      <c r="AZ237" s="18"/>
      <c r="BA237" s="18">
        <v>21020.6</v>
      </c>
    </row>
    <row r="238" spans="24:53" x14ac:dyDescent="0.3">
      <c r="Z238" s="57">
        <v>44894</v>
      </c>
      <c r="AA238" t="s">
        <v>1094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2</v>
      </c>
      <c r="AU238" s="18">
        <v>103918.5</v>
      </c>
      <c r="AV238" s="18"/>
      <c r="AW238" s="18"/>
      <c r="AX238" s="18"/>
      <c r="AY238" s="18"/>
      <c r="AZ238" s="18"/>
      <c r="BA238" s="18">
        <v>103918.5</v>
      </c>
    </row>
    <row r="239" spans="24:53" x14ac:dyDescent="0.3">
      <c r="Y239">
        <v>5</v>
      </c>
      <c r="Z239" s="57">
        <v>44938</v>
      </c>
      <c r="AA239" t="s">
        <v>1182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3</v>
      </c>
      <c r="AU239" s="18">
        <v>102281.5</v>
      </c>
      <c r="AV239" s="18"/>
      <c r="AW239" s="18"/>
      <c r="AX239" s="18"/>
      <c r="AY239" s="18"/>
      <c r="AZ239" s="18"/>
      <c r="BA239" s="18">
        <v>102281.5</v>
      </c>
    </row>
    <row r="240" spans="24:53" x14ac:dyDescent="0.3">
      <c r="Z240" s="57">
        <v>44944</v>
      </c>
      <c r="AA240" t="s">
        <v>1194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5</v>
      </c>
      <c r="AU240" s="18">
        <v>68007.100000000006</v>
      </c>
      <c r="AV240" s="18"/>
      <c r="AW240" s="18"/>
      <c r="AX240" s="18"/>
      <c r="AY240" s="18"/>
      <c r="AZ240" s="18"/>
      <c r="BA240" s="18">
        <v>68007.100000000006</v>
      </c>
    </row>
    <row r="241" spans="23:53" x14ac:dyDescent="0.3">
      <c r="Y241">
        <v>6</v>
      </c>
      <c r="Z241" t="s">
        <v>1252</v>
      </c>
      <c r="AA241" t="s">
        <v>1253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6</v>
      </c>
      <c r="AU241" s="18">
        <v>16742</v>
      </c>
      <c r="AV241" s="18"/>
      <c r="AW241" s="18"/>
      <c r="AX241" s="18"/>
      <c r="AY241" s="18"/>
      <c r="AZ241" s="18"/>
      <c r="BA241" s="18">
        <v>16742</v>
      </c>
    </row>
    <row r="242" spans="23:53" x14ac:dyDescent="0.3">
      <c r="Y242">
        <v>7</v>
      </c>
      <c r="Z242" t="s">
        <v>1336</v>
      </c>
      <c r="AA242" t="s">
        <v>1335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7</v>
      </c>
      <c r="AU242" s="18">
        <v>13677.9</v>
      </c>
      <c r="AV242" s="18"/>
      <c r="AW242" s="18"/>
      <c r="AX242" s="18"/>
      <c r="AY242" s="18"/>
      <c r="AZ242" s="18"/>
      <c r="BA242" s="18">
        <v>13677.9</v>
      </c>
    </row>
    <row r="243" spans="23:53" x14ac:dyDescent="0.3">
      <c r="Y243">
        <v>8</v>
      </c>
      <c r="Z243" t="s">
        <v>1405</v>
      </c>
      <c r="AA243" t="s">
        <v>1406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8</v>
      </c>
      <c r="AU243" s="18">
        <v>30275.5</v>
      </c>
      <c r="AV243" s="18"/>
      <c r="AW243" s="18"/>
      <c r="AX243" s="18"/>
      <c r="AY243" s="18"/>
      <c r="AZ243" s="18"/>
      <c r="BA243" s="18">
        <v>30275.5</v>
      </c>
    </row>
    <row r="244" spans="23:53" x14ac:dyDescent="0.3">
      <c r="Y244">
        <v>9</v>
      </c>
      <c r="Z244" s="57">
        <v>45056</v>
      </c>
      <c r="AA244" t="s">
        <v>1544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9</v>
      </c>
      <c r="AU244" s="18">
        <v>70955.5</v>
      </c>
      <c r="AV244" s="18"/>
      <c r="AW244" s="18"/>
      <c r="AX244" s="18"/>
      <c r="AY244" s="18"/>
      <c r="AZ244" s="18"/>
      <c r="BA244" s="18">
        <v>70955.5</v>
      </c>
    </row>
    <row r="245" spans="23:53" x14ac:dyDescent="0.3">
      <c r="Y245">
        <v>10</v>
      </c>
      <c r="Z245" s="57">
        <v>45083</v>
      </c>
      <c r="AA245" t="s">
        <v>1619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49405.7</v>
      </c>
      <c r="AV245" s="18"/>
      <c r="AW245" s="18"/>
      <c r="AX245" s="18"/>
      <c r="AY245" s="18"/>
      <c r="AZ245" s="18"/>
      <c r="BA245" s="18">
        <v>49405.7</v>
      </c>
    </row>
    <row r="246" spans="23:53" x14ac:dyDescent="0.3">
      <c r="Y246">
        <v>11</v>
      </c>
      <c r="Z246" s="57">
        <v>45117</v>
      </c>
      <c r="AA246" t="s">
        <v>1719</v>
      </c>
      <c r="AB246" s="18"/>
      <c r="AC246" s="18"/>
      <c r="AD246" s="18"/>
      <c r="AE246" s="18">
        <v>13666</v>
      </c>
      <c r="AF246" s="18"/>
      <c r="AG246" s="18"/>
      <c r="AH246" s="18">
        <v>13666</v>
      </c>
      <c r="AR246" s="36" t="s">
        <v>424</v>
      </c>
      <c r="AS246" s="36"/>
      <c r="AT246" s="36"/>
      <c r="AU246" s="37">
        <v>476284.30000000005</v>
      </c>
      <c r="AV246" s="37"/>
      <c r="AW246" s="37"/>
      <c r="AX246" s="37"/>
      <c r="AY246" s="37"/>
      <c r="AZ246" s="37"/>
      <c r="BA246" s="37">
        <v>476284.30000000005</v>
      </c>
    </row>
    <row r="247" spans="23:53" x14ac:dyDescent="0.3">
      <c r="Z247" s="57">
        <v>45128</v>
      </c>
      <c r="AA247" t="s">
        <v>1730</v>
      </c>
      <c r="AB247" s="18"/>
      <c r="AC247" s="18"/>
      <c r="AD247" s="18"/>
      <c r="AE247" s="18">
        <v>11398.5</v>
      </c>
      <c r="AF247" s="18"/>
      <c r="AG247" s="18"/>
      <c r="AH247" s="18">
        <v>11398.5</v>
      </c>
      <c r="AR247" t="s">
        <v>471</v>
      </c>
      <c r="AS247" t="s">
        <v>1766</v>
      </c>
      <c r="AT247" t="s">
        <v>1766</v>
      </c>
      <c r="AU247" s="18"/>
      <c r="AV247" s="18"/>
      <c r="AW247" s="18"/>
      <c r="AX247" s="18"/>
      <c r="AY247" s="18">
        <v>0</v>
      </c>
      <c r="AZ247" s="18"/>
      <c r="BA247" s="18">
        <v>0</v>
      </c>
    </row>
    <row r="248" spans="23:53" x14ac:dyDescent="0.3">
      <c r="Z248" s="57">
        <v>45140</v>
      </c>
      <c r="AA248" t="s">
        <v>1798</v>
      </c>
      <c r="AB248" s="18"/>
      <c r="AC248" s="18"/>
      <c r="AD248" s="18"/>
      <c r="AE248" s="18">
        <v>13533.5</v>
      </c>
      <c r="AF248" s="18"/>
      <c r="AG248" s="18"/>
      <c r="AH248" s="18">
        <v>13533.5</v>
      </c>
      <c r="AR248" s="36" t="s">
        <v>485</v>
      </c>
      <c r="AS248" s="36"/>
      <c r="AT248" s="36"/>
      <c r="AU248" s="37"/>
      <c r="AV248" s="37"/>
      <c r="AW248" s="37"/>
      <c r="AX248" s="37"/>
      <c r="AY248" s="37">
        <v>0</v>
      </c>
      <c r="AZ248" s="37"/>
      <c r="BA248" s="37">
        <v>0</v>
      </c>
    </row>
    <row r="249" spans="23:53" x14ac:dyDescent="0.3">
      <c r="Y249">
        <v>4</v>
      </c>
      <c r="Z249" s="57">
        <v>44922</v>
      </c>
      <c r="AA249" t="s">
        <v>1139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t="s">
        <v>493</v>
      </c>
      <c r="AS249">
        <v>2021</v>
      </c>
      <c r="AT249">
        <v>11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3:53" x14ac:dyDescent="0.3">
      <c r="X250">
        <v>2024</v>
      </c>
      <c r="Y250">
        <v>1</v>
      </c>
      <c r="Z250" s="57">
        <v>45174</v>
      </c>
      <c r="AA250" t="s">
        <v>1886</v>
      </c>
      <c r="AB250" s="18"/>
      <c r="AC250" s="18"/>
      <c r="AD250" s="18"/>
      <c r="AE250" s="18">
        <v>12167</v>
      </c>
      <c r="AF250" s="18"/>
      <c r="AG250" s="18"/>
      <c r="AH250" s="18">
        <v>12167</v>
      </c>
      <c r="AS250">
        <v>2022</v>
      </c>
      <c r="AT250">
        <v>2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3:53" x14ac:dyDescent="0.3">
      <c r="Y251">
        <v>2</v>
      </c>
      <c r="Z251" s="57">
        <v>45205</v>
      </c>
      <c r="AA251" t="s">
        <v>2006</v>
      </c>
      <c r="AB251" s="18"/>
      <c r="AC251" s="18"/>
      <c r="AD251" s="18"/>
      <c r="AE251" s="18">
        <v>11769</v>
      </c>
      <c r="AF251" s="18"/>
      <c r="AG251" s="18"/>
      <c r="AH251" s="18">
        <v>11769</v>
      </c>
      <c r="AT251">
        <v>3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3:53" x14ac:dyDescent="0.3">
      <c r="W252" s="36" t="s">
        <v>205</v>
      </c>
      <c r="X252" s="36"/>
      <c r="Y252" s="36"/>
      <c r="Z252" s="36"/>
      <c r="AA252" s="36"/>
      <c r="AB252" s="37"/>
      <c r="AC252" s="37"/>
      <c r="AD252" s="37"/>
      <c r="AE252" s="37">
        <v>62354.6</v>
      </c>
      <c r="AF252" s="37"/>
      <c r="AG252" s="37"/>
      <c r="AH252" s="37">
        <v>62354.6</v>
      </c>
      <c r="AT252">
        <v>5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3:53" x14ac:dyDescent="0.3">
      <c r="W253" t="s">
        <v>174</v>
      </c>
      <c r="X253">
        <v>2020</v>
      </c>
      <c r="Y253">
        <v>11</v>
      </c>
      <c r="Z253" s="57">
        <v>44159</v>
      </c>
      <c r="AA253" t="s">
        <v>176</v>
      </c>
      <c r="AB253" s="18">
        <v>0</v>
      </c>
      <c r="AC253" s="18"/>
      <c r="AD253" s="18"/>
      <c r="AE253" s="18"/>
      <c r="AF253" s="18"/>
      <c r="AG253" s="18"/>
      <c r="AH253" s="18">
        <v>0</v>
      </c>
      <c r="AT253">
        <v>6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3:53" x14ac:dyDescent="0.3">
      <c r="W254" s="36" t="s">
        <v>186</v>
      </c>
      <c r="X254" s="36"/>
      <c r="Y254" s="36"/>
      <c r="Z254" s="36"/>
      <c r="AA254" s="36"/>
      <c r="AB254" s="37">
        <v>0</v>
      </c>
      <c r="AC254" s="37"/>
      <c r="AD254" s="37"/>
      <c r="AE254" s="37"/>
      <c r="AF254" s="37"/>
      <c r="AG254" s="37"/>
      <c r="AH254" s="37">
        <v>0</v>
      </c>
      <c r="AT254">
        <v>7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3:53" x14ac:dyDescent="0.3">
      <c r="W255" t="s">
        <v>224</v>
      </c>
      <c r="X255" t="s">
        <v>1766</v>
      </c>
      <c r="Y255" t="s">
        <v>1766</v>
      </c>
      <c r="Z255" s="57">
        <v>44170</v>
      </c>
      <c r="AA255" t="s">
        <v>210</v>
      </c>
      <c r="AB255" s="18"/>
      <c r="AC255" s="18"/>
      <c r="AD255" s="18"/>
      <c r="AE255" s="18"/>
      <c r="AF255" s="18">
        <v>0</v>
      </c>
      <c r="AG255" s="18"/>
      <c r="AH255" s="18">
        <v>0</v>
      </c>
      <c r="AT255">
        <v>8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3:53" x14ac:dyDescent="0.3">
      <c r="W256" s="36" t="s">
        <v>225</v>
      </c>
      <c r="X256" s="36"/>
      <c r="Y256" s="36"/>
      <c r="Z256" s="36"/>
      <c r="AA256" s="36"/>
      <c r="AB256" s="37"/>
      <c r="AC256" s="37"/>
      <c r="AD256" s="37"/>
      <c r="AE256" s="37"/>
      <c r="AF256" s="37">
        <v>0</v>
      </c>
      <c r="AG256" s="37"/>
      <c r="AH256" s="37">
        <v>0</v>
      </c>
      <c r="AT256">
        <v>9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3:53" x14ac:dyDescent="0.3">
      <c r="W257" t="s">
        <v>229</v>
      </c>
      <c r="X257" t="s">
        <v>1766</v>
      </c>
      <c r="Y257" t="s">
        <v>1766</v>
      </c>
      <c r="Z257" s="57">
        <v>44513</v>
      </c>
      <c r="AA257" t="s">
        <v>478</v>
      </c>
      <c r="AB257" s="18"/>
      <c r="AC257" s="18"/>
      <c r="AD257" s="18"/>
      <c r="AE257" s="18"/>
      <c r="AF257" s="18">
        <v>0</v>
      </c>
      <c r="AG257" s="18"/>
      <c r="AH257" s="18">
        <v>0</v>
      </c>
      <c r="AT257">
        <v>10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3:53" x14ac:dyDescent="0.3">
      <c r="W258" s="36" t="s">
        <v>256</v>
      </c>
      <c r="X258" s="36"/>
      <c r="Y258" s="36"/>
      <c r="Z258" s="36"/>
      <c r="AA258" s="36"/>
      <c r="AB258" s="37"/>
      <c r="AC258" s="37"/>
      <c r="AD258" s="37"/>
      <c r="AE258" s="37"/>
      <c r="AF258" s="37">
        <v>0</v>
      </c>
      <c r="AG258" s="37"/>
      <c r="AH258" s="37">
        <v>0</v>
      </c>
      <c r="AT258">
        <v>11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3:53" x14ac:dyDescent="0.3">
      <c r="W259" t="s">
        <v>263</v>
      </c>
      <c r="X259">
        <v>2021</v>
      </c>
      <c r="Y259">
        <v>2</v>
      </c>
      <c r="Z259" s="57">
        <v>44230</v>
      </c>
      <c r="AA259" t="s">
        <v>257</v>
      </c>
      <c r="AB259" s="18">
        <v>0</v>
      </c>
      <c r="AC259" s="18"/>
      <c r="AD259" s="18"/>
      <c r="AE259" s="18"/>
      <c r="AF259" s="18"/>
      <c r="AG259" s="18"/>
      <c r="AH259" s="18">
        <v>0</v>
      </c>
      <c r="AT259">
        <v>12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3:53" x14ac:dyDescent="0.3">
      <c r="Z260" s="57">
        <v>44233</v>
      </c>
      <c r="AA260" t="s">
        <v>262</v>
      </c>
      <c r="AB260" s="18">
        <v>0</v>
      </c>
      <c r="AC260" s="18"/>
      <c r="AD260" s="18"/>
      <c r="AE260" s="18"/>
      <c r="AF260" s="18"/>
      <c r="AG260" s="18"/>
      <c r="AH260" s="18">
        <v>0</v>
      </c>
      <c r="AT260">
        <v>4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3:53" x14ac:dyDescent="0.3">
      <c r="Y261">
        <v>3</v>
      </c>
      <c r="Z261" s="57">
        <v>44280</v>
      </c>
      <c r="AA261" t="s">
        <v>322</v>
      </c>
      <c r="AB261" s="18">
        <v>0</v>
      </c>
      <c r="AC261" s="18"/>
      <c r="AD261" s="18"/>
      <c r="AE261" s="18"/>
      <c r="AF261" s="18"/>
      <c r="AG261" s="18"/>
      <c r="AH261" s="18">
        <v>0</v>
      </c>
      <c r="AS261">
        <v>2023</v>
      </c>
      <c r="AT261">
        <v>1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3:53" x14ac:dyDescent="0.3">
      <c r="Y262">
        <v>10</v>
      </c>
      <c r="Z262" s="57">
        <v>44484</v>
      </c>
      <c r="AA262" t="s">
        <v>421</v>
      </c>
      <c r="AB262" s="18">
        <v>0</v>
      </c>
      <c r="AC262" s="18"/>
      <c r="AD262" s="18"/>
      <c r="AE262" s="18"/>
      <c r="AF262" s="18"/>
      <c r="AG262" s="18"/>
      <c r="AH262" s="18">
        <v>0</v>
      </c>
      <c r="AT262">
        <v>2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3:53" x14ac:dyDescent="0.3">
      <c r="X263">
        <v>2023</v>
      </c>
      <c r="Y263">
        <v>1</v>
      </c>
      <c r="Z263" s="57">
        <v>44937</v>
      </c>
      <c r="AA263" t="s">
        <v>1179</v>
      </c>
      <c r="AB263" s="18">
        <v>0</v>
      </c>
      <c r="AC263" s="18"/>
      <c r="AD263" s="18"/>
      <c r="AE263" s="18"/>
      <c r="AF263" s="18"/>
      <c r="AG263" s="18"/>
      <c r="AH263" s="18">
        <v>0</v>
      </c>
      <c r="AT263">
        <v>3</v>
      </c>
      <c r="AU263" s="18">
        <v>3240</v>
      </c>
      <c r="AV263" s="18"/>
      <c r="AW263" s="18"/>
      <c r="AX263" s="18"/>
      <c r="AY263" s="18"/>
      <c r="AZ263" s="18"/>
      <c r="BA263" s="18">
        <v>3240</v>
      </c>
    </row>
    <row r="264" spans="23:53" x14ac:dyDescent="0.3">
      <c r="Y264">
        <v>3</v>
      </c>
      <c r="Z264" t="s">
        <v>1332</v>
      </c>
      <c r="AA264" t="s">
        <v>1331</v>
      </c>
      <c r="AB264" s="18">
        <v>0</v>
      </c>
      <c r="AC264" s="18"/>
      <c r="AD264" s="18"/>
      <c r="AE264" s="18"/>
      <c r="AF264" s="18"/>
      <c r="AG264" s="18"/>
      <c r="AH264" s="18">
        <v>0</v>
      </c>
      <c r="AT264">
        <v>5</v>
      </c>
      <c r="AU264" s="18">
        <v>2475</v>
      </c>
      <c r="AV264" s="18"/>
      <c r="AW264" s="18"/>
      <c r="AX264" s="18"/>
      <c r="AY264" s="18"/>
      <c r="AZ264" s="18"/>
      <c r="BA264" s="18">
        <v>2475</v>
      </c>
    </row>
    <row r="265" spans="23:53" x14ac:dyDescent="0.3">
      <c r="Z265" t="s">
        <v>1342</v>
      </c>
      <c r="AA265" t="s">
        <v>1343</v>
      </c>
      <c r="AB265" s="18">
        <v>0</v>
      </c>
      <c r="AC265" s="18"/>
      <c r="AD265" s="18"/>
      <c r="AE265" s="18"/>
      <c r="AF265" s="18"/>
      <c r="AG265" s="18"/>
      <c r="AH265" s="18">
        <v>0</v>
      </c>
      <c r="AT265">
        <v>6</v>
      </c>
      <c r="AU265" s="18">
        <v>4950</v>
      </c>
      <c r="AV265" s="18"/>
      <c r="AW265" s="18"/>
      <c r="AX265" s="18"/>
      <c r="AY265" s="18"/>
      <c r="AZ265" s="18"/>
      <c r="BA265" s="18">
        <v>4950</v>
      </c>
    </row>
    <row r="266" spans="23:53" x14ac:dyDescent="0.3">
      <c r="Y266">
        <v>5</v>
      </c>
      <c r="Z266" s="57">
        <v>45054</v>
      </c>
      <c r="AA266" t="s">
        <v>1542</v>
      </c>
      <c r="AB266" s="18">
        <v>0</v>
      </c>
      <c r="AC266" s="18"/>
      <c r="AD266" s="18"/>
      <c r="AE266" s="18"/>
      <c r="AF266" s="18"/>
      <c r="AG266" s="18"/>
      <c r="AH266" s="18">
        <v>0</v>
      </c>
      <c r="AT266">
        <v>7</v>
      </c>
      <c r="AU266" s="18">
        <v>8043.5</v>
      </c>
      <c r="AV266" s="18"/>
      <c r="AW266" s="18"/>
      <c r="AX266" s="18"/>
      <c r="AY266" s="18"/>
      <c r="AZ266" s="18"/>
      <c r="BA266" s="18">
        <v>8043.5</v>
      </c>
    </row>
    <row r="267" spans="23:53" x14ac:dyDescent="0.3">
      <c r="Z267" s="57">
        <v>45066</v>
      </c>
      <c r="AA267" t="s">
        <v>1559</v>
      </c>
      <c r="AB267" s="18">
        <v>0</v>
      </c>
      <c r="AC267" s="18"/>
      <c r="AD267" s="18"/>
      <c r="AE267" s="18"/>
      <c r="AF267" s="18"/>
      <c r="AG267" s="18"/>
      <c r="AH267" s="18">
        <v>0</v>
      </c>
      <c r="AT267">
        <v>8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3:53" x14ac:dyDescent="0.3">
      <c r="Z268" s="57">
        <v>45071</v>
      </c>
      <c r="AA268" t="s">
        <v>1559</v>
      </c>
      <c r="AB268" s="18">
        <v>0</v>
      </c>
      <c r="AC268" s="18"/>
      <c r="AD268" s="18"/>
      <c r="AE268" s="18"/>
      <c r="AF268" s="18"/>
      <c r="AG268" s="18"/>
      <c r="AH268" s="18">
        <v>0</v>
      </c>
      <c r="AT268">
        <v>9</v>
      </c>
      <c r="AU268" s="18">
        <v>2613.5</v>
      </c>
      <c r="AV268" s="18"/>
      <c r="AW268" s="18"/>
      <c r="AX268" s="18"/>
      <c r="AY268" s="18"/>
      <c r="AZ268" s="18"/>
      <c r="BA268" s="18">
        <v>2613.5</v>
      </c>
    </row>
    <row r="269" spans="23:53" x14ac:dyDescent="0.3">
      <c r="Z269" s="57">
        <v>45072</v>
      </c>
      <c r="AA269" t="s">
        <v>1563</v>
      </c>
      <c r="AB269" s="18">
        <v>0</v>
      </c>
      <c r="AC269" s="18"/>
      <c r="AD269" s="18"/>
      <c r="AE269" s="18"/>
      <c r="AF269" s="18"/>
      <c r="AG269" s="18"/>
      <c r="AH269" s="18">
        <v>0</v>
      </c>
      <c r="AT269">
        <v>4</v>
      </c>
      <c r="AU269" s="18">
        <v>11128.5</v>
      </c>
      <c r="AV269" s="18"/>
      <c r="AW269" s="18"/>
      <c r="AX269" s="18"/>
      <c r="AY269" s="18"/>
      <c r="AZ269" s="18"/>
      <c r="BA269" s="18">
        <v>11128.5</v>
      </c>
    </row>
    <row r="270" spans="23:53" x14ac:dyDescent="0.3">
      <c r="Z270" s="57">
        <v>45076</v>
      </c>
      <c r="AA270" t="s">
        <v>1563</v>
      </c>
      <c r="AB270" s="18">
        <v>0</v>
      </c>
      <c r="AC270" s="18"/>
      <c r="AD270" s="18"/>
      <c r="AE270" s="18"/>
      <c r="AF270" s="18"/>
      <c r="AG270" s="18"/>
      <c r="AH270" s="18">
        <v>0</v>
      </c>
      <c r="AR270" s="36" t="s">
        <v>502</v>
      </c>
      <c r="AS270" s="36"/>
      <c r="AT270" s="36"/>
      <c r="AU270" s="37">
        <v>32450.5</v>
      </c>
      <c r="AV270" s="37"/>
      <c r="AW270" s="37"/>
      <c r="AX270" s="37"/>
      <c r="AY270" s="37"/>
      <c r="AZ270" s="37"/>
      <c r="BA270" s="37">
        <v>32450.5</v>
      </c>
    </row>
    <row r="271" spans="23:53" x14ac:dyDescent="0.3">
      <c r="Y271">
        <v>6</v>
      </c>
      <c r="Z271" s="57">
        <v>45084</v>
      </c>
      <c r="AA271" t="s">
        <v>1620</v>
      </c>
      <c r="AB271" s="18">
        <v>0</v>
      </c>
      <c r="AC271" s="18"/>
      <c r="AD271" s="18"/>
      <c r="AE271" s="18"/>
      <c r="AF271" s="18"/>
      <c r="AG271" s="18"/>
      <c r="AH271" s="18">
        <v>0</v>
      </c>
      <c r="AR271" t="s">
        <v>639</v>
      </c>
      <c r="AS271">
        <v>2022</v>
      </c>
      <c r="AT271">
        <v>3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3:53" x14ac:dyDescent="0.3">
      <c r="Z272" s="57">
        <v>45092</v>
      </c>
      <c r="AA272" t="s">
        <v>1631</v>
      </c>
      <c r="AB272" s="18">
        <v>0</v>
      </c>
      <c r="AC272" s="18"/>
      <c r="AD272" s="18"/>
      <c r="AE272" s="18"/>
      <c r="AF272" s="18"/>
      <c r="AG272" s="18"/>
      <c r="AH272" s="18">
        <v>0</v>
      </c>
      <c r="AT272">
        <v>5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45101</v>
      </c>
      <c r="AA273" t="s">
        <v>1653</v>
      </c>
      <c r="AB273" s="18">
        <v>0</v>
      </c>
      <c r="AC273" s="18"/>
      <c r="AD273" s="18"/>
      <c r="AE273" s="18"/>
      <c r="AF273" s="18"/>
      <c r="AG273" s="18"/>
      <c r="AH273" s="18">
        <v>0</v>
      </c>
      <c r="AT273">
        <v>6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Y274">
        <v>7</v>
      </c>
      <c r="Z274" s="57">
        <v>45113</v>
      </c>
      <c r="AA274" t="s">
        <v>1717</v>
      </c>
      <c r="AB274" s="18">
        <v>0</v>
      </c>
      <c r="AC274" s="18"/>
      <c r="AD274" s="18"/>
      <c r="AE274" s="18"/>
      <c r="AF274" s="18"/>
      <c r="AG274" s="18"/>
      <c r="AH274" s="18">
        <v>0</v>
      </c>
      <c r="AT274">
        <v>9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8</v>
      </c>
      <c r="Z275" s="57">
        <v>45139</v>
      </c>
      <c r="AA275" t="s">
        <v>1797</v>
      </c>
      <c r="AB275" s="18">
        <v>0</v>
      </c>
      <c r="AC275" s="18"/>
      <c r="AD275" s="18"/>
      <c r="AE275" s="18"/>
      <c r="AF275" s="18"/>
      <c r="AG275" s="18"/>
      <c r="AH275" s="18">
        <v>0</v>
      </c>
      <c r="AT275">
        <v>11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Z276" s="57">
        <v>45145</v>
      </c>
      <c r="AA276" t="s">
        <v>1807</v>
      </c>
      <c r="AB276" s="18">
        <v>0</v>
      </c>
      <c r="AC276" s="18"/>
      <c r="AD276" s="18"/>
      <c r="AE276" s="18"/>
      <c r="AF276" s="18"/>
      <c r="AG276" s="18"/>
      <c r="AH276" s="18">
        <v>0</v>
      </c>
      <c r="AT276">
        <v>12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">
      <c r="Z277" s="57">
        <v>45155</v>
      </c>
      <c r="AA277" t="s">
        <v>1823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4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">
      <c r="Y278">
        <v>9</v>
      </c>
      <c r="Z278" s="57">
        <v>45175</v>
      </c>
      <c r="AA278" t="s">
        <v>1888</v>
      </c>
      <c r="AB278" s="18">
        <v>0</v>
      </c>
      <c r="AC278" s="18"/>
      <c r="AD278" s="18"/>
      <c r="AE278" s="18"/>
      <c r="AF278" s="18"/>
      <c r="AG278" s="18"/>
      <c r="AH278" s="18">
        <v>0</v>
      </c>
      <c r="AS278">
        <v>2023</v>
      </c>
      <c r="AT278">
        <v>1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AA279" t="s">
        <v>1890</v>
      </c>
      <c r="AB279" s="18">
        <v>0</v>
      </c>
      <c r="AC279" s="18"/>
      <c r="AD279" s="18"/>
      <c r="AE279" s="18"/>
      <c r="AF279" s="18"/>
      <c r="AG279" s="18"/>
      <c r="AH279" s="18">
        <v>0</v>
      </c>
      <c r="AT279">
        <v>2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">
      <c r="Z280" s="57">
        <v>45183</v>
      </c>
      <c r="AA280" t="s">
        <v>1902</v>
      </c>
      <c r="AB280" s="18">
        <v>0</v>
      </c>
      <c r="AC280" s="18"/>
      <c r="AD280" s="18"/>
      <c r="AE280" s="18"/>
      <c r="AF280" s="18"/>
      <c r="AG280" s="18"/>
      <c r="AH280" s="18">
        <v>0</v>
      </c>
      <c r="AT280">
        <v>3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">
      <c r="Z281" t="s">
        <v>1918</v>
      </c>
      <c r="AA281" t="s">
        <v>1917</v>
      </c>
      <c r="AB281" s="18">
        <v>0</v>
      </c>
      <c r="AC281" s="18"/>
      <c r="AD281" s="18"/>
      <c r="AE281" s="18"/>
      <c r="AF281" s="18"/>
      <c r="AG281" s="18"/>
      <c r="AH281" s="18">
        <v>0</v>
      </c>
      <c r="AT281">
        <v>7</v>
      </c>
      <c r="AU281" s="18">
        <v>100</v>
      </c>
      <c r="AV281" s="18"/>
      <c r="AW281" s="18"/>
      <c r="AX281" s="18"/>
      <c r="AY281" s="18"/>
      <c r="AZ281" s="18"/>
      <c r="BA281" s="18">
        <v>100</v>
      </c>
    </row>
    <row r="282" spans="23:53" x14ac:dyDescent="0.3">
      <c r="Y282">
        <v>10</v>
      </c>
      <c r="Z282" s="57">
        <v>45201</v>
      </c>
      <c r="AA282" t="s">
        <v>1996</v>
      </c>
      <c r="AB282" s="18">
        <v>5258.5</v>
      </c>
      <c r="AC282" s="18"/>
      <c r="AD282" s="18"/>
      <c r="AE282" s="18"/>
      <c r="AF282" s="18"/>
      <c r="AG282" s="18"/>
      <c r="AH282" s="18">
        <v>5258.5</v>
      </c>
      <c r="AT282">
        <v>9</v>
      </c>
      <c r="AU282" s="18">
        <v>6699</v>
      </c>
      <c r="AV282" s="18"/>
      <c r="AW282" s="18"/>
      <c r="AX282" s="18"/>
      <c r="AY282" s="18"/>
      <c r="AZ282" s="18"/>
      <c r="BA282" s="18">
        <v>6699</v>
      </c>
    </row>
    <row r="283" spans="23:53" x14ac:dyDescent="0.3">
      <c r="Z283" t="s">
        <v>2012</v>
      </c>
      <c r="AA283" t="s">
        <v>2013</v>
      </c>
      <c r="AB283" s="18">
        <v>2909</v>
      </c>
      <c r="AC283" s="18"/>
      <c r="AD283" s="18"/>
      <c r="AE283" s="18"/>
      <c r="AF283" s="18"/>
      <c r="AG283" s="18"/>
      <c r="AH283" s="18">
        <v>2909</v>
      </c>
      <c r="AT283">
        <v>4</v>
      </c>
      <c r="AU283" s="18">
        <v>617.20000000000005</v>
      </c>
      <c r="AV283" s="18"/>
      <c r="AW283" s="18"/>
      <c r="AX283" s="18"/>
      <c r="AY283" s="18"/>
      <c r="AZ283" s="18"/>
      <c r="BA283" s="18">
        <v>617.20000000000005</v>
      </c>
    </row>
    <row r="284" spans="23:53" x14ac:dyDescent="0.3">
      <c r="Y284">
        <v>4</v>
      </c>
      <c r="Z284" t="s">
        <v>1460</v>
      </c>
      <c r="AA284" t="s">
        <v>1458</v>
      </c>
      <c r="AB284" s="18">
        <v>0</v>
      </c>
      <c r="AC284" s="18"/>
      <c r="AD284" s="18"/>
      <c r="AE284" s="18"/>
      <c r="AF284" s="18"/>
      <c r="AG284" s="18"/>
      <c r="AH284" s="18">
        <v>0</v>
      </c>
      <c r="AR284" s="36" t="s">
        <v>643</v>
      </c>
      <c r="AS284" s="36"/>
      <c r="AT284" s="36"/>
      <c r="AU284" s="37">
        <v>7416.2</v>
      </c>
      <c r="AV284" s="37"/>
      <c r="AW284" s="37"/>
      <c r="AX284" s="37"/>
      <c r="AY284" s="37"/>
      <c r="AZ284" s="37"/>
      <c r="BA284" s="37">
        <v>7416.2</v>
      </c>
    </row>
    <row r="285" spans="23:53" x14ac:dyDescent="0.3">
      <c r="W285" s="36" t="s">
        <v>264</v>
      </c>
      <c r="X285" s="36"/>
      <c r="Y285" s="36"/>
      <c r="Z285" s="36"/>
      <c r="AA285" s="36"/>
      <c r="AB285" s="37">
        <v>8167.5</v>
      </c>
      <c r="AC285" s="37"/>
      <c r="AD285" s="37"/>
      <c r="AE285" s="37"/>
      <c r="AF285" s="37"/>
      <c r="AG285" s="37"/>
      <c r="AH285" s="37">
        <v>8167.5</v>
      </c>
      <c r="AR285" t="s">
        <v>667</v>
      </c>
      <c r="AS285">
        <v>2022</v>
      </c>
      <c r="AT285">
        <v>3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W286" t="s">
        <v>281</v>
      </c>
      <c r="X286">
        <v>2021</v>
      </c>
      <c r="Y286">
        <v>2</v>
      </c>
      <c r="Z286" s="57">
        <v>44253</v>
      </c>
      <c r="AA286" t="s">
        <v>279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5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Y287">
        <v>4</v>
      </c>
      <c r="Z287" s="57">
        <v>44294</v>
      </c>
      <c r="AA287" t="s">
        <v>326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6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W288" s="36" t="s">
        <v>282</v>
      </c>
      <c r="X288" s="36"/>
      <c r="Y288" s="36"/>
      <c r="Z288" s="36"/>
      <c r="AA288" s="36"/>
      <c r="AB288" s="37">
        <v>0</v>
      </c>
      <c r="AC288" s="37"/>
      <c r="AD288" s="37"/>
      <c r="AE288" s="37"/>
      <c r="AF288" s="37"/>
      <c r="AG288" s="37"/>
      <c r="AH288" s="37">
        <v>0</v>
      </c>
      <c r="AT288">
        <v>4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W289" t="s">
        <v>290</v>
      </c>
      <c r="X289">
        <v>2021</v>
      </c>
      <c r="Y289">
        <v>3</v>
      </c>
      <c r="Z289" s="57">
        <v>44265</v>
      </c>
      <c r="AA289" t="s">
        <v>316</v>
      </c>
      <c r="AB289" s="18">
        <v>0</v>
      </c>
      <c r="AC289" s="18"/>
      <c r="AD289" s="18"/>
      <c r="AE289" s="18"/>
      <c r="AF289" s="18"/>
      <c r="AG289" s="18"/>
      <c r="AH289" s="18">
        <v>0</v>
      </c>
      <c r="AS289">
        <v>2023</v>
      </c>
      <c r="AT289">
        <v>1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W290" s="36" t="s">
        <v>292</v>
      </c>
      <c r="X290" s="36"/>
      <c r="Y290" s="36"/>
      <c r="Z290" s="36"/>
      <c r="AA290" s="36"/>
      <c r="AB290" s="37">
        <v>0</v>
      </c>
      <c r="AC290" s="37"/>
      <c r="AD290" s="37"/>
      <c r="AE290" s="37"/>
      <c r="AF290" s="37"/>
      <c r="AG290" s="37"/>
      <c r="AH290" s="37">
        <v>0</v>
      </c>
      <c r="AT290">
        <v>6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">
      <c r="W291" t="s">
        <v>376</v>
      </c>
      <c r="X291">
        <v>2021</v>
      </c>
      <c r="Y291">
        <v>9</v>
      </c>
      <c r="Z291" s="57">
        <v>44460</v>
      </c>
      <c r="AA291" t="s">
        <v>374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s="36" t="s">
        <v>681</v>
      </c>
      <c r="AS291" s="36"/>
      <c r="AT291" s="36"/>
      <c r="AU291" s="37">
        <v>0</v>
      </c>
      <c r="AV291" s="37"/>
      <c r="AW291" s="37"/>
      <c r="AX291" s="37"/>
      <c r="AY291" s="37"/>
      <c r="AZ291" s="37"/>
      <c r="BA291" s="37">
        <v>0</v>
      </c>
    </row>
    <row r="292" spans="23:53" x14ac:dyDescent="0.3">
      <c r="W292" s="36" t="s">
        <v>384</v>
      </c>
      <c r="X292" s="36"/>
      <c r="Y292" s="36"/>
      <c r="Z292" s="36"/>
      <c r="AA292" s="36"/>
      <c r="AB292" s="37">
        <v>0</v>
      </c>
      <c r="AC292" s="37"/>
      <c r="AD292" s="37"/>
      <c r="AE292" s="37"/>
      <c r="AF292" s="37"/>
      <c r="AG292" s="37"/>
      <c r="AH292" s="37">
        <v>0</v>
      </c>
      <c r="AR292" t="s">
        <v>711</v>
      </c>
      <c r="AS292">
        <v>2022</v>
      </c>
      <c r="AT292">
        <v>4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">
      <c r="W293" t="s">
        <v>402</v>
      </c>
      <c r="X293">
        <v>2021</v>
      </c>
      <c r="Y293">
        <v>10</v>
      </c>
      <c r="Z293" s="57">
        <v>44471</v>
      </c>
      <c r="AA293" t="s">
        <v>400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s="36" t="s">
        <v>756</v>
      </c>
      <c r="AS293" s="36"/>
      <c r="AT293" s="36"/>
      <c r="AU293" s="37">
        <v>0</v>
      </c>
      <c r="AV293" s="37"/>
      <c r="AW293" s="37"/>
      <c r="AX293" s="37"/>
      <c r="AY293" s="37"/>
      <c r="AZ293" s="37"/>
      <c r="BA293" s="37">
        <v>0</v>
      </c>
    </row>
    <row r="294" spans="23:53" x14ac:dyDescent="0.3">
      <c r="Z294" s="57">
        <v>44474</v>
      </c>
      <c r="AA294" t="s">
        <v>403</v>
      </c>
      <c r="AB294" s="18">
        <v>0</v>
      </c>
      <c r="AC294" s="18"/>
      <c r="AD294" s="18"/>
      <c r="AE294" s="18"/>
      <c r="AF294" s="18"/>
      <c r="AG294" s="18"/>
      <c r="AH294" s="18">
        <v>0</v>
      </c>
      <c r="AR294" t="s">
        <v>775</v>
      </c>
      <c r="AS294">
        <v>2022</v>
      </c>
      <c r="AT294">
        <v>5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Z295" s="57">
        <v>44482</v>
      </c>
      <c r="AA295" t="s">
        <v>417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4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Z296" s="57">
        <v>44483</v>
      </c>
      <c r="AA296" t="s">
        <v>418</v>
      </c>
      <c r="AB296" s="18">
        <v>0</v>
      </c>
      <c r="AC296" s="18"/>
      <c r="AD296" s="18"/>
      <c r="AE296" s="18"/>
      <c r="AF296" s="18"/>
      <c r="AG296" s="18"/>
      <c r="AH296" s="18">
        <v>0</v>
      </c>
      <c r="AR296" s="36" t="s">
        <v>800</v>
      </c>
      <c r="AS296" s="36"/>
      <c r="AT296" s="36"/>
      <c r="AU296" s="37">
        <v>0</v>
      </c>
      <c r="AV296" s="37"/>
      <c r="AW296" s="37"/>
      <c r="AX296" s="37"/>
      <c r="AY296" s="37"/>
      <c r="AZ296" s="37"/>
      <c r="BA296" s="37">
        <v>0</v>
      </c>
    </row>
    <row r="297" spans="23:53" x14ac:dyDescent="0.3">
      <c r="Z297" s="57">
        <v>44497</v>
      </c>
      <c r="AA297" t="s">
        <v>449</v>
      </c>
      <c r="AB297" s="18">
        <v>0</v>
      </c>
      <c r="AC297" s="18"/>
      <c r="AD297" s="18"/>
      <c r="AE297" s="18"/>
      <c r="AF297" s="18"/>
      <c r="AG297" s="18"/>
      <c r="AH297" s="18">
        <v>0</v>
      </c>
      <c r="AR297" t="s">
        <v>786</v>
      </c>
      <c r="AS297">
        <v>2022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Y298">
        <v>11</v>
      </c>
      <c r="Z298" s="57">
        <v>44502</v>
      </c>
      <c r="AA298" t="s">
        <v>459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8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">
      <c r="Z299" s="57">
        <v>44513</v>
      </c>
      <c r="AA299" t="s">
        <v>479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10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">
      <c r="Z300" s="57">
        <v>44526</v>
      </c>
      <c r="AA300" t="s">
        <v>483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12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">
      <c r="AA301" t="s">
        <v>484</v>
      </c>
      <c r="AB301" s="18">
        <v>0</v>
      </c>
      <c r="AC301" s="18"/>
      <c r="AD301" s="18"/>
      <c r="AE301" s="18"/>
      <c r="AF301" s="18"/>
      <c r="AG301" s="18"/>
      <c r="AH301" s="18">
        <v>0</v>
      </c>
      <c r="AS301">
        <v>2023</v>
      </c>
      <c r="AT301">
        <v>3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">
      <c r="Y302">
        <v>12</v>
      </c>
      <c r="Z302" s="57">
        <v>44561</v>
      </c>
      <c r="AA302" t="s">
        <v>538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R302" s="36" t="s">
        <v>801</v>
      </c>
      <c r="AS302" s="36"/>
      <c r="AT302" s="36"/>
      <c r="AU302" s="37">
        <v>0</v>
      </c>
      <c r="AV302" s="37"/>
      <c r="AW302" s="37"/>
      <c r="AX302" s="37"/>
      <c r="AY302" s="37"/>
      <c r="AZ302" s="37"/>
      <c r="BA302" s="37">
        <v>0</v>
      </c>
    </row>
    <row r="303" spans="23:53" x14ac:dyDescent="0.3">
      <c r="X303">
        <v>2022</v>
      </c>
      <c r="Y303">
        <v>1</v>
      </c>
      <c r="Z303" s="57">
        <v>44567</v>
      </c>
      <c r="AA303" t="s">
        <v>549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R303" t="s">
        <v>861</v>
      </c>
      <c r="AS303">
        <v>2022</v>
      </c>
      <c r="AT303">
        <v>7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">
      <c r="Z304" s="57">
        <v>44574</v>
      </c>
      <c r="AA304" t="s">
        <v>559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8</v>
      </c>
      <c r="AU304" s="18">
        <v>0.20000000000004547</v>
      </c>
      <c r="AV304" s="18"/>
      <c r="AW304" s="18"/>
      <c r="AX304" s="18"/>
      <c r="AY304" s="18"/>
      <c r="AZ304" s="18"/>
      <c r="BA304" s="18">
        <v>0.20000000000004547</v>
      </c>
    </row>
    <row r="305" spans="25:53" x14ac:dyDescent="0.3">
      <c r="Z305" s="57">
        <v>44583</v>
      </c>
      <c r="AA305" t="s">
        <v>567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9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">
      <c r="Y306">
        <v>2</v>
      </c>
      <c r="Z306" s="57">
        <v>44602</v>
      </c>
      <c r="AA306" t="s">
        <v>603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11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">
      <c r="Z307" s="57">
        <v>44614</v>
      </c>
      <c r="AA307" t="s">
        <v>610</v>
      </c>
      <c r="AB307" s="18">
        <v>0</v>
      </c>
      <c r="AC307" s="18"/>
      <c r="AD307" s="18"/>
      <c r="AE307" s="18"/>
      <c r="AF307" s="18"/>
      <c r="AG307" s="18"/>
      <c r="AH307" s="18">
        <v>0</v>
      </c>
      <c r="AS307">
        <v>2023</v>
      </c>
      <c r="AT307">
        <v>2</v>
      </c>
      <c r="AU307" s="18">
        <v>1059.5</v>
      </c>
      <c r="AV307" s="18"/>
      <c r="AW307" s="18"/>
      <c r="AX307" s="18"/>
      <c r="AY307" s="18"/>
      <c r="AZ307" s="18"/>
      <c r="BA307" s="18">
        <v>1059.5</v>
      </c>
    </row>
    <row r="308" spans="25:53" x14ac:dyDescent="0.3">
      <c r="Y308">
        <v>3</v>
      </c>
      <c r="Z308" s="57">
        <v>44631</v>
      </c>
      <c r="AA308" t="s">
        <v>645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3784</v>
      </c>
      <c r="AV308" s="18"/>
      <c r="AW308" s="18"/>
      <c r="AX308" s="18"/>
      <c r="AY308" s="18"/>
      <c r="AZ308" s="18"/>
      <c r="BA308" s="18">
        <v>3784</v>
      </c>
    </row>
    <row r="309" spans="25:53" x14ac:dyDescent="0.3">
      <c r="Z309" s="57">
        <v>44637</v>
      </c>
      <c r="AA309" t="s">
        <v>651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7</v>
      </c>
      <c r="AU309" s="18">
        <v>2516</v>
      </c>
      <c r="AV309" s="18"/>
      <c r="AW309" s="18"/>
      <c r="AX309" s="18"/>
      <c r="AY309" s="18"/>
      <c r="AZ309" s="18"/>
      <c r="BA309" s="18">
        <v>2516</v>
      </c>
    </row>
    <row r="310" spans="25:53" x14ac:dyDescent="0.3">
      <c r="Y310">
        <v>5</v>
      </c>
      <c r="Z310" s="57">
        <v>44704</v>
      </c>
      <c r="AA310" t="s">
        <v>796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4</v>
      </c>
      <c r="AU310" s="18">
        <v>14999.1</v>
      </c>
      <c r="AV310" s="18"/>
      <c r="AW310" s="18"/>
      <c r="AX310" s="18"/>
      <c r="AY310" s="18"/>
      <c r="AZ310" s="18"/>
      <c r="BA310" s="18">
        <v>14999.1</v>
      </c>
    </row>
    <row r="311" spans="25:53" x14ac:dyDescent="0.3">
      <c r="Y311">
        <v>6</v>
      </c>
      <c r="Z311" s="57">
        <v>44740</v>
      </c>
      <c r="AA311" t="s">
        <v>848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s="36" t="s">
        <v>876</v>
      </c>
      <c r="AS311" s="36"/>
      <c r="AT311" s="36"/>
      <c r="AU311" s="37">
        <v>22358.799999999999</v>
      </c>
      <c r="AV311" s="37"/>
      <c r="AW311" s="37"/>
      <c r="AX311" s="37"/>
      <c r="AY311" s="37"/>
      <c r="AZ311" s="37"/>
      <c r="BA311" s="37">
        <v>22358.799999999999</v>
      </c>
    </row>
    <row r="312" spans="25:53" x14ac:dyDescent="0.3">
      <c r="Y312">
        <v>7</v>
      </c>
      <c r="Z312" s="57">
        <v>44754</v>
      </c>
      <c r="AA312" t="s">
        <v>859</v>
      </c>
      <c r="AB312" s="18">
        <v>0</v>
      </c>
      <c r="AC312" s="18"/>
      <c r="AD312" s="18"/>
      <c r="AE312" s="18"/>
      <c r="AF312" s="18"/>
      <c r="AG312" s="18"/>
      <c r="AH312" s="18">
        <v>0</v>
      </c>
      <c r="AR312" t="s">
        <v>960</v>
      </c>
      <c r="AS312">
        <v>2022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">
      <c r="Y313">
        <v>8</v>
      </c>
      <c r="Z313" s="57">
        <v>44798</v>
      </c>
      <c r="AA313" t="s">
        <v>917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S313">
        <v>2023</v>
      </c>
      <c r="AT313">
        <v>1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">
      <c r="Z314" s="57">
        <v>44799</v>
      </c>
      <c r="AA314" t="s">
        <v>917</v>
      </c>
      <c r="AB314" s="18">
        <v>0</v>
      </c>
      <c r="AC314" s="18"/>
      <c r="AD314" s="18"/>
      <c r="AE314" s="18"/>
      <c r="AF314" s="18"/>
      <c r="AG314" s="18"/>
      <c r="AH314" s="18">
        <v>0</v>
      </c>
      <c r="AR314" s="36" t="s">
        <v>987</v>
      </c>
      <c r="AS314" s="36"/>
      <c r="AT314" s="36"/>
      <c r="AU314" s="37">
        <v>0</v>
      </c>
      <c r="AV314" s="37"/>
      <c r="AW314" s="37"/>
      <c r="AX314" s="37"/>
      <c r="AY314" s="37"/>
      <c r="AZ314" s="37"/>
      <c r="BA314" s="37">
        <v>0</v>
      </c>
    </row>
    <row r="315" spans="25:53" x14ac:dyDescent="0.3">
      <c r="Y315">
        <v>9</v>
      </c>
      <c r="Z315" s="57">
        <v>44827</v>
      </c>
      <c r="AA315" t="s">
        <v>945</v>
      </c>
      <c r="AB315" s="18">
        <v>0</v>
      </c>
      <c r="AC315" s="18"/>
      <c r="AD315" s="18"/>
      <c r="AE315" s="18"/>
      <c r="AF315" s="18"/>
      <c r="AG315" s="18"/>
      <c r="AH315" s="18">
        <v>0</v>
      </c>
      <c r="AR315" t="s">
        <v>1046</v>
      </c>
      <c r="AS315" t="s">
        <v>1766</v>
      </c>
      <c r="AT315" t="s">
        <v>1766</v>
      </c>
      <c r="AU315" s="18"/>
      <c r="AV315" s="18"/>
      <c r="AW315" s="18"/>
      <c r="AX315" s="18"/>
      <c r="AY315" s="18">
        <v>0</v>
      </c>
      <c r="AZ315" s="18"/>
      <c r="BA315" s="18">
        <v>0</v>
      </c>
    </row>
    <row r="316" spans="25:53" x14ac:dyDescent="0.3">
      <c r="Y316">
        <v>10</v>
      </c>
      <c r="Z316" s="57">
        <v>44845</v>
      </c>
      <c r="AA316" t="s">
        <v>1000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R316" s="36" t="s">
        <v>1047</v>
      </c>
      <c r="AS316" s="36"/>
      <c r="AT316" s="36"/>
      <c r="AU316" s="37"/>
      <c r="AV316" s="37"/>
      <c r="AW316" s="37"/>
      <c r="AX316" s="37"/>
      <c r="AY316" s="37">
        <v>0</v>
      </c>
      <c r="AZ316" s="37"/>
      <c r="BA316" s="37">
        <v>0</v>
      </c>
    </row>
    <row r="317" spans="25:53" x14ac:dyDescent="0.3">
      <c r="Y317">
        <v>11</v>
      </c>
      <c r="Z317" s="57">
        <v>44880</v>
      </c>
      <c r="AA317" t="s">
        <v>1068</v>
      </c>
      <c r="AB317" s="18">
        <v>0</v>
      </c>
      <c r="AC317" s="18"/>
      <c r="AD317" s="18"/>
      <c r="AE317" s="18"/>
      <c r="AF317" s="18"/>
      <c r="AG317" s="18"/>
      <c r="AH317" s="18">
        <v>0</v>
      </c>
      <c r="AR317" t="s">
        <v>1053</v>
      </c>
      <c r="AS317">
        <v>2022</v>
      </c>
      <c r="AT317">
        <v>11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5:53" x14ac:dyDescent="0.3">
      <c r="Z318" t="s">
        <v>1071</v>
      </c>
      <c r="AA318" t="s">
        <v>1069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12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5:53" x14ac:dyDescent="0.3">
      <c r="Y319">
        <v>12</v>
      </c>
      <c r="Z319" t="s">
        <v>1136</v>
      </c>
      <c r="AA319" t="s">
        <v>1135</v>
      </c>
      <c r="AB319" s="18">
        <v>0</v>
      </c>
      <c r="AC319" s="18"/>
      <c r="AD319" s="18"/>
      <c r="AE319" s="18"/>
      <c r="AF319" s="18"/>
      <c r="AG319" s="18"/>
      <c r="AH319" s="18">
        <v>0</v>
      </c>
      <c r="AR319" s="36" t="s">
        <v>1090</v>
      </c>
      <c r="AS319" s="36"/>
      <c r="AT319" s="36"/>
      <c r="AU319" s="37">
        <v>0</v>
      </c>
      <c r="AV319" s="37"/>
      <c r="AW319" s="37"/>
      <c r="AX319" s="37"/>
      <c r="AY319" s="37"/>
      <c r="AZ319" s="37"/>
      <c r="BA319" s="37">
        <v>0</v>
      </c>
    </row>
    <row r="320" spans="25:53" x14ac:dyDescent="0.3">
      <c r="Y320">
        <v>4</v>
      </c>
      <c r="Z320" s="57">
        <v>44659</v>
      </c>
      <c r="AA320" t="s">
        <v>688</v>
      </c>
      <c r="AB320" s="18">
        <v>0</v>
      </c>
      <c r="AC320" s="18"/>
      <c r="AD320" s="18"/>
      <c r="AE320" s="18"/>
      <c r="AF320" s="18"/>
      <c r="AG320" s="18"/>
      <c r="AH320" s="18">
        <v>0</v>
      </c>
      <c r="AR320" t="s">
        <v>1059</v>
      </c>
      <c r="AS320">
        <v>2022</v>
      </c>
      <c r="AT320">
        <v>11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4:53" x14ac:dyDescent="0.3">
      <c r="Z321" s="57">
        <v>44679</v>
      </c>
      <c r="AA321" t="s">
        <v>728</v>
      </c>
      <c r="AB321" s="18">
        <v>0</v>
      </c>
      <c r="AC321" s="18"/>
      <c r="AD321" s="18"/>
      <c r="AE321" s="18"/>
      <c r="AF321" s="18"/>
      <c r="AG321" s="18"/>
      <c r="AH321" s="18">
        <v>0</v>
      </c>
      <c r="AR321" s="36" t="s">
        <v>1091</v>
      </c>
      <c r="AS321" s="36"/>
      <c r="AT321" s="36"/>
      <c r="AU321" s="37">
        <v>0</v>
      </c>
      <c r="AV321" s="37"/>
      <c r="AW321" s="37"/>
      <c r="AX321" s="37"/>
      <c r="AY321" s="37"/>
      <c r="AZ321" s="37"/>
      <c r="BA321" s="37">
        <v>0</v>
      </c>
    </row>
    <row r="322" spans="24:53" x14ac:dyDescent="0.3">
      <c r="X322">
        <v>2023</v>
      </c>
      <c r="Y322">
        <v>1</v>
      </c>
      <c r="Z322" s="57">
        <v>44946</v>
      </c>
      <c r="AA322" t="s">
        <v>1196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t="s">
        <v>1103</v>
      </c>
      <c r="AS322">
        <v>2022</v>
      </c>
      <c r="AT322">
        <v>11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4:53" x14ac:dyDescent="0.3">
      <c r="Y323">
        <v>2</v>
      </c>
      <c r="Z323" s="57">
        <v>44968</v>
      </c>
      <c r="AA323" t="s">
        <v>1258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1106</v>
      </c>
      <c r="AS323" s="36"/>
      <c r="AT323" s="36"/>
      <c r="AU323" s="37">
        <v>0</v>
      </c>
      <c r="AV323" s="37"/>
      <c r="AW323" s="37"/>
      <c r="AX323" s="37"/>
      <c r="AY323" s="37"/>
      <c r="AZ323" s="37"/>
      <c r="BA323" s="37">
        <v>0</v>
      </c>
    </row>
    <row r="324" spans="24:53" x14ac:dyDescent="0.3">
      <c r="Z324" t="s">
        <v>1281</v>
      </c>
      <c r="AA324" t="s">
        <v>1282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1102</v>
      </c>
      <c r="AS324">
        <v>2022</v>
      </c>
      <c r="AT324">
        <v>11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4:53" x14ac:dyDescent="0.3">
      <c r="Z325" t="s">
        <v>1285</v>
      </c>
      <c r="AA325" t="s">
        <v>1283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R325" s="36" t="s">
        <v>1107</v>
      </c>
      <c r="AS325" s="36"/>
      <c r="AT325" s="36"/>
      <c r="AU325" s="37">
        <v>0</v>
      </c>
      <c r="AV325" s="37"/>
      <c r="AW325" s="37"/>
      <c r="AX325" s="37"/>
      <c r="AY325" s="37"/>
      <c r="AZ325" s="37"/>
      <c r="BA325" s="37">
        <v>0</v>
      </c>
    </row>
    <row r="326" spans="24:53" x14ac:dyDescent="0.3">
      <c r="Y326">
        <v>3</v>
      </c>
      <c r="Z326" t="s">
        <v>1323</v>
      </c>
      <c r="AA326" t="s">
        <v>1321</v>
      </c>
      <c r="AB326" s="18">
        <v>-1.1368683772161603E-13</v>
      </c>
      <c r="AC326" s="18"/>
      <c r="AD326" s="18"/>
      <c r="AE326" s="18"/>
      <c r="AF326" s="18"/>
      <c r="AG326" s="18"/>
      <c r="AH326" s="18">
        <v>-1.1368683772161603E-13</v>
      </c>
      <c r="AR326" t="s">
        <v>1198</v>
      </c>
      <c r="AS326">
        <v>2023</v>
      </c>
      <c r="AT326">
        <v>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4:53" x14ac:dyDescent="0.3">
      <c r="Z327" t="s">
        <v>1326</v>
      </c>
      <c r="AA327" t="s">
        <v>1322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4:53" x14ac:dyDescent="0.3">
      <c r="Z328" t="s">
        <v>1336</v>
      </c>
      <c r="AA328" t="s">
        <v>1339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3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4:53" x14ac:dyDescent="0.3">
      <c r="Y329">
        <v>5</v>
      </c>
      <c r="Z329" s="57">
        <v>45058</v>
      </c>
      <c r="AA329" t="s">
        <v>1543</v>
      </c>
      <c r="AB329" s="18">
        <v>4785.7</v>
      </c>
      <c r="AC329" s="18"/>
      <c r="AD329" s="18"/>
      <c r="AE329" s="18"/>
      <c r="AF329" s="18"/>
      <c r="AG329" s="18"/>
      <c r="AH329" s="18">
        <v>4785.7</v>
      </c>
      <c r="AT329">
        <v>5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4:53" x14ac:dyDescent="0.3">
      <c r="Y330">
        <v>6</v>
      </c>
      <c r="Z330" t="s">
        <v>1614</v>
      </c>
      <c r="AA330" t="s">
        <v>1613</v>
      </c>
      <c r="AB330" s="18">
        <v>5874.7</v>
      </c>
      <c r="AC330" s="18"/>
      <c r="AD330" s="18"/>
      <c r="AE330" s="18"/>
      <c r="AF330" s="18"/>
      <c r="AG330" s="18"/>
      <c r="AH330" s="18">
        <v>5874.7</v>
      </c>
      <c r="AT330">
        <v>6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4:53" x14ac:dyDescent="0.3">
      <c r="Z331" s="57">
        <v>45091</v>
      </c>
      <c r="AA331" t="s">
        <v>1629</v>
      </c>
      <c r="AB331" s="18">
        <v>410</v>
      </c>
      <c r="AC331" s="18"/>
      <c r="AD331" s="18"/>
      <c r="AE331" s="18"/>
      <c r="AF331" s="18"/>
      <c r="AG331" s="18"/>
      <c r="AH331" s="18">
        <v>410</v>
      </c>
      <c r="AT331">
        <v>7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4:53" x14ac:dyDescent="0.3">
      <c r="Z332" s="57">
        <v>45101</v>
      </c>
      <c r="AA332" t="s">
        <v>1654</v>
      </c>
      <c r="AB332" s="18">
        <v>5329.9</v>
      </c>
      <c r="AC332" s="18"/>
      <c r="AD332" s="18"/>
      <c r="AE332" s="18"/>
      <c r="AF332" s="18"/>
      <c r="AG332" s="18"/>
      <c r="AH332" s="18">
        <v>5329.9</v>
      </c>
      <c r="AT332">
        <v>8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4:53" x14ac:dyDescent="0.3">
      <c r="Y333">
        <v>7</v>
      </c>
      <c r="Z333" t="s">
        <v>1727</v>
      </c>
      <c r="AA333" t="s">
        <v>1726</v>
      </c>
      <c r="AB333" s="18">
        <v>5238.8999999999996</v>
      </c>
      <c r="AC333" s="18"/>
      <c r="AD333" s="18"/>
      <c r="AE333" s="18"/>
      <c r="AF333" s="18"/>
      <c r="AG333" s="18"/>
      <c r="AH333" s="18">
        <v>5238.8999999999996</v>
      </c>
      <c r="AT333">
        <v>9</v>
      </c>
      <c r="AU333" s="18">
        <v>5258.3</v>
      </c>
      <c r="AV333" s="18"/>
      <c r="AW333" s="18"/>
      <c r="AX333" s="18"/>
      <c r="AY333" s="18"/>
      <c r="AZ333" s="18"/>
      <c r="BA333" s="18">
        <v>5258.3</v>
      </c>
    </row>
    <row r="334" spans="24:53" x14ac:dyDescent="0.3">
      <c r="Z334" s="57">
        <v>45127</v>
      </c>
      <c r="AA334" t="s">
        <v>1729</v>
      </c>
      <c r="AB334" s="18">
        <v>420</v>
      </c>
      <c r="AC334" s="18"/>
      <c r="AD334" s="18"/>
      <c r="AE334" s="18"/>
      <c r="AF334" s="18"/>
      <c r="AG334" s="18"/>
      <c r="AH334" s="18">
        <v>420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4:53" x14ac:dyDescent="0.3">
      <c r="Y335">
        <v>8</v>
      </c>
      <c r="Z335" s="57">
        <v>45142</v>
      </c>
      <c r="AA335" t="s">
        <v>1801</v>
      </c>
      <c r="AB335" s="18">
        <v>3565.5</v>
      </c>
      <c r="AC335" s="18"/>
      <c r="AD335" s="18"/>
      <c r="AE335" s="18"/>
      <c r="AF335" s="18"/>
      <c r="AG335" s="18"/>
      <c r="AH335" s="18">
        <v>3565.5</v>
      </c>
      <c r="AR335" s="36" t="s">
        <v>1234</v>
      </c>
      <c r="AS335" s="36"/>
      <c r="AT335" s="36"/>
      <c r="AU335" s="37">
        <v>5258.3</v>
      </c>
      <c r="AV335" s="37"/>
      <c r="AW335" s="37"/>
      <c r="AX335" s="37"/>
      <c r="AY335" s="37"/>
      <c r="AZ335" s="37"/>
      <c r="BA335" s="37">
        <v>5258.3</v>
      </c>
    </row>
    <row r="336" spans="24:53" x14ac:dyDescent="0.3">
      <c r="Z336" s="57">
        <v>45153</v>
      </c>
      <c r="AA336" t="s">
        <v>1815</v>
      </c>
      <c r="AB336" s="18">
        <v>1738</v>
      </c>
      <c r="AC336" s="18"/>
      <c r="AD336" s="18"/>
      <c r="AE336" s="18"/>
      <c r="AF336" s="18"/>
      <c r="AG336" s="18"/>
      <c r="AH336" s="18">
        <v>1738</v>
      </c>
      <c r="AR336" t="s">
        <v>1259</v>
      </c>
      <c r="AS336">
        <v>2023</v>
      </c>
      <c r="AT336">
        <v>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3:53" x14ac:dyDescent="0.3">
      <c r="Z337" s="57">
        <v>45155</v>
      </c>
      <c r="AA337" t="s">
        <v>1824</v>
      </c>
      <c r="AB337" s="18">
        <v>250</v>
      </c>
      <c r="AC337" s="18"/>
      <c r="AD337" s="18"/>
      <c r="AE337" s="18"/>
      <c r="AF337" s="18"/>
      <c r="AG337" s="18"/>
      <c r="AH337" s="18">
        <v>250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3:53" x14ac:dyDescent="0.3">
      <c r="Z338" s="57">
        <v>45160</v>
      </c>
      <c r="AA338" t="s">
        <v>1829</v>
      </c>
      <c r="AB338" s="18">
        <v>1738</v>
      </c>
      <c r="AC338" s="18"/>
      <c r="AD338" s="18"/>
      <c r="AE338" s="18"/>
      <c r="AF338" s="18"/>
      <c r="AG338" s="18"/>
      <c r="AH338" s="18">
        <v>1738</v>
      </c>
      <c r="AR338" s="36" t="s">
        <v>1389</v>
      </c>
      <c r="AS338" s="36"/>
      <c r="AT338" s="36"/>
      <c r="AU338" s="37">
        <v>0</v>
      </c>
      <c r="AV338" s="37"/>
      <c r="AW338" s="37"/>
      <c r="AX338" s="37"/>
      <c r="AY338" s="37"/>
      <c r="AZ338" s="37"/>
      <c r="BA338" s="37">
        <v>0</v>
      </c>
    </row>
    <row r="339" spans="23:53" x14ac:dyDescent="0.3">
      <c r="Z339" s="57">
        <v>45164</v>
      </c>
      <c r="AA339" t="s">
        <v>1833</v>
      </c>
      <c r="AB339" s="18">
        <v>811.2</v>
      </c>
      <c r="AC339" s="18"/>
      <c r="AD339" s="18"/>
      <c r="AE339" s="18"/>
      <c r="AF339" s="18"/>
      <c r="AG339" s="18"/>
      <c r="AH339" s="18">
        <v>811.2</v>
      </c>
      <c r="AR339" t="s">
        <v>1306</v>
      </c>
      <c r="AS339">
        <v>2023</v>
      </c>
      <c r="AT339">
        <v>3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3:53" x14ac:dyDescent="0.3">
      <c r="Z340" s="57">
        <v>45168</v>
      </c>
      <c r="AA340" t="s">
        <v>1838</v>
      </c>
      <c r="AB340" s="18">
        <v>1738</v>
      </c>
      <c r="AC340" s="18"/>
      <c r="AD340" s="18"/>
      <c r="AE340" s="18"/>
      <c r="AF340" s="18"/>
      <c r="AG340" s="18"/>
      <c r="AH340" s="18">
        <v>1738</v>
      </c>
      <c r="AR340" s="36" t="s">
        <v>1390</v>
      </c>
      <c r="AS340" s="36"/>
      <c r="AT340" s="36"/>
      <c r="AU340" s="37">
        <v>0</v>
      </c>
      <c r="AV340" s="37"/>
      <c r="AW340" s="37"/>
      <c r="AX340" s="37"/>
      <c r="AY340" s="37"/>
      <c r="AZ340" s="37"/>
      <c r="BA340" s="37">
        <v>0</v>
      </c>
    </row>
    <row r="341" spans="23:53" x14ac:dyDescent="0.3">
      <c r="Y341">
        <v>9</v>
      </c>
      <c r="Z341" s="57">
        <v>45177</v>
      </c>
      <c r="AA341" t="s">
        <v>1892</v>
      </c>
      <c r="AB341" s="18">
        <v>3005.6</v>
      </c>
      <c r="AC341" s="18"/>
      <c r="AD341" s="18"/>
      <c r="AE341" s="18"/>
      <c r="AF341" s="18"/>
      <c r="AG341" s="18"/>
      <c r="AH341" s="18">
        <v>3005.6</v>
      </c>
      <c r="AR341" t="s">
        <v>1311</v>
      </c>
      <c r="AS341">
        <v>2023</v>
      </c>
      <c r="AT341">
        <v>5</v>
      </c>
      <c r="AU341" s="18"/>
      <c r="AV341" s="18"/>
      <c r="AW341" s="18"/>
      <c r="AX341" s="18"/>
      <c r="AY341" s="18"/>
      <c r="AZ341" s="18">
        <v>0</v>
      </c>
      <c r="BA341" s="18">
        <v>0</v>
      </c>
    </row>
    <row r="342" spans="23:53" x14ac:dyDescent="0.3">
      <c r="Z342" s="57">
        <v>45182</v>
      </c>
      <c r="AA342" t="s">
        <v>1905</v>
      </c>
      <c r="AB342" s="18">
        <v>322.5</v>
      </c>
      <c r="AC342" s="18"/>
      <c r="AD342" s="18"/>
      <c r="AE342" s="18"/>
      <c r="AF342" s="18"/>
      <c r="AG342" s="18"/>
      <c r="AH342" s="18">
        <v>322.5</v>
      </c>
      <c r="AT342">
        <v>6</v>
      </c>
      <c r="AU342" s="18"/>
      <c r="AV342" s="18"/>
      <c r="AW342" s="18"/>
      <c r="AX342" s="18"/>
      <c r="AY342" s="18"/>
      <c r="AZ342" s="18">
        <v>0</v>
      </c>
      <c r="BA342" s="18">
        <v>0</v>
      </c>
    </row>
    <row r="343" spans="23:53" x14ac:dyDescent="0.3">
      <c r="Z343" s="57">
        <v>45192</v>
      </c>
      <c r="AA343" t="s">
        <v>1919</v>
      </c>
      <c r="AB343" s="18">
        <v>2128</v>
      </c>
      <c r="AC343" s="18"/>
      <c r="AD343" s="18"/>
      <c r="AE343" s="18"/>
      <c r="AF343" s="18"/>
      <c r="AG343" s="18"/>
      <c r="AH343" s="18">
        <v>2128</v>
      </c>
      <c r="AT343">
        <v>7</v>
      </c>
      <c r="AU343" s="18"/>
      <c r="AV343" s="18"/>
      <c r="AW343" s="18"/>
      <c r="AX343" s="18"/>
      <c r="AY343" s="18"/>
      <c r="AZ343" s="18">
        <v>0</v>
      </c>
      <c r="BA343" s="18">
        <v>0</v>
      </c>
    </row>
    <row r="344" spans="23:53" x14ac:dyDescent="0.3">
      <c r="Z344" s="57">
        <v>45195</v>
      </c>
      <c r="AA344" t="s">
        <v>1923</v>
      </c>
      <c r="AB344" s="18">
        <v>1196.2</v>
      </c>
      <c r="AC344" s="18"/>
      <c r="AD344" s="18"/>
      <c r="AE344" s="18"/>
      <c r="AF344" s="18"/>
      <c r="AG344" s="18"/>
      <c r="AH344" s="18">
        <v>1196.2</v>
      </c>
      <c r="AT344">
        <v>8</v>
      </c>
      <c r="AU344" s="18"/>
      <c r="AV344" s="18"/>
      <c r="AW344" s="18"/>
      <c r="AX344" s="18"/>
      <c r="AY344" s="18"/>
      <c r="AZ344" s="18">
        <v>0</v>
      </c>
      <c r="BA344" s="18">
        <v>0</v>
      </c>
    </row>
    <row r="345" spans="23:53" x14ac:dyDescent="0.3">
      <c r="Y345">
        <v>10</v>
      </c>
      <c r="Z345" s="57">
        <v>45202</v>
      </c>
      <c r="AA345" t="s">
        <v>1999</v>
      </c>
      <c r="AB345" s="18">
        <v>2615.1999999999998</v>
      </c>
      <c r="AC345" s="18"/>
      <c r="AD345" s="18"/>
      <c r="AE345" s="18"/>
      <c r="AF345" s="18"/>
      <c r="AG345" s="18"/>
      <c r="AH345" s="18">
        <v>2615.1999999999998</v>
      </c>
      <c r="AT345">
        <v>9</v>
      </c>
      <c r="AU345" s="18"/>
      <c r="AV345" s="18"/>
      <c r="AW345" s="18"/>
      <c r="AX345" s="18"/>
      <c r="AY345" s="18"/>
      <c r="AZ345" s="18">
        <v>0</v>
      </c>
      <c r="BA345" s="18">
        <v>0</v>
      </c>
    </row>
    <row r="346" spans="23:53" x14ac:dyDescent="0.3">
      <c r="Z346" t="s">
        <v>2017</v>
      </c>
      <c r="AA346" t="s">
        <v>2018</v>
      </c>
      <c r="AB346" s="18">
        <v>1738</v>
      </c>
      <c r="AC346" s="18"/>
      <c r="AD346" s="18"/>
      <c r="AE346" s="18"/>
      <c r="AF346" s="18"/>
      <c r="AG346" s="18"/>
      <c r="AH346" s="18">
        <v>1738</v>
      </c>
      <c r="AT346">
        <v>10</v>
      </c>
      <c r="AU346" s="18"/>
      <c r="AV346" s="18"/>
      <c r="AW346" s="18"/>
      <c r="AX346" s="18"/>
      <c r="AY346" s="18"/>
      <c r="AZ346" s="18">
        <v>15616.9</v>
      </c>
      <c r="BA346" s="18">
        <v>15616.9</v>
      </c>
    </row>
    <row r="347" spans="23:53" x14ac:dyDescent="0.3">
      <c r="Z347" s="57">
        <v>45225</v>
      </c>
      <c r="AA347" t="s">
        <v>2039</v>
      </c>
      <c r="AB347" s="18">
        <v>2535.5</v>
      </c>
      <c r="AC347" s="18"/>
      <c r="AD347" s="18"/>
      <c r="AE347" s="18"/>
      <c r="AF347" s="18"/>
      <c r="AG347" s="18"/>
      <c r="AH347" s="18">
        <v>2535.5</v>
      </c>
      <c r="AT347">
        <v>4</v>
      </c>
      <c r="AU347" s="18"/>
      <c r="AV347" s="18"/>
      <c r="AW347" s="18"/>
      <c r="AX347" s="18"/>
      <c r="AY347" s="18"/>
      <c r="AZ347" s="18">
        <v>0</v>
      </c>
      <c r="BA347" s="18">
        <v>0</v>
      </c>
    </row>
    <row r="348" spans="23:53" x14ac:dyDescent="0.3">
      <c r="Z348" s="57">
        <v>45226</v>
      </c>
      <c r="AA348" t="s">
        <v>2041</v>
      </c>
      <c r="AB348" s="18">
        <v>648</v>
      </c>
      <c r="AC348" s="18"/>
      <c r="AD348" s="18"/>
      <c r="AE348" s="18"/>
      <c r="AF348" s="18"/>
      <c r="AG348" s="18"/>
      <c r="AH348" s="18">
        <v>648</v>
      </c>
      <c r="AR348" s="36" t="s">
        <v>1391</v>
      </c>
      <c r="AS348" s="36"/>
      <c r="AT348" s="36"/>
      <c r="AU348" s="37"/>
      <c r="AV348" s="37"/>
      <c r="AW348" s="37"/>
      <c r="AX348" s="37"/>
      <c r="AY348" s="37"/>
      <c r="AZ348" s="37">
        <v>15616.9</v>
      </c>
      <c r="BA348" s="37">
        <v>15616.9</v>
      </c>
    </row>
    <row r="349" spans="23:53" x14ac:dyDescent="0.3">
      <c r="Y349">
        <v>4</v>
      </c>
      <c r="Z349" t="s">
        <v>1464</v>
      </c>
      <c r="AA349" t="s">
        <v>1463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1422</v>
      </c>
      <c r="AS349">
        <v>2023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3:53" x14ac:dyDescent="0.3">
      <c r="AA350" t="s">
        <v>1469</v>
      </c>
      <c r="AB350" s="18">
        <v>591.5</v>
      </c>
      <c r="AC350" s="18"/>
      <c r="AD350" s="18"/>
      <c r="AE350" s="18"/>
      <c r="AF350" s="18"/>
      <c r="AG350" s="18"/>
      <c r="AH350" s="18">
        <v>591.5</v>
      </c>
      <c r="AT350">
        <v>6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3:53" x14ac:dyDescent="0.3">
      <c r="Z351" s="57">
        <v>45023</v>
      </c>
      <c r="AA351" t="s">
        <v>1414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7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3:53" x14ac:dyDescent="0.3">
      <c r="W352" s="36" t="s">
        <v>423</v>
      </c>
      <c r="X352" s="36"/>
      <c r="Y352" s="36"/>
      <c r="Z352" s="36"/>
      <c r="AA352" s="36"/>
      <c r="AB352" s="37">
        <v>46680.399999999994</v>
      </c>
      <c r="AC352" s="37"/>
      <c r="AD352" s="37"/>
      <c r="AE352" s="37"/>
      <c r="AF352" s="37"/>
      <c r="AG352" s="37"/>
      <c r="AH352" s="37">
        <v>46680.399999999994</v>
      </c>
      <c r="AT352">
        <v>4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3:53" x14ac:dyDescent="0.3">
      <c r="W353" t="s">
        <v>411</v>
      </c>
      <c r="X353">
        <v>2021</v>
      </c>
      <c r="Y353">
        <v>10</v>
      </c>
      <c r="Z353" s="57">
        <v>44478</v>
      </c>
      <c r="AA353" t="s">
        <v>409</v>
      </c>
      <c r="AB353" s="18">
        <v>0</v>
      </c>
      <c r="AC353" s="18"/>
      <c r="AD353" s="18"/>
      <c r="AE353" s="18"/>
      <c r="AF353" s="18"/>
      <c r="AG353" s="18"/>
      <c r="AH353" s="18">
        <v>0</v>
      </c>
      <c r="AR353" s="36" t="s">
        <v>1438</v>
      </c>
      <c r="AS353" s="36"/>
      <c r="AT353" s="36"/>
      <c r="AU353" s="37">
        <v>0</v>
      </c>
      <c r="AV353" s="37"/>
      <c r="AW353" s="37"/>
      <c r="AX353" s="37"/>
      <c r="AY353" s="37"/>
      <c r="AZ353" s="37"/>
      <c r="BA353" s="37">
        <v>0</v>
      </c>
    </row>
    <row r="354" spans="23:53" x14ac:dyDescent="0.3">
      <c r="Z354" s="57">
        <v>44481</v>
      </c>
      <c r="AA354" t="s">
        <v>413</v>
      </c>
      <c r="AB354" s="18">
        <v>0</v>
      </c>
      <c r="AC354" s="18"/>
      <c r="AD354" s="18"/>
      <c r="AE354" s="18"/>
      <c r="AF354" s="18"/>
      <c r="AG354" s="18"/>
      <c r="AH354" s="18">
        <v>0</v>
      </c>
      <c r="AR354" t="s">
        <v>1455</v>
      </c>
      <c r="AS354">
        <v>2021</v>
      </c>
      <c r="AT354">
        <v>1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3:53" x14ac:dyDescent="0.3">
      <c r="Z355" s="57">
        <v>44484</v>
      </c>
      <c r="AA355" t="s">
        <v>426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3:53" x14ac:dyDescent="0.3">
      <c r="Z356" s="57">
        <v>44487</v>
      </c>
      <c r="AA356" t="s">
        <v>427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5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3:53" x14ac:dyDescent="0.3">
      <c r="Z357" s="57">
        <v>44488</v>
      </c>
      <c r="AA357" t="s">
        <v>428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10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">
      <c r="Z358" s="57">
        <v>44489</v>
      </c>
      <c r="AA358" t="s">
        <v>429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12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">
      <c r="Z359" s="57">
        <v>44495</v>
      </c>
      <c r="AA359" t="s">
        <v>445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2023</v>
      </c>
      <c r="AT359">
        <v>5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">
      <c r="Z360" s="57">
        <v>44496</v>
      </c>
      <c r="AA360" t="s">
        <v>447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6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">
      <c r="Y361">
        <v>11</v>
      </c>
      <c r="Z361" s="57">
        <v>44503</v>
      </c>
      <c r="AA361" t="s">
        <v>461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7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">
      <c r="Z362" s="57">
        <v>44506</v>
      </c>
      <c r="AA362" t="s">
        <v>466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9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">
      <c r="Z363" s="57">
        <v>44511</v>
      </c>
      <c r="AA363" t="s">
        <v>475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4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">
      <c r="AA364" t="s">
        <v>477</v>
      </c>
      <c r="AB364" s="18">
        <v>0</v>
      </c>
      <c r="AC364" s="18"/>
      <c r="AD364" s="18"/>
      <c r="AE364" s="18"/>
      <c r="AF364" s="18"/>
      <c r="AG364" s="18"/>
      <c r="AH364" s="18">
        <v>0</v>
      </c>
      <c r="AR364" s="36" t="s">
        <v>1530</v>
      </c>
      <c r="AS364" s="36"/>
      <c r="AT364" s="36"/>
      <c r="AU364" s="37">
        <v>0</v>
      </c>
      <c r="AV364" s="37"/>
      <c r="AW364" s="37"/>
      <c r="AX364" s="37"/>
      <c r="AY364" s="37"/>
      <c r="AZ364" s="37"/>
      <c r="BA364" s="37">
        <v>0</v>
      </c>
    </row>
    <row r="365" spans="23:53" x14ac:dyDescent="0.3">
      <c r="Y365">
        <v>12</v>
      </c>
      <c r="Z365" s="57">
        <v>44537</v>
      </c>
      <c r="AA365" t="s">
        <v>503</v>
      </c>
      <c r="AB365" s="18">
        <v>0</v>
      </c>
      <c r="AC365" s="18"/>
      <c r="AD365" s="18"/>
      <c r="AE365" s="18"/>
      <c r="AF365" s="18"/>
      <c r="AG365" s="18"/>
      <c r="AH365" s="18">
        <v>0</v>
      </c>
      <c r="AR365" t="s">
        <v>1700</v>
      </c>
      <c r="AS365">
        <v>2021</v>
      </c>
      <c r="AT365">
        <v>9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">
      <c r="Z366" s="57">
        <v>44540</v>
      </c>
      <c r="AA366" t="s">
        <v>506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s="36" t="s">
        <v>1792</v>
      </c>
      <c r="AS366" s="36"/>
      <c r="AT366" s="36"/>
      <c r="AU366" s="37">
        <v>0</v>
      </c>
      <c r="AV366" s="37"/>
      <c r="AW366" s="37"/>
      <c r="AX366" s="37"/>
      <c r="AY366" s="37"/>
      <c r="AZ366" s="37"/>
      <c r="BA366" s="37">
        <v>0</v>
      </c>
    </row>
    <row r="367" spans="23:53" x14ac:dyDescent="0.3">
      <c r="Z367" s="57">
        <v>44550</v>
      </c>
      <c r="AA367" t="s">
        <v>513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t="s">
        <v>1623</v>
      </c>
      <c r="AS367">
        <v>2023</v>
      </c>
      <c r="AT367">
        <v>6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">
      <c r="Z368" s="57">
        <v>44552</v>
      </c>
      <c r="AA368" t="s">
        <v>524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8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4:53" x14ac:dyDescent="0.3">
      <c r="Z369" s="57">
        <v>44554</v>
      </c>
      <c r="AA369" t="s">
        <v>531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1793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4:53" x14ac:dyDescent="0.3">
      <c r="Z370" s="57">
        <v>44557</v>
      </c>
      <c r="AA370" t="s">
        <v>532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1705</v>
      </c>
      <c r="AS370">
        <v>2023</v>
      </c>
      <c r="AT370">
        <v>9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4:53" x14ac:dyDescent="0.3">
      <c r="Z371" s="57">
        <v>44560</v>
      </c>
      <c r="AA371" t="s">
        <v>534</v>
      </c>
      <c r="AB371" s="18">
        <v>0</v>
      </c>
      <c r="AC371" s="18"/>
      <c r="AD371" s="18"/>
      <c r="AE371" s="18"/>
      <c r="AF371" s="18"/>
      <c r="AG371" s="18"/>
      <c r="AH371" s="18">
        <v>0</v>
      </c>
      <c r="AR371" s="36" t="s">
        <v>1993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>
        <v>0</v>
      </c>
    </row>
    <row r="372" spans="24:53" x14ac:dyDescent="0.3">
      <c r="X372">
        <v>2022</v>
      </c>
      <c r="Y372">
        <v>1</v>
      </c>
      <c r="Z372" s="57">
        <v>44564</v>
      </c>
      <c r="AA372" t="s">
        <v>548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t="s">
        <v>1707</v>
      </c>
      <c r="AS372">
        <v>2023</v>
      </c>
      <c r="AT372">
        <v>9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4:53" x14ac:dyDescent="0.3">
      <c r="Z373" s="57">
        <v>44568</v>
      </c>
      <c r="AA373" t="s">
        <v>550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s="36" t="s">
        <v>1994</v>
      </c>
      <c r="AS373" s="36"/>
      <c r="AT373" s="36"/>
      <c r="AU373" s="37">
        <v>0</v>
      </c>
      <c r="AV373" s="37"/>
      <c r="AW373" s="37"/>
      <c r="AX373" s="37"/>
      <c r="AY373" s="37"/>
      <c r="AZ373" s="37"/>
      <c r="BA373" s="37">
        <v>0</v>
      </c>
    </row>
    <row r="374" spans="24:53" x14ac:dyDescent="0.3">
      <c r="Z374" s="57">
        <v>44569</v>
      </c>
      <c r="AA374" t="s">
        <v>551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t="s">
        <v>131</v>
      </c>
      <c r="AU374" s="18">
        <v>587732.79999999993</v>
      </c>
      <c r="AV374" s="18">
        <v>2720</v>
      </c>
      <c r="AW374" s="18">
        <v>13407</v>
      </c>
      <c r="AX374" s="18">
        <v>50585.599999999999</v>
      </c>
      <c r="AY374" s="18">
        <v>0</v>
      </c>
      <c r="AZ374" s="18">
        <v>15616.9</v>
      </c>
      <c r="BA374" s="18">
        <v>670062.29999999993</v>
      </c>
    </row>
    <row r="375" spans="24:53" x14ac:dyDescent="0.3">
      <c r="Z375" s="57">
        <v>44574</v>
      </c>
      <c r="AA375" t="s">
        <v>560</v>
      </c>
      <c r="AB375" s="18">
        <v>0</v>
      </c>
      <c r="AC375" s="18"/>
      <c r="AD375" s="18"/>
      <c r="AE375" s="18"/>
      <c r="AF375" s="18"/>
      <c r="AG375" s="18"/>
      <c r="AH375" s="18">
        <v>0</v>
      </c>
    </row>
    <row r="376" spans="24:53" x14ac:dyDescent="0.3">
      <c r="Z376" s="57">
        <v>44579</v>
      </c>
      <c r="AA376" t="s">
        <v>566</v>
      </c>
      <c r="AB376" s="18">
        <v>0</v>
      </c>
      <c r="AC376" s="18"/>
      <c r="AD376" s="18"/>
      <c r="AE376" s="18"/>
      <c r="AF376" s="18"/>
      <c r="AG376" s="18"/>
      <c r="AH376" s="18">
        <v>0</v>
      </c>
    </row>
    <row r="377" spans="24:53" x14ac:dyDescent="0.3">
      <c r="Y377">
        <v>2</v>
      </c>
      <c r="Z377" s="57">
        <v>44616</v>
      </c>
      <c r="AA377" t="s">
        <v>611</v>
      </c>
      <c r="AB377" s="18">
        <v>0</v>
      </c>
      <c r="AC377" s="18"/>
      <c r="AD377" s="18"/>
      <c r="AE377" s="18"/>
      <c r="AF377" s="18"/>
      <c r="AG377" s="18"/>
      <c r="AH377" s="18">
        <v>0</v>
      </c>
    </row>
    <row r="378" spans="24:53" x14ac:dyDescent="0.3">
      <c r="Z378" s="57">
        <v>44618</v>
      </c>
      <c r="AA378" t="s">
        <v>612</v>
      </c>
      <c r="AB378" s="18">
        <v>0</v>
      </c>
      <c r="AC378" s="18"/>
      <c r="AD378" s="18"/>
      <c r="AE378" s="18"/>
      <c r="AF378" s="18"/>
      <c r="AG378" s="18"/>
      <c r="AH378" s="18">
        <v>0</v>
      </c>
    </row>
    <row r="379" spans="24:53" x14ac:dyDescent="0.3">
      <c r="Y379">
        <v>3</v>
      </c>
      <c r="Z379" s="57">
        <v>44634</v>
      </c>
      <c r="AA379" t="s">
        <v>648</v>
      </c>
      <c r="AB379" s="18">
        <v>0</v>
      </c>
      <c r="AC379" s="18"/>
      <c r="AD379" s="18"/>
      <c r="AE379" s="18"/>
      <c r="AF379" s="18"/>
      <c r="AG379" s="18"/>
      <c r="AH379" s="18">
        <v>0</v>
      </c>
    </row>
    <row r="380" spans="24:53" x14ac:dyDescent="0.3">
      <c r="Z380" s="57">
        <v>44635</v>
      </c>
      <c r="AA380" t="s">
        <v>650</v>
      </c>
      <c r="AB380" s="18">
        <v>0</v>
      </c>
      <c r="AC380" s="18"/>
      <c r="AD380" s="18"/>
      <c r="AE380" s="18"/>
      <c r="AF380" s="18"/>
      <c r="AG380" s="18"/>
      <c r="AH380" s="18">
        <v>0</v>
      </c>
    </row>
    <row r="381" spans="24:53" x14ac:dyDescent="0.3">
      <c r="Z381" s="57">
        <v>44638</v>
      </c>
      <c r="AA381" t="s">
        <v>652</v>
      </c>
      <c r="AB381" s="18">
        <v>0</v>
      </c>
      <c r="AC381" s="18"/>
      <c r="AD381" s="18"/>
      <c r="AE381" s="18"/>
      <c r="AF381" s="18"/>
      <c r="AG381" s="18"/>
      <c r="AH381" s="18">
        <v>0</v>
      </c>
    </row>
    <row r="382" spans="24:53" x14ac:dyDescent="0.3">
      <c r="Z382" s="57">
        <v>44643</v>
      </c>
      <c r="AA382" t="s">
        <v>655</v>
      </c>
      <c r="AB382" s="18">
        <v>0</v>
      </c>
      <c r="AC382" s="18"/>
      <c r="AD382" s="18"/>
      <c r="AE382" s="18"/>
      <c r="AF382" s="18"/>
      <c r="AG382" s="18"/>
      <c r="AH382" s="18">
        <v>0</v>
      </c>
    </row>
    <row r="383" spans="24:53" x14ac:dyDescent="0.3">
      <c r="Z383" s="57">
        <v>44645</v>
      </c>
      <c r="AA383" t="s">
        <v>662</v>
      </c>
      <c r="AB383" s="18">
        <v>0</v>
      </c>
      <c r="AC383" s="18"/>
      <c r="AD383" s="18"/>
      <c r="AE383" s="18"/>
      <c r="AF383" s="18"/>
      <c r="AG383" s="18"/>
      <c r="AH383" s="18">
        <v>0</v>
      </c>
    </row>
    <row r="384" spans="24:53" x14ac:dyDescent="0.3">
      <c r="Z384" s="57">
        <v>44649</v>
      </c>
      <c r="AA384" t="s">
        <v>664</v>
      </c>
      <c r="AB384" s="18">
        <v>0</v>
      </c>
      <c r="AC384" s="18"/>
      <c r="AD384" s="18"/>
      <c r="AE384" s="18"/>
      <c r="AF384" s="18"/>
      <c r="AG384" s="18"/>
      <c r="AH384" s="18">
        <v>0</v>
      </c>
    </row>
    <row r="385" spans="25:34" x14ac:dyDescent="0.3">
      <c r="Y385">
        <v>5</v>
      </c>
      <c r="Z385" s="57">
        <v>44687</v>
      </c>
      <c r="AA385" t="s">
        <v>764</v>
      </c>
      <c r="AB385" s="18">
        <v>0</v>
      </c>
      <c r="AC385" s="18"/>
      <c r="AD385" s="18"/>
      <c r="AE385" s="18"/>
      <c r="AF385" s="18"/>
      <c r="AG385" s="18"/>
      <c r="AH385" s="18">
        <v>0</v>
      </c>
    </row>
    <row r="386" spans="25:34" x14ac:dyDescent="0.3">
      <c r="Z386" s="57">
        <v>44688</v>
      </c>
      <c r="AA386" t="s">
        <v>766</v>
      </c>
      <c r="AB386" s="18">
        <v>0</v>
      </c>
      <c r="AC386" s="18"/>
      <c r="AD386" s="18"/>
      <c r="AE386" s="18"/>
      <c r="AF386" s="18"/>
      <c r="AG386" s="18"/>
      <c r="AH386" s="18">
        <v>0</v>
      </c>
    </row>
    <row r="387" spans="25:34" x14ac:dyDescent="0.3">
      <c r="Z387" s="57">
        <v>44695</v>
      </c>
      <c r="AA387" t="s">
        <v>779</v>
      </c>
      <c r="AB387" s="18">
        <v>0</v>
      </c>
      <c r="AC387" s="18"/>
      <c r="AD387" s="18"/>
      <c r="AE387" s="18"/>
      <c r="AF387" s="18"/>
      <c r="AG387" s="18"/>
      <c r="AH387" s="18">
        <v>0</v>
      </c>
    </row>
    <row r="388" spans="25:34" x14ac:dyDescent="0.3">
      <c r="Z388" s="57">
        <v>44699</v>
      </c>
      <c r="AA388" t="s">
        <v>782</v>
      </c>
      <c r="AB388" s="18">
        <v>0</v>
      </c>
      <c r="AC388" s="18"/>
      <c r="AD388" s="18"/>
      <c r="AE388" s="18"/>
      <c r="AF388" s="18"/>
      <c r="AG388" s="18"/>
      <c r="AH388" s="18">
        <v>0</v>
      </c>
    </row>
    <row r="389" spans="25:34" x14ac:dyDescent="0.3">
      <c r="Z389" s="57">
        <v>44701</v>
      </c>
      <c r="AA389" t="s">
        <v>785</v>
      </c>
      <c r="AB389" s="18">
        <v>0</v>
      </c>
      <c r="AC389" s="18"/>
      <c r="AD389" s="18"/>
      <c r="AE389" s="18"/>
      <c r="AF389" s="18"/>
      <c r="AG389" s="18"/>
      <c r="AH389" s="18">
        <v>0</v>
      </c>
    </row>
    <row r="390" spans="25:34" x14ac:dyDescent="0.3">
      <c r="Z390" s="57">
        <v>44702</v>
      </c>
      <c r="AA390" t="s">
        <v>791</v>
      </c>
      <c r="AB390" s="18">
        <v>0</v>
      </c>
      <c r="AC390" s="18"/>
      <c r="AD390" s="18"/>
      <c r="AE390" s="18"/>
      <c r="AF390" s="18"/>
      <c r="AG390" s="18"/>
      <c r="AH390" s="18">
        <v>0</v>
      </c>
    </row>
    <row r="391" spans="25:34" x14ac:dyDescent="0.3">
      <c r="Z391" s="57">
        <v>44704</v>
      </c>
      <c r="AA391" t="s">
        <v>795</v>
      </c>
      <c r="AB391" s="18">
        <v>0</v>
      </c>
      <c r="AC391" s="18"/>
      <c r="AD391" s="18"/>
      <c r="AE391" s="18"/>
      <c r="AF391" s="18"/>
      <c r="AG391" s="18"/>
      <c r="AH391" s="18">
        <v>0</v>
      </c>
    </row>
    <row r="392" spans="25:34" x14ac:dyDescent="0.3">
      <c r="Z392" s="57">
        <v>44706</v>
      </c>
      <c r="AA392" t="s">
        <v>798</v>
      </c>
      <c r="AB392" s="18">
        <v>0</v>
      </c>
      <c r="AC392" s="18"/>
      <c r="AD392" s="18"/>
      <c r="AE392" s="18"/>
      <c r="AF392" s="18"/>
      <c r="AG392" s="18"/>
      <c r="AH392" s="18">
        <v>0</v>
      </c>
    </row>
    <row r="393" spans="25:34" x14ac:dyDescent="0.3">
      <c r="Y393">
        <v>6</v>
      </c>
      <c r="Z393" s="57">
        <v>44714</v>
      </c>
      <c r="AA393" t="s">
        <v>828</v>
      </c>
      <c r="AB393" s="18">
        <v>0</v>
      </c>
      <c r="AC393" s="18"/>
      <c r="AD393" s="18"/>
      <c r="AE393" s="18"/>
      <c r="AF393" s="18"/>
      <c r="AG393" s="18"/>
      <c r="AH393" s="18">
        <v>0</v>
      </c>
    </row>
    <row r="394" spans="25:34" x14ac:dyDescent="0.3">
      <c r="Z394" s="57">
        <v>44716</v>
      </c>
      <c r="AA394" t="s">
        <v>830</v>
      </c>
      <c r="AB394" s="18">
        <v>0</v>
      </c>
      <c r="AC394" s="18"/>
      <c r="AD394" s="18"/>
      <c r="AE394" s="18"/>
      <c r="AF394" s="18"/>
      <c r="AG394" s="18"/>
      <c r="AH394" s="18">
        <v>0</v>
      </c>
    </row>
    <row r="395" spans="25:34" x14ac:dyDescent="0.3">
      <c r="Z395" s="57">
        <v>44723</v>
      </c>
      <c r="AA395" t="s">
        <v>836</v>
      </c>
      <c r="AB395" s="18">
        <v>0</v>
      </c>
      <c r="AC395" s="18"/>
      <c r="AD395" s="18"/>
      <c r="AE395" s="18"/>
      <c r="AF395" s="18"/>
      <c r="AG395" s="18"/>
      <c r="AH395" s="18">
        <v>0</v>
      </c>
    </row>
    <row r="396" spans="25:34" x14ac:dyDescent="0.3">
      <c r="Z396" s="57">
        <v>44730</v>
      </c>
      <c r="AA396" t="s">
        <v>844</v>
      </c>
      <c r="AB396" s="18">
        <v>0</v>
      </c>
      <c r="AC396" s="18"/>
      <c r="AD396" s="18"/>
      <c r="AE396" s="18"/>
      <c r="AF396" s="18"/>
      <c r="AG396" s="18"/>
      <c r="AH396" s="18">
        <v>0</v>
      </c>
    </row>
    <row r="397" spans="25:34" x14ac:dyDescent="0.3">
      <c r="Z397" s="57">
        <v>44736</v>
      </c>
      <c r="AA397" t="s">
        <v>847</v>
      </c>
      <c r="AB397" s="18">
        <v>0</v>
      </c>
      <c r="AC397" s="18"/>
      <c r="AD397" s="18"/>
      <c r="AE397" s="18"/>
      <c r="AF397" s="18"/>
      <c r="AG397" s="18"/>
      <c r="AH397" s="18">
        <v>0</v>
      </c>
    </row>
    <row r="398" spans="25:34" x14ac:dyDescent="0.3">
      <c r="Y398">
        <v>7</v>
      </c>
      <c r="Z398" s="57">
        <v>44756</v>
      </c>
      <c r="AA398" t="s">
        <v>860</v>
      </c>
      <c r="AB398" s="18">
        <v>0</v>
      </c>
      <c r="AC398" s="18"/>
      <c r="AD398" s="18"/>
      <c r="AE398" s="18"/>
      <c r="AF398" s="18"/>
      <c r="AG398" s="18"/>
      <c r="AH398" s="18">
        <v>0</v>
      </c>
    </row>
    <row r="399" spans="25:34" x14ac:dyDescent="0.3">
      <c r="Z399" s="57">
        <v>44760</v>
      </c>
      <c r="AA399" t="s">
        <v>868</v>
      </c>
      <c r="AB399" s="18">
        <v>0</v>
      </c>
      <c r="AC399" s="18"/>
      <c r="AD399" s="18"/>
      <c r="AE399" s="18"/>
      <c r="AF399" s="18"/>
      <c r="AG399" s="18"/>
      <c r="AH399" s="18">
        <v>0</v>
      </c>
    </row>
    <row r="400" spans="25:34" x14ac:dyDescent="0.3">
      <c r="Z400" s="57">
        <v>44762</v>
      </c>
      <c r="AA400" t="s">
        <v>869</v>
      </c>
      <c r="AB400" s="18">
        <v>0</v>
      </c>
      <c r="AC400" s="18"/>
      <c r="AD400" s="18"/>
      <c r="AE400" s="18"/>
      <c r="AF400" s="18"/>
      <c r="AG400" s="18"/>
      <c r="AH400" s="18">
        <v>0</v>
      </c>
    </row>
    <row r="401" spans="25:34" x14ac:dyDescent="0.3">
      <c r="Z401" s="57">
        <v>44765</v>
      </c>
      <c r="AA401" t="s">
        <v>870</v>
      </c>
      <c r="AB401" s="18">
        <v>0</v>
      </c>
      <c r="AC401" s="18"/>
      <c r="AD401" s="18"/>
      <c r="AE401" s="18"/>
      <c r="AF401" s="18"/>
      <c r="AG401" s="18"/>
      <c r="AH401" s="18">
        <v>0</v>
      </c>
    </row>
    <row r="402" spans="25:34" x14ac:dyDescent="0.3">
      <c r="Y402">
        <v>8</v>
      </c>
      <c r="Z402" s="57">
        <v>44779</v>
      </c>
      <c r="AA402" t="s">
        <v>897</v>
      </c>
      <c r="AB402" s="18">
        <v>0</v>
      </c>
      <c r="AC402" s="18"/>
      <c r="AD402" s="18"/>
      <c r="AE402" s="18"/>
      <c r="AF402" s="18"/>
      <c r="AG402" s="18"/>
      <c r="AH402" s="18">
        <v>0</v>
      </c>
    </row>
    <row r="403" spans="25:34" x14ac:dyDescent="0.3">
      <c r="Z403" s="57">
        <v>44785</v>
      </c>
      <c r="AA403" t="s">
        <v>901</v>
      </c>
      <c r="AB403" s="18">
        <v>0</v>
      </c>
      <c r="AC403" s="18"/>
      <c r="AD403" s="18"/>
      <c r="AE403" s="18"/>
      <c r="AF403" s="18"/>
      <c r="AG403" s="18"/>
      <c r="AH403" s="18">
        <v>0</v>
      </c>
    </row>
    <row r="404" spans="25:34" x14ac:dyDescent="0.3">
      <c r="Z404" s="57">
        <v>44796</v>
      </c>
      <c r="AA404" t="s">
        <v>912</v>
      </c>
      <c r="AB404" s="18">
        <v>0</v>
      </c>
      <c r="AC404" s="18"/>
      <c r="AD404" s="18"/>
      <c r="AE404" s="18"/>
      <c r="AF404" s="18"/>
      <c r="AG404" s="18"/>
      <c r="AH404" s="18">
        <v>0</v>
      </c>
    </row>
    <row r="405" spans="25:34" x14ac:dyDescent="0.3">
      <c r="Y405">
        <v>9</v>
      </c>
      <c r="Z405" s="57">
        <v>44806</v>
      </c>
      <c r="AA405" t="s">
        <v>926</v>
      </c>
      <c r="AB405" s="18">
        <v>0</v>
      </c>
      <c r="AC405" s="18"/>
      <c r="AD405" s="18"/>
      <c r="AE405" s="18"/>
      <c r="AF405" s="18"/>
      <c r="AG405" s="18"/>
      <c r="AH405" s="18">
        <v>0</v>
      </c>
    </row>
    <row r="406" spans="25:34" x14ac:dyDescent="0.3">
      <c r="Z406" s="57">
        <v>44810</v>
      </c>
      <c r="AA406" t="s">
        <v>929</v>
      </c>
      <c r="AB406" s="18">
        <v>0</v>
      </c>
      <c r="AC406" s="18"/>
      <c r="AD406" s="18"/>
      <c r="AE406" s="18"/>
      <c r="AF406" s="18"/>
      <c r="AG406" s="18"/>
      <c r="AH406" s="18">
        <v>0</v>
      </c>
    </row>
    <row r="407" spans="25:34" x14ac:dyDescent="0.3">
      <c r="Z407" s="57">
        <v>44813</v>
      </c>
      <c r="AA407" t="s">
        <v>933</v>
      </c>
      <c r="AB407" s="18">
        <v>0</v>
      </c>
      <c r="AC407" s="18"/>
      <c r="AD407" s="18"/>
      <c r="AE407" s="18"/>
      <c r="AF407" s="18"/>
      <c r="AG407" s="18"/>
      <c r="AH407" s="18">
        <v>0</v>
      </c>
    </row>
    <row r="408" spans="25:34" x14ac:dyDescent="0.3">
      <c r="Z408" s="57">
        <v>44817</v>
      </c>
      <c r="AA408" t="s">
        <v>935</v>
      </c>
      <c r="AB408" s="18">
        <v>0</v>
      </c>
      <c r="AC408" s="18"/>
      <c r="AD408" s="18"/>
      <c r="AE408" s="18"/>
      <c r="AF408" s="18"/>
      <c r="AG408" s="18"/>
      <c r="AH408" s="18">
        <v>0</v>
      </c>
    </row>
    <row r="409" spans="25:34" x14ac:dyDescent="0.3">
      <c r="AA409" t="s">
        <v>936</v>
      </c>
      <c r="AB409" s="18">
        <v>0</v>
      </c>
      <c r="AC409" s="18"/>
      <c r="AD409" s="18"/>
      <c r="AE409" s="18"/>
      <c r="AF409" s="18"/>
      <c r="AG409" s="18"/>
      <c r="AH409" s="18">
        <v>0</v>
      </c>
    </row>
    <row r="410" spans="25:34" x14ac:dyDescent="0.3">
      <c r="Y410">
        <v>10</v>
      </c>
      <c r="Z410" t="s">
        <v>994</v>
      </c>
      <c r="AA410" t="s">
        <v>989</v>
      </c>
      <c r="AB410" s="18">
        <v>0</v>
      </c>
      <c r="AC410" s="18"/>
      <c r="AD410" s="18"/>
      <c r="AE410" s="18"/>
      <c r="AF410" s="18"/>
      <c r="AG410" s="18"/>
      <c r="AH410" s="18">
        <v>0</v>
      </c>
    </row>
    <row r="411" spans="25:34" x14ac:dyDescent="0.3">
      <c r="Z411" s="57">
        <v>44847</v>
      </c>
      <c r="AA411" t="s">
        <v>1001</v>
      </c>
      <c r="AB411" s="18">
        <v>0</v>
      </c>
      <c r="AC411" s="18"/>
      <c r="AD411" s="18"/>
      <c r="AE411" s="18"/>
      <c r="AF411" s="18"/>
      <c r="AG411" s="18"/>
      <c r="AH411" s="18">
        <v>0</v>
      </c>
    </row>
    <row r="412" spans="25:34" x14ac:dyDescent="0.3">
      <c r="Z412" s="57">
        <v>44856</v>
      </c>
      <c r="AA412" t="s">
        <v>1012</v>
      </c>
      <c r="AB412" s="18">
        <v>0</v>
      </c>
      <c r="AC412" s="18"/>
      <c r="AD412" s="18"/>
      <c r="AE412" s="18"/>
      <c r="AF412" s="18"/>
      <c r="AG412" s="18"/>
      <c r="AH412" s="18">
        <v>0</v>
      </c>
    </row>
    <row r="413" spans="25:34" x14ac:dyDescent="0.3">
      <c r="Z413" s="57">
        <v>44861</v>
      </c>
      <c r="AA413" t="s">
        <v>1014</v>
      </c>
      <c r="AB413" s="18">
        <v>0</v>
      </c>
      <c r="AC413" s="18"/>
      <c r="AD413" s="18"/>
      <c r="AE413" s="18"/>
      <c r="AF413" s="18"/>
      <c r="AG413" s="18"/>
      <c r="AH413" s="18">
        <v>0</v>
      </c>
    </row>
    <row r="414" spans="25:34" x14ac:dyDescent="0.3">
      <c r="Z414" s="57">
        <v>44865</v>
      </c>
      <c r="AA414" t="s">
        <v>1016</v>
      </c>
      <c r="AB414" s="18">
        <v>0</v>
      </c>
      <c r="AC414" s="18"/>
      <c r="AD414" s="18"/>
      <c r="AE414" s="18"/>
      <c r="AF414" s="18"/>
      <c r="AG414" s="18"/>
      <c r="AH414" s="18">
        <v>0</v>
      </c>
    </row>
    <row r="415" spans="25:34" x14ac:dyDescent="0.3">
      <c r="Y415">
        <v>11</v>
      </c>
      <c r="Z415" s="57">
        <v>44869</v>
      </c>
      <c r="AA415" t="s">
        <v>1052</v>
      </c>
      <c r="AB415" s="18">
        <v>0</v>
      </c>
      <c r="AC415" s="18"/>
      <c r="AD415" s="18"/>
      <c r="AE415" s="18"/>
      <c r="AF415" s="18"/>
      <c r="AG415" s="18"/>
      <c r="AH415" s="18">
        <v>0</v>
      </c>
    </row>
    <row r="416" spans="25:34" x14ac:dyDescent="0.3">
      <c r="Z416" s="57">
        <v>44876</v>
      </c>
      <c r="AA416" t="s">
        <v>1066</v>
      </c>
      <c r="AB416" s="18">
        <v>0</v>
      </c>
      <c r="AC416" s="18"/>
      <c r="AD416" s="18"/>
      <c r="AE416" s="18"/>
      <c r="AF416" s="18"/>
      <c r="AG416" s="18"/>
      <c r="AH416" s="18">
        <v>0</v>
      </c>
    </row>
    <row r="417" spans="25:34" x14ac:dyDescent="0.3">
      <c r="Z417" t="s">
        <v>1072</v>
      </c>
      <c r="AA417" t="s">
        <v>1077</v>
      </c>
      <c r="AB417" s="18">
        <v>0</v>
      </c>
      <c r="AC417" s="18"/>
      <c r="AD417" s="18"/>
      <c r="AE417" s="18"/>
      <c r="AF417" s="18"/>
      <c r="AG417" s="18"/>
      <c r="AH417" s="18">
        <v>0</v>
      </c>
    </row>
    <row r="418" spans="25:34" x14ac:dyDescent="0.3">
      <c r="Y418">
        <v>12</v>
      </c>
      <c r="Z418" s="57">
        <v>44897</v>
      </c>
      <c r="AA418" t="s">
        <v>1111</v>
      </c>
      <c r="AB418" s="18">
        <v>0</v>
      </c>
      <c r="AC418" s="18"/>
      <c r="AD418" s="18"/>
      <c r="AE418" s="18"/>
      <c r="AF418" s="18"/>
      <c r="AG418" s="18"/>
      <c r="AH418" s="18">
        <v>0</v>
      </c>
    </row>
    <row r="419" spans="25:34" x14ac:dyDescent="0.3">
      <c r="AA419" t="s">
        <v>1113</v>
      </c>
      <c r="AB419" s="18">
        <v>0</v>
      </c>
      <c r="AC419" s="18"/>
      <c r="AD419" s="18"/>
      <c r="AE419" s="18"/>
      <c r="AF419" s="18"/>
      <c r="AG419" s="18"/>
      <c r="AH419" s="18">
        <v>0</v>
      </c>
    </row>
    <row r="420" spans="25:34" x14ac:dyDescent="0.3">
      <c r="Z420" s="57">
        <v>44898</v>
      </c>
      <c r="AA420" t="s">
        <v>1117</v>
      </c>
      <c r="AB420" s="18">
        <v>0</v>
      </c>
      <c r="AC420" s="18"/>
      <c r="AD420" s="18"/>
      <c r="AE420" s="18"/>
      <c r="AF420" s="18"/>
      <c r="AG420" s="18"/>
      <c r="AH420" s="18">
        <v>0</v>
      </c>
    </row>
    <row r="421" spans="25:34" x14ac:dyDescent="0.3">
      <c r="Z421" s="57">
        <v>44904</v>
      </c>
      <c r="AA421" t="s">
        <v>1124</v>
      </c>
      <c r="AB421" s="18">
        <v>0</v>
      </c>
      <c r="AC421" s="18"/>
      <c r="AD421" s="18"/>
      <c r="AE421" s="18"/>
      <c r="AF421" s="18"/>
      <c r="AG421" s="18"/>
      <c r="AH421" s="18">
        <v>0</v>
      </c>
    </row>
    <row r="422" spans="25:34" x14ac:dyDescent="0.3">
      <c r="Z422" s="57">
        <v>44917</v>
      </c>
      <c r="AA422" t="s">
        <v>1129</v>
      </c>
      <c r="AB422" s="18">
        <v>0</v>
      </c>
      <c r="AC422" s="18"/>
      <c r="AD422" s="18"/>
      <c r="AE422" s="18"/>
      <c r="AF422" s="18"/>
      <c r="AG422" s="18"/>
      <c r="AH422" s="18">
        <v>0</v>
      </c>
    </row>
    <row r="423" spans="25:34" x14ac:dyDescent="0.3">
      <c r="Z423" s="57">
        <v>44923</v>
      </c>
      <c r="AA423" t="s">
        <v>1140</v>
      </c>
      <c r="AB423" s="18">
        <v>0</v>
      </c>
      <c r="AC423" s="18"/>
      <c r="AD423" s="18"/>
      <c r="AE423" s="18"/>
      <c r="AF423" s="18"/>
      <c r="AG423" s="18"/>
      <c r="AH423" s="18">
        <v>0</v>
      </c>
    </row>
    <row r="424" spans="25:34" x14ac:dyDescent="0.3">
      <c r="Z424" s="57">
        <v>44925</v>
      </c>
      <c r="AA424" t="s">
        <v>1141</v>
      </c>
      <c r="AB424" s="18">
        <v>0</v>
      </c>
      <c r="AC424" s="18"/>
      <c r="AD424" s="18"/>
      <c r="AE424" s="18"/>
      <c r="AF424" s="18"/>
      <c r="AG424" s="18"/>
      <c r="AH424" s="18">
        <v>0</v>
      </c>
    </row>
    <row r="425" spans="25:34" x14ac:dyDescent="0.3">
      <c r="Y425">
        <v>4</v>
      </c>
      <c r="Z425" s="57">
        <v>44652</v>
      </c>
      <c r="AA425" t="s">
        <v>685</v>
      </c>
      <c r="AB425" s="18">
        <v>0</v>
      </c>
      <c r="AC425" s="18"/>
      <c r="AD425" s="18"/>
      <c r="AE425" s="18"/>
      <c r="AF425" s="18"/>
      <c r="AG425" s="18"/>
      <c r="AH425" s="18">
        <v>0</v>
      </c>
    </row>
    <row r="426" spans="25:34" x14ac:dyDescent="0.3">
      <c r="Z426" s="57">
        <v>44656</v>
      </c>
      <c r="AA426" t="s">
        <v>687</v>
      </c>
      <c r="AB426" s="18">
        <v>0</v>
      </c>
      <c r="AC426" s="18"/>
      <c r="AD426" s="18"/>
      <c r="AE426" s="18"/>
      <c r="AF426" s="18"/>
      <c r="AG426" s="18"/>
      <c r="AH426" s="18">
        <v>0</v>
      </c>
    </row>
    <row r="427" spans="25:34" x14ac:dyDescent="0.3">
      <c r="Z427" s="57">
        <v>44660</v>
      </c>
      <c r="AA427" t="s">
        <v>691</v>
      </c>
      <c r="AB427" s="18">
        <v>0</v>
      </c>
      <c r="AC427" s="18"/>
      <c r="AD427" s="18"/>
      <c r="AE427" s="18"/>
      <c r="AF427" s="18"/>
      <c r="AG427" s="18"/>
      <c r="AH427" s="18">
        <v>0</v>
      </c>
    </row>
    <row r="428" spans="25:34" x14ac:dyDescent="0.3">
      <c r="Z428" s="57">
        <v>44664</v>
      </c>
      <c r="AA428" t="s">
        <v>695</v>
      </c>
      <c r="AB428" s="18">
        <v>0</v>
      </c>
      <c r="AC428" s="18"/>
      <c r="AD428" s="18"/>
      <c r="AE428" s="18"/>
      <c r="AF428" s="18"/>
      <c r="AG428" s="18"/>
      <c r="AH428" s="18">
        <v>0</v>
      </c>
    </row>
    <row r="429" spans="25:34" x14ac:dyDescent="0.3">
      <c r="Z429" s="57">
        <v>44667</v>
      </c>
      <c r="AA429" t="s">
        <v>698</v>
      </c>
      <c r="AB429" s="18">
        <v>0</v>
      </c>
      <c r="AC429" s="18"/>
      <c r="AD429" s="18"/>
      <c r="AE429" s="18"/>
      <c r="AF429" s="18"/>
      <c r="AG429" s="18"/>
      <c r="AH429" s="18">
        <v>0</v>
      </c>
    </row>
    <row r="430" spans="25:34" x14ac:dyDescent="0.3">
      <c r="Z430" s="57">
        <v>44670</v>
      </c>
      <c r="AA430" t="s">
        <v>700</v>
      </c>
      <c r="AB430" s="18">
        <v>0</v>
      </c>
      <c r="AC430" s="18"/>
      <c r="AD430" s="18"/>
      <c r="AE430" s="18"/>
      <c r="AF430" s="18"/>
      <c r="AG430" s="18"/>
      <c r="AH430" s="18">
        <v>0</v>
      </c>
    </row>
    <row r="431" spans="25:34" x14ac:dyDescent="0.3">
      <c r="Z431" s="57">
        <v>44674</v>
      </c>
      <c r="AA431" t="s">
        <v>720</v>
      </c>
      <c r="AB431" s="18">
        <v>0</v>
      </c>
      <c r="AC431" s="18"/>
      <c r="AD431" s="18"/>
      <c r="AE431" s="18"/>
      <c r="AF431" s="18"/>
      <c r="AG431" s="18"/>
      <c r="AH431" s="18">
        <v>0</v>
      </c>
    </row>
    <row r="432" spans="25:34" x14ac:dyDescent="0.3">
      <c r="Z432" s="57">
        <v>44679</v>
      </c>
      <c r="AA432" t="s">
        <v>727</v>
      </c>
      <c r="AB432" s="18">
        <v>0</v>
      </c>
      <c r="AC432" s="18"/>
      <c r="AD432" s="18"/>
      <c r="AE432" s="18"/>
      <c r="AF432" s="18"/>
      <c r="AG432" s="18"/>
      <c r="AH432" s="18">
        <v>0</v>
      </c>
    </row>
    <row r="433" spans="24:34" x14ac:dyDescent="0.3">
      <c r="Z433" s="57">
        <v>44681</v>
      </c>
      <c r="AA433" t="s">
        <v>731</v>
      </c>
      <c r="AB433" s="18">
        <v>0</v>
      </c>
      <c r="AC433" s="18"/>
      <c r="AD433" s="18"/>
      <c r="AE433" s="18"/>
      <c r="AF433" s="18"/>
      <c r="AG433" s="18"/>
      <c r="AH433" s="18">
        <v>0</v>
      </c>
    </row>
    <row r="434" spans="24:34" x14ac:dyDescent="0.3">
      <c r="X434">
        <v>2023</v>
      </c>
      <c r="Y434">
        <v>1</v>
      </c>
      <c r="Z434" s="57">
        <v>44931</v>
      </c>
      <c r="AA434" t="s">
        <v>1169</v>
      </c>
      <c r="AB434" s="18">
        <v>0</v>
      </c>
      <c r="AC434" s="18"/>
      <c r="AD434" s="18"/>
      <c r="AE434" s="18"/>
      <c r="AF434" s="18"/>
      <c r="AG434" s="18"/>
      <c r="AH434" s="18">
        <v>0</v>
      </c>
    </row>
    <row r="435" spans="24:34" x14ac:dyDescent="0.3">
      <c r="Z435" s="57">
        <v>44933</v>
      </c>
      <c r="AA435" t="s">
        <v>1173</v>
      </c>
      <c r="AB435" s="18">
        <v>0</v>
      </c>
      <c r="AC435" s="18"/>
      <c r="AD435" s="18"/>
      <c r="AE435" s="18"/>
      <c r="AF435" s="18"/>
      <c r="AG435" s="18"/>
      <c r="AH435" s="18">
        <v>0</v>
      </c>
    </row>
    <row r="436" spans="24:34" x14ac:dyDescent="0.3">
      <c r="Z436" s="57">
        <v>44935</v>
      </c>
      <c r="AA436" t="s">
        <v>1176</v>
      </c>
      <c r="AB436" s="18">
        <v>0</v>
      </c>
      <c r="AC436" s="18"/>
      <c r="AD436" s="18"/>
      <c r="AE436" s="18"/>
      <c r="AF436" s="18"/>
      <c r="AG436" s="18"/>
      <c r="AH436" s="18">
        <v>0</v>
      </c>
    </row>
    <row r="437" spans="24:34" x14ac:dyDescent="0.3">
      <c r="Z437" s="57">
        <v>44938</v>
      </c>
      <c r="AA437" t="s">
        <v>1183</v>
      </c>
      <c r="AB437" s="18">
        <v>0</v>
      </c>
      <c r="AC437" s="18"/>
      <c r="AD437" s="18"/>
      <c r="AE437" s="18"/>
      <c r="AF437" s="18"/>
      <c r="AG437" s="18"/>
      <c r="AH437" s="18">
        <v>0</v>
      </c>
    </row>
    <row r="438" spans="24:34" x14ac:dyDescent="0.3">
      <c r="Z438" s="57">
        <v>44940</v>
      </c>
      <c r="AA438" t="s">
        <v>1191</v>
      </c>
      <c r="AB438" s="18">
        <v>0</v>
      </c>
      <c r="AC438" s="18"/>
      <c r="AD438" s="18"/>
      <c r="AE438" s="18"/>
      <c r="AF438" s="18"/>
      <c r="AG438" s="18"/>
      <c r="AH438" s="18">
        <v>0</v>
      </c>
    </row>
    <row r="439" spans="24:34" x14ac:dyDescent="0.3">
      <c r="Z439" s="57">
        <v>44945</v>
      </c>
      <c r="AA439" t="s">
        <v>1195</v>
      </c>
      <c r="AB439" s="18">
        <v>6402.8</v>
      </c>
      <c r="AC439" s="18"/>
      <c r="AD439" s="18"/>
      <c r="AE439" s="18"/>
      <c r="AF439" s="18"/>
      <c r="AG439" s="18"/>
      <c r="AH439" s="18">
        <v>6402.8</v>
      </c>
    </row>
    <row r="440" spans="24:34" x14ac:dyDescent="0.3">
      <c r="Z440" s="57">
        <v>44956</v>
      </c>
      <c r="AA440" t="s">
        <v>1206</v>
      </c>
      <c r="AB440" s="18">
        <v>14617.8</v>
      </c>
      <c r="AC440" s="18"/>
      <c r="AD440" s="18"/>
      <c r="AE440" s="18"/>
      <c r="AF440" s="18"/>
      <c r="AG440" s="18"/>
      <c r="AH440" s="18">
        <v>14617.8</v>
      </c>
    </row>
    <row r="441" spans="24:34" x14ac:dyDescent="0.3">
      <c r="Y441">
        <v>2</v>
      </c>
      <c r="Z441" t="s">
        <v>1240</v>
      </c>
      <c r="AA441" t="s">
        <v>1239</v>
      </c>
      <c r="AB441" s="18">
        <v>7081.8</v>
      </c>
      <c r="AC441" s="18"/>
      <c r="AD441" s="18"/>
      <c r="AE441" s="18"/>
      <c r="AF441" s="18"/>
      <c r="AG441" s="18"/>
      <c r="AH441" s="18">
        <v>7081.8</v>
      </c>
    </row>
    <row r="442" spans="24:34" x14ac:dyDescent="0.3">
      <c r="Z442" t="s">
        <v>1248</v>
      </c>
      <c r="AA442" t="s">
        <v>1247</v>
      </c>
      <c r="AB442" s="18">
        <v>13868.8</v>
      </c>
      <c r="AC442" s="18"/>
      <c r="AD442" s="18"/>
      <c r="AE442" s="18"/>
      <c r="AF442" s="18"/>
      <c r="AG442" s="18"/>
      <c r="AH442" s="18">
        <v>13868.8</v>
      </c>
    </row>
    <row r="443" spans="24:34" x14ac:dyDescent="0.3">
      <c r="AA443" t="s">
        <v>1249</v>
      </c>
      <c r="AB443" s="18">
        <v>250</v>
      </c>
      <c r="AC443" s="18"/>
      <c r="AD443" s="18"/>
      <c r="AE443" s="18"/>
      <c r="AF443" s="18"/>
      <c r="AG443" s="18"/>
      <c r="AH443" s="18">
        <v>250</v>
      </c>
    </row>
    <row r="444" spans="24:34" x14ac:dyDescent="0.3">
      <c r="Z444" s="57">
        <v>44968</v>
      </c>
      <c r="AA444" t="s">
        <v>1256</v>
      </c>
      <c r="AB444" s="18">
        <v>15226.8</v>
      </c>
      <c r="AC444" s="18"/>
      <c r="AD444" s="18"/>
      <c r="AE444" s="18"/>
      <c r="AF444" s="18"/>
      <c r="AG444" s="18"/>
      <c r="AH444" s="18">
        <v>15226.8</v>
      </c>
    </row>
    <row r="445" spans="24:34" x14ac:dyDescent="0.3">
      <c r="AA445" t="s">
        <v>1257</v>
      </c>
      <c r="AB445" s="18">
        <v>312.5</v>
      </c>
      <c r="AC445" s="18"/>
      <c r="AD445" s="18"/>
      <c r="AE445" s="18"/>
      <c r="AF445" s="18"/>
      <c r="AG445" s="18"/>
      <c r="AH445" s="18">
        <v>312.5</v>
      </c>
    </row>
    <row r="446" spans="24:34" x14ac:dyDescent="0.3">
      <c r="Z446" t="s">
        <v>1266</v>
      </c>
      <c r="AA446" t="s">
        <v>1265</v>
      </c>
      <c r="AB446" s="18">
        <v>13369.6</v>
      </c>
      <c r="AC446" s="18"/>
      <c r="AD446" s="18"/>
      <c r="AE446" s="18"/>
      <c r="AF446" s="18"/>
      <c r="AG446" s="18"/>
      <c r="AH446" s="18">
        <v>13369.6</v>
      </c>
    </row>
    <row r="447" spans="24:34" x14ac:dyDescent="0.3">
      <c r="AA447" t="s">
        <v>1268</v>
      </c>
      <c r="AB447" s="18">
        <v>437.5</v>
      </c>
      <c r="AC447" s="18"/>
      <c r="AD447" s="18"/>
      <c r="AE447" s="18"/>
      <c r="AF447" s="18"/>
      <c r="AG447" s="18"/>
      <c r="AH447" s="18">
        <v>437.5</v>
      </c>
    </row>
    <row r="448" spans="24:34" x14ac:dyDescent="0.3">
      <c r="AA448" t="s">
        <v>1269</v>
      </c>
      <c r="AB448" s="18">
        <v>7304</v>
      </c>
      <c r="AC448" s="18"/>
      <c r="AD448" s="18"/>
      <c r="AE448" s="18"/>
      <c r="AF448" s="18"/>
      <c r="AG448" s="18"/>
      <c r="AH448" s="18">
        <v>7304</v>
      </c>
    </row>
    <row r="449" spans="25:34" x14ac:dyDescent="0.3">
      <c r="Z449" s="57">
        <v>44978</v>
      </c>
      <c r="AA449" t="s">
        <v>1276</v>
      </c>
      <c r="AB449" s="18">
        <v>750</v>
      </c>
      <c r="AC449" s="18"/>
      <c r="AD449" s="18"/>
      <c r="AE449" s="18"/>
      <c r="AF449" s="18"/>
      <c r="AG449" s="18"/>
      <c r="AH449" s="18">
        <v>750</v>
      </c>
    </row>
    <row r="450" spans="25:34" x14ac:dyDescent="0.3">
      <c r="AA450" t="s">
        <v>1277</v>
      </c>
      <c r="AB450" s="18">
        <v>43750</v>
      </c>
      <c r="AC450" s="18"/>
      <c r="AD450" s="18"/>
      <c r="AE450" s="18"/>
      <c r="AF450" s="18"/>
      <c r="AG450" s="18"/>
      <c r="AH450" s="18">
        <v>43750</v>
      </c>
    </row>
    <row r="451" spans="25:34" x14ac:dyDescent="0.3">
      <c r="Z451" t="s">
        <v>1281</v>
      </c>
      <c r="AA451" t="s">
        <v>1279</v>
      </c>
      <c r="AB451" s="18">
        <v>1567.5</v>
      </c>
      <c r="AC451" s="18"/>
      <c r="AD451" s="18"/>
      <c r="AE451" s="18"/>
      <c r="AF451" s="18"/>
      <c r="AG451" s="18"/>
      <c r="AH451" s="18">
        <v>1567.5</v>
      </c>
    </row>
    <row r="452" spans="25:34" x14ac:dyDescent="0.3">
      <c r="Y452">
        <v>3</v>
      </c>
      <c r="Z452" t="s">
        <v>1310</v>
      </c>
      <c r="AA452" t="s">
        <v>1309</v>
      </c>
      <c r="AB452" s="18">
        <v>937.5</v>
      </c>
      <c r="AC452" s="18"/>
      <c r="AD452" s="18"/>
      <c r="AE452" s="18"/>
      <c r="AF452" s="18"/>
      <c r="AG452" s="18"/>
      <c r="AH452" s="18">
        <v>937.5</v>
      </c>
    </row>
    <row r="453" spans="25:34" x14ac:dyDescent="0.3">
      <c r="AA453" t="s">
        <v>1313</v>
      </c>
      <c r="AB453" s="18">
        <v>42610</v>
      </c>
      <c r="AC453" s="18"/>
      <c r="AD453" s="18"/>
      <c r="AE453" s="18"/>
      <c r="AF453" s="18"/>
      <c r="AG453" s="18"/>
      <c r="AH453" s="18">
        <v>42610</v>
      </c>
    </row>
    <row r="454" spans="25:34" x14ac:dyDescent="0.3">
      <c r="Z454" t="s">
        <v>1334</v>
      </c>
      <c r="AA454" t="s">
        <v>1333</v>
      </c>
      <c r="AB454" s="18">
        <v>200</v>
      </c>
      <c r="AC454" s="18"/>
      <c r="AD454" s="18"/>
      <c r="AE454" s="18"/>
      <c r="AF454" s="18"/>
      <c r="AG454" s="18"/>
      <c r="AH454" s="18">
        <v>200</v>
      </c>
    </row>
    <row r="455" spans="25:34" x14ac:dyDescent="0.3">
      <c r="Z455" t="s">
        <v>1336</v>
      </c>
      <c r="AA455" t="s">
        <v>1337</v>
      </c>
      <c r="AB455" s="18">
        <v>625</v>
      </c>
      <c r="AC455" s="18"/>
      <c r="AD455" s="18"/>
      <c r="AE455" s="18"/>
      <c r="AF455" s="18"/>
      <c r="AG455" s="18"/>
      <c r="AH455" s="18">
        <v>625</v>
      </c>
    </row>
    <row r="456" spans="25:34" x14ac:dyDescent="0.3">
      <c r="AA456" t="s">
        <v>1338</v>
      </c>
      <c r="AB456" s="18">
        <v>29168</v>
      </c>
      <c r="AC456" s="18"/>
      <c r="AD456" s="18"/>
      <c r="AE456" s="18"/>
      <c r="AF456" s="18"/>
      <c r="AG456" s="18"/>
      <c r="AH456" s="18">
        <v>29168</v>
      </c>
    </row>
    <row r="457" spans="25:34" x14ac:dyDescent="0.3">
      <c r="Z457" t="s">
        <v>1350</v>
      </c>
      <c r="AA457" t="s">
        <v>1348</v>
      </c>
      <c r="AB457" s="18">
        <v>312.5</v>
      </c>
      <c r="AC457" s="18"/>
      <c r="AD457" s="18"/>
      <c r="AE457" s="18"/>
      <c r="AF457" s="18"/>
      <c r="AG457" s="18"/>
      <c r="AH457" s="18">
        <v>312.5</v>
      </c>
    </row>
    <row r="458" spans="25:34" x14ac:dyDescent="0.3">
      <c r="AA458" t="s">
        <v>1349</v>
      </c>
      <c r="AB458" s="18">
        <v>15506</v>
      </c>
      <c r="AC458" s="18"/>
      <c r="AD458" s="18"/>
      <c r="AE458" s="18"/>
      <c r="AF458" s="18"/>
      <c r="AG458" s="18"/>
      <c r="AH458" s="18">
        <v>15506</v>
      </c>
    </row>
    <row r="459" spans="25:34" x14ac:dyDescent="0.3">
      <c r="Z459" t="s">
        <v>1364</v>
      </c>
      <c r="AA459" t="s">
        <v>1367</v>
      </c>
      <c r="AB459" s="18">
        <v>312.5</v>
      </c>
      <c r="AC459" s="18"/>
      <c r="AD459" s="18"/>
      <c r="AE459" s="18"/>
      <c r="AF459" s="18"/>
      <c r="AG459" s="18"/>
      <c r="AH459" s="18">
        <v>312.5</v>
      </c>
    </row>
    <row r="460" spans="25:34" x14ac:dyDescent="0.3">
      <c r="AA460" t="s">
        <v>1368</v>
      </c>
      <c r="AB460" s="18">
        <v>12610</v>
      </c>
      <c r="AC460" s="18"/>
      <c r="AD460" s="18"/>
      <c r="AE460" s="18"/>
      <c r="AF460" s="18"/>
      <c r="AG460" s="18"/>
      <c r="AH460" s="18">
        <v>12610</v>
      </c>
    </row>
    <row r="461" spans="25:34" x14ac:dyDescent="0.3">
      <c r="Y461">
        <v>5</v>
      </c>
      <c r="Z461" s="57">
        <v>45048</v>
      </c>
      <c r="AA461" t="s">
        <v>1533</v>
      </c>
      <c r="AB461" s="18">
        <v>187.5</v>
      </c>
      <c r="AC461" s="18"/>
      <c r="AD461" s="18"/>
      <c r="AE461" s="18"/>
      <c r="AF461" s="18"/>
      <c r="AG461" s="18"/>
      <c r="AH461" s="18">
        <v>187.5</v>
      </c>
    </row>
    <row r="462" spans="25:34" x14ac:dyDescent="0.3">
      <c r="AA462" t="s">
        <v>1534</v>
      </c>
      <c r="AB462" s="18">
        <v>10079.6</v>
      </c>
      <c r="AC462" s="18"/>
      <c r="AD462" s="18"/>
      <c r="AE462" s="18"/>
      <c r="AF462" s="18"/>
      <c r="AG462" s="18"/>
      <c r="AH462" s="18">
        <v>10079.6</v>
      </c>
    </row>
    <row r="463" spans="25:34" x14ac:dyDescent="0.3">
      <c r="Z463" s="57">
        <v>45054</v>
      </c>
      <c r="AA463" t="s">
        <v>1540</v>
      </c>
      <c r="AB463" s="18">
        <v>937.5</v>
      </c>
      <c r="AC463" s="18"/>
      <c r="AD463" s="18"/>
      <c r="AE463" s="18"/>
      <c r="AF463" s="18"/>
      <c r="AG463" s="18"/>
      <c r="AH463" s="18">
        <v>937.5</v>
      </c>
    </row>
    <row r="464" spans="25:34" x14ac:dyDescent="0.3">
      <c r="AA464" t="s">
        <v>1541</v>
      </c>
      <c r="AB464" s="18">
        <v>45901.2</v>
      </c>
      <c r="AC464" s="18"/>
      <c r="AD464" s="18"/>
      <c r="AE464" s="18"/>
      <c r="AF464" s="18"/>
      <c r="AG464" s="18"/>
      <c r="AH464" s="18">
        <v>45901.2</v>
      </c>
    </row>
    <row r="465" spans="25:34" x14ac:dyDescent="0.3">
      <c r="Z465" s="57">
        <v>45066</v>
      </c>
      <c r="AA465" t="s">
        <v>1557</v>
      </c>
      <c r="AB465" s="18">
        <v>187.5</v>
      </c>
      <c r="AC465" s="18"/>
      <c r="AD465" s="18"/>
      <c r="AE465" s="18"/>
      <c r="AF465" s="18"/>
      <c r="AG465" s="18"/>
      <c r="AH465" s="18">
        <v>187.5</v>
      </c>
    </row>
    <row r="466" spans="25:34" x14ac:dyDescent="0.3">
      <c r="AA466" t="s">
        <v>1558</v>
      </c>
      <c r="AB466" s="18">
        <v>10713.8</v>
      </c>
      <c r="AC466" s="18"/>
      <c r="AD466" s="18"/>
      <c r="AE466" s="18"/>
      <c r="AF466" s="18"/>
      <c r="AG466" s="18"/>
      <c r="AH466" s="18">
        <v>10713.8</v>
      </c>
    </row>
    <row r="467" spans="25:34" x14ac:dyDescent="0.3">
      <c r="Z467" s="57">
        <v>45072</v>
      </c>
      <c r="AA467" t="s">
        <v>1561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5:34" x14ac:dyDescent="0.3">
      <c r="Y468">
        <v>6</v>
      </c>
      <c r="Z468" t="s">
        <v>1639</v>
      </c>
      <c r="AA468" t="s">
        <v>1636</v>
      </c>
      <c r="AB468" s="18">
        <v>375</v>
      </c>
      <c r="AC468" s="18"/>
      <c r="AD468" s="18"/>
      <c r="AE468" s="18"/>
      <c r="AF468" s="18"/>
      <c r="AG468" s="18"/>
      <c r="AH468" s="18">
        <v>375</v>
      </c>
    </row>
    <row r="469" spans="25:34" x14ac:dyDescent="0.3">
      <c r="AA469" t="s">
        <v>1637</v>
      </c>
      <c r="AB469" s="18">
        <v>16367</v>
      </c>
      <c r="AC469" s="18"/>
      <c r="AD469" s="18"/>
      <c r="AE469" s="18"/>
      <c r="AF469" s="18"/>
      <c r="AG469" s="18"/>
      <c r="AH469" s="18">
        <v>16367</v>
      </c>
    </row>
    <row r="470" spans="25:34" x14ac:dyDescent="0.3">
      <c r="Y470">
        <v>7</v>
      </c>
      <c r="Z470" t="s">
        <v>1711</v>
      </c>
      <c r="AA470" t="s">
        <v>1709</v>
      </c>
      <c r="AB470" s="18">
        <v>112.9</v>
      </c>
      <c r="AC470" s="18"/>
      <c r="AD470" s="18"/>
      <c r="AE470" s="18"/>
      <c r="AF470" s="18"/>
      <c r="AG470" s="18"/>
      <c r="AH470" s="18">
        <v>112.9</v>
      </c>
    </row>
    <row r="471" spans="25:34" x14ac:dyDescent="0.3">
      <c r="Z471" s="57">
        <v>45133</v>
      </c>
      <c r="AA471" t="s">
        <v>1728</v>
      </c>
      <c r="AB471" s="18">
        <v>62.5</v>
      </c>
      <c r="AC471" s="18"/>
      <c r="AD471" s="18"/>
      <c r="AE471" s="18"/>
      <c r="AF471" s="18"/>
      <c r="AG471" s="18"/>
      <c r="AH471" s="18">
        <v>62.5</v>
      </c>
    </row>
    <row r="472" spans="25:34" x14ac:dyDescent="0.3">
      <c r="Z472" t="s">
        <v>1735</v>
      </c>
      <c r="AA472" t="s">
        <v>1734</v>
      </c>
      <c r="AB472" s="18">
        <v>6194</v>
      </c>
      <c r="AC472" s="18"/>
      <c r="AD472" s="18"/>
      <c r="AE472" s="18"/>
      <c r="AF472" s="18"/>
      <c r="AG472" s="18"/>
      <c r="AH472" s="18">
        <v>6194</v>
      </c>
    </row>
    <row r="473" spans="25:34" x14ac:dyDescent="0.3">
      <c r="Z473" s="57">
        <v>45134</v>
      </c>
      <c r="AA473" t="s">
        <v>1738</v>
      </c>
      <c r="AB473" s="18">
        <v>187.5</v>
      </c>
      <c r="AC473" s="18"/>
      <c r="AD473" s="18"/>
      <c r="AE473" s="18"/>
      <c r="AF473" s="18"/>
      <c r="AG473" s="18"/>
      <c r="AH473" s="18">
        <v>187.5</v>
      </c>
    </row>
    <row r="474" spans="25:34" x14ac:dyDescent="0.3">
      <c r="AA474" t="s">
        <v>1739</v>
      </c>
      <c r="AB474" s="18">
        <v>7121</v>
      </c>
      <c r="AC474" s="18"/>
      <c r="AD474" s="18"/>
      <c r="AE474" s="18"/>
      <c r="AF474" s="18"/>
      <c r="AG474" s="18"/>
      <c r="AH474" s="18">
        <v>7121</v>
      </c>
    </row>
    <row r="475" spans="25:34" x14ac:dyDescent="0.3">
      <c r="Y475">
        <v>8</v>
      </c>
      <c r="Z475" s="57">
        <v>45142</v>
      </c>
      <c r="AA475" t="s">
        <v>1802</v>
      </c>
      <c r="AB475" s="18">
        <v>5858</v>
      </c>
      <c r="AC475" s="18"/>
      <c r="AD475" s="18"/>
      <c r="AE475" s="18"/>
      <c r="AF475" s="18"/>
      <c r="AG475" s="18"/>
      <c r="AH475" s="18">
        <v>5858</v>
      </c>
    </row>
    <row r="476" spans="25:34" x14ac:dyDescent="0.3">
      <c r="Z476" s="57">
        <v>45145</v>
      </c>
      <c r="AA476" t="s">
        <v>1807</v>
      </c>
      <c r="AB476" s="18">
        <v>250</v>
      </c>
      <c r="AC476" s="18"/>
      <c r="AD476" s="18"/>
      <c r="AE476" s="18"/>
      <c r="AF476" s="18"/>
      <c r="AG476" s="18"/>
      <c r="AH476" s="18">
        <v>250</v>
      </c>
    </row>
    <row r="477" spans="25:34" x14ac:dyDescent="0.3">
      <c r="AA477" t="s">
        <v>1808</v>
      </c>
      <c r="AB477" s="18">
        <v>3124</v>
      </c>
      <c r="AC477" s="18"/>
      <c r="AD477" s="18"/>
      <c r="AE477" s="18"/>
      <c r="AF477" s="18"/>
      <c r="AG477" s="18"/>
      <c r="AH477" s="18">
        <v>3124</v>
      </c>
    </row>
    <row r="478" spans="25:34" x14ac:dyDescent="0.3">
      <c r="AA478" t="s">
        <v>1809</v>
      </c>
      <c r="AB478" s="18">
        <v>2734</v>
      </c>
      <c r="AC478" s="18"/>
      <c r="AD478" s="18"/>
      <c r="AE478" s="18"/>
      <c r="AF478" s="18"/>
      <c r="AG478" s="18"/>
      <c r="AH478" s="18">
        <v>2734</v>
      </c>
    </row>
    <row r="479" spans="25:34" x14ac:dyDescent="0.3">
      <c r="Z479" t="s">
        <v>1818</v>
      </c>
      <c r="AA479" t="s">
        <v>1816</v>
      </c>
      <c r="AB479" s="18">
        <v>125</v>
      </c>
      <c r="AC479" s="18"/>
      <c r="AD479" s="18"/>
      <c r="AE479" s="18"/>
      <c r="AF479" s="18"/>
      <c r="AG479" s="18"/>
      <c r="AH479" s="18">
        <v>125</v>
      </c>
    </row>
    <row r="480" spans="25:34" x14ac:dyDescent="0.3">
      <c r="AA480" t="s">
        <v>1817</v>
      </c>
      <c r="AB480" s="18">
        <v>5427</v>
      </c>
      <c r="AC480" s="18"/>
      <c r="AD480" s="18"/>
      <c r="AE480" s="18"/>
      <c r="AF480" s="18"/>
      <c r="AG480" s="18"/>
      <c r="AH480" s="18">
        <v>5427</v>
      </c>
    </row>
    <row r="481" spans="25:34" x14ac:dyDescent="0.3">
      <c r="Z481" s="57">
        <v>45160</v>
      </c>
      <c r="AA481" t="s">
        <v>1827</v>
      </c>
      <c r="AB481" s="18">
        <v>187.5</v>
      </c>
      <c r="AC481" s="18"/>
      <c r="AD481" s="18"/>
      <c r="AE481" s="18"/>
      <c r="AF481" s="18"/>
      <c r="AG481" s="18"/>
      <c r="AH481" s="18">
        <v>187.5</v>
      </c>
    </row>
    <row r="482" spans="25:34" x14ac:dyDescent="0.3">
      <c r="AA482" t="s">
        <v>1828</v>
      </c>
      <c r="AB482" s="18">
        <v>6587</v>
      </c>
      <c r="AC482" s="18"/>
      <c r="AD482" s="18"/>
      <c r="AE482" s="18"/>
      <c r="AF482" s="18"/>
      <c r="AG482" s="18"/>
      <c r="AH482" s="18">
        <v>6587</v>
      </c>
    </row>
    <row r="483" spans="25:34" x14ac:dyDescent="0.3">
      <c r="Z483" s="57">
        <v>45166</v>
      </c>
      <c r="AA483" t="s">
        <v>1836</v>
      </c>
      <c r="AB483" s="18">
        <v>125</v>
      </c>
      <c r="AC483" s="18"/>
      <c r="AD483" s="18"/>
      <c r="AE483" s="18"/>
      <c r="AF483" s="18"/>
      <c r="AG483" s="18"/>
      <c r="AH483" s="18">
        <v>125</v>
      </c>
    </row>
    <row r="484" spans="25:34" x14ac:dyDescent="0.3">
      <c r="AA484" t="s">
        <v>1837</v>
      </c>
      <c r="AB484" s="18">
        <v>5858</v>
      </c>
      <c r="AC484" s="18"/>
      <c r="AD484" s="18"/>
      <c r="AE484" s="18"/>
      <c r="AF484" s="18"/>
      <c r="AG484" s="18"/>
      <c r="AH484" s="18">
        <v>5858</v>
      </c>
    </row>
    <row r="485" spans="25:34" x14ac:dyDescent="0.3">
      <c r="Y485">
        <v>9</v>
      </c>
      <c r="Z485" t="s">
        <v>1881</v>
      </c>
      <c r="AA485" t="s">
        <v>1879</v>
      </c>
      <c r="AB485" s="18">
        <v>125</v>
      </c>
      <c r="AC485" s="18"/>
      <c r="AD485" s="18"/>
      <c r="AE485" s="18"/>
      <c r="AF485" s="18"/>
      <c r="AG485" s="18"/>
      <c r="AH485" s="18">
        <v>125</v>
      </c>
    </row>
    <row r="486" spans="25:34" x14ac:dyDescent="0.3">
      <c r="AA486" t="s">
        <v>1880</v>
      </c>
      <c r="AB486" s="18">
        <v>4858</v>
      </c>
      <c r="AC486" s="18"/>
      <c r="AD486" s="18"/>
      <c r="AE486" s="18"/>
      <c r="AF486" s="18"/>
      <c r="AG486" s="18"/>
      <c r="AH486" s="18">
        <v>4858</v>
      </c>
    </row>
    <row r="487" spans="25:34" x14ac:dyDescent="0.3">
      <c r="AA487" t="s">
        <v>1884</v>
      </c>
      <c r="AB487" s="18">
        <v>125</v>
      </c>
      <c r="AC487" s="18"/>
      <c r="AD487" s="18"/>
      <c r="AE487" s="18"/>
      <c r="AF487" s="18"/>
      <c r="AG487" s="18"/>
      <c r="AH487" s="18">
        <v>125</v>
      </c>
    </row>
    <row r="488" spans="25:34" x14ac:dyDescent="0.3">
      <c r="AA488" t="s">
        <v>1885</v>
      </c>
      <c r="AB488" s="18">
        <v>5946</v>
      </c>
      <c r="AC488" s="18"/>
      <c r="AD488" s="18"/>
      <c r="AE488" s="18"/>
      <c r="AF488" s="18"/>
      <c r="AG488" s="18"/>
      <c r="AH488" s="18">
        <v>5946</v>
      </c>
    </row>
    <row r="489" spans="25:34" x14ac:dyDescent="0.3">
      <c r="Z489" s="57">
        <v>45178</v>
      </c>
      <c r="AA489" t="s">
        <v>1894</v>
      </c>
      <c r="AB489" s="18">
        <v>125</v>
      </c>
      <c r="AC489" s="18"/>
      <c r="AD489" s="18"/>
      <c r="AE489" s="18"/>
      <c r="AF489" s="18"/>
      <c r="AG489" s="18"/>
      <c r="AH489" s="18">
        <v>125</v>
      </c>
    </row>
    <row r="490" spans="25:34" x14ac:dyDescent="0.3">
      <c r="AA490" t="s">
        <v>1895</v>
      </c>
      <c r="AB490" s="18">
        <v>5746</v>
      </c>
      <c r="AC490" s="18"/>
      <c r="AD490" s="18"/>
      <c r="AE490" s="18"/>
      <c r="AF490" s="18"/>
      <c r="AG490" s="18"/>
      <c r="AH490" s="18">
        <v>5746</v>
      </c>
    </row>
    <row r="491" spans="25:34" x14ac:dyDescent="0.3">
      <c r="Z491" s="57">
        <v>45182</v>
      </c>
      <c r="AA491" t="s">
        <v>1903</v>
      </c>
      <c r="AB491" s="18">
        <v>125</v>
      </c>
      <c r="AC491" s="18"/>
      <c r="AD491" s="18"/>
      <c r="AE491" s="18"/>
      <c r="AF491" s="18"/>
      <c r="AG491" s="18"/>
      <c r="AH491" s="18">
        <v>125</v>
      </c>
    </row>
    <row r="492" spans="25:34" x14ac:dyDescent="0.3">
      <c r="AA492" t="s">
        <v>1904</v>
      </c>
      <c r="AB492" s="18">
        <v>5326</v>
      </c>
      <c r="AC492" s="18"/>
      <c r="AD492" s="18"/>
      <c r="AE492" s="18"/>
      <c r="AF492" s="18"/>
      <c r="AG492" s="18"/>
      <c r="AH492" s="18">
        <v>5326</v>
      </c>
    </row>
    <row r="493" spans="25:34" x14ac:dyDescent="0.3">
      <c r="Z493" s="57">
        <v>45184</v>
      </c>
      <c r="AA493" t="s">
        <v>1906</v>
      </c>
      <c r="AB493" s="18">
        <v>125</v>
      </c>
      <c r="AC493" s="18"/>
      <c r="AD493" s="18"/>
      <c r="AE493" s="18"/>
      <c r="AF493" s="18"/>
      <c r="AG493" s="18"/>
      <c r="AH493" s="18">
        <v>125</v>
      </c>
    </row>
    <row r="494" spans="25:34" x14ac:dyDescent="0.3">
      <c r="AA494" t="s">
        <v>1907</v>
      </c>
      <c r="AB494" s="18">
        <v>5502</v>
      </c>
      <c r="AC494" s="18"/>
      <c r="AD494" s="18"/>
      <c r="AE494" s="18"/>
      <c r="AF494" s="18"/>
      <c r="AG494" s="18"/>
      <c r="AH494" s="18">
        <v>5502</v>
      </c>
    </row>
    <row r="495" spans="25:34" x14ac:dyDescent="0.3">
      <c r="Z495" s="57">
        <v>45189</v>
      </c>
      <c r="AA495" t="s">
        <v>1913</v>
      </c>
      <c r="AB495" s="18">
        <v>125</v>
      </c>
      <c r="AC495" s="18"/>
      <c r="AD495" s="18"/>
      <c r="AE495" s="18"/>
      <c r="AF495" s="18"/>
      <c r="AG495" s="18"/>
      <c r="AH495" s="18">
        <v>125</v>
      </c>
    </row>
    <row r="496" spans="25:34" x14ac:dyDescent="0.3">
      <c r="AA496" t="s">
        <v>1914</v>
      </c>
      <c r="AB496" s="18">
        <v>6326</v>
      </c>
      <c r="AC496" s="18"/>
      <c r="AD496" s="18"/>
      <c r="AE496" s="18"/>
      <c r="AF496" s="18"/>
      <c r="AG496" s="18"/>
      <c r="AH496" s="18">
        <v>6326</v>
      </c>
    </row>
    <row r="497" spans="23:34" x14ac:dyDescent="0.3">
      <c r="Z497" s="57">
        <v>45196</v>
      </c>
      <c r="AA497" t="s">
        <v>1924</v>
      </c>
      <c r="AB497" s="18">
        <v>500</v>
      </c>
      <c r="AC497" s="18"/>
      <c r="AD497" s="18"/>
      <c r="AE497" s="18"/>
      <c r="AF497" s="18"/>
      <c r="AG497" s="18"/>
      <c r="AH497" s="18">
        <v>500</v>
      </c>
    </row>
    <row r="498" spans="23:34" x14ac:dyDescent="0.3">
      <c r="AA498" t="s">
        <v>1926</v>
      </c>
      <c r="AB498" s="18">
        <v>21572</v>
      </c>
      <c r="AC498" s="18"/>
      <c r="AD498" s="18"/>
      <c r="AE498" s="18"/>
      <c r="AF498" s="18"/>
      <c r="AG498" s="18"/>
      <c r="AH498" s="18">
        <v>21572</v>
      </c>
    </row>
    <row r="499" spans="23:34" x14ac:dyDescent="0.3">
      <c r="Z499" s="57">
        <v>45199</v>
      </c>
      <c r="AA499" t="s">
        <v>1928</v>
      </c>
      <c r="AB499" s="18">
        <v>312.5</v>
      </c>
      <c r="AC499" s="18"/>
      <c r="AD499" s="18"/>
      <c r="AE499" s="18"/>
      <c r="AF499" s="18"/>
      <c r="AG499" s="18"/>
      <c r="AH499" s="18">
        <v>312.5</v>
      </c>
    </row>
    <row r="500" spans="23:34" x14ac:dyDescent="0.3">
      <c r="AA500" t="s">
        <v>1929</v>
      </c>
      <c r="AB500" s="18">
        <v>14117</v>
      </c>
      <c r="AC500" s="18"/>
      <c r="AD500" s="18"/>
      <c r="AE500" s="18"/>
      <c r="AF500" s="18"/>
      <c r="AG500" s="18"/>
      <c r="AH500" s="18">
        <v>14117</v>
      </c>
    </row>
    <row r="501" spans="23:34" x14ac:dyDescent="0.3">
      <c r="Y501">
        <v>10</v>
      </c>
      <c r="Z501" t="s">
        <v>2003</v>
      </c>
      <c r="AA501" t="s">
        <v>2001</v>
      </c>
      <c r="AB501" s="18">
        <v>125</v>
      </c>
      <c r="AC501" s="18"/>
      <c r="AD501" s="18"/>
      <c r="AE501" s="18"/>
      <c r="AF501" s="18"/>
      <c r="AG501" s="18"/>
      <c r="AH501" s="18">
        <v>125</v>
      </c>
    </row>
    <row r="502" spans="23:34" x14ac:dyDescent="0.3">
      <c r="AA502" t="s">
        <v>2002</v>
      </c>
      <c r="AB502" s="18">
        <v>6038</v>
      </c>
      <c r="AC502" s="18"/>
      <c r="AD502" s="18"/>
      <c r="AE502" s="18"/>
      <c r="AF502" s="18"/>
      <c r="AG502" s="18"/>
      <c r="AH502" s="18">
        <v>6038</v>
      </c>
    </row>
    <row r="503" spans="23:34" x14ac:dyDescent="0.3">
      <c r="Z503" s="57">
        <v>45205</v>
      </c>
      <c r="AA503" t="s">
        <v>2007</v>
      </c>
      <c r="AB503" s="18">
        <v>610</v>
      </c>
      <c r="AC503" s="18"/>
      <c r="AD503" s="18"/>
      <c r="AE503" s="18"/>
      <c r="AF503" s="18"/>
      <c r="AG503" s="18"/>
      <c r="AH503" s="18">
        <v>610</v>
      </c>
    </row>
    <row r="504" spans="23:34" x14ac:dyDescent="0.3">
      <c r="Z504" s="57">
        <v>45211</v>
      </c>
      <c r="AA504" t="s">
        <v>2009</v>
      </c>
      <c r="AB504" s="18">
        <v>1025</v>
      </c>
      <c r="AC504" s="18"/>
      <c r="AD504" s="18"/>
      <c r="AE504" s="18"/>
      <c r="AF504" s="18"/>
      <c r="AG504" s="18"/>
      <c r="AH504" s="18">
        <v>1025</v>
      </c>
    </row>
    <row r="505" spans="23:34" x14ac:dyDescent="0.3">
      <c r="Y505">
        <v>4</v>
      </c>
      <c r="Z505" t="s">
        <v>1411</v>
      </c>
      <c r="AA505" t="s">
        <v>1409</v>
      </c>
      <c r="AB505" s="18">
        <v>30445</v>
      </c>
      <c r="AC505" s="18"/>
      <c r="AD505" s="18"/>
      <c r="AE505" s="18"/>
      <c r="AF505" s="18"/>
      <c r="AG505" s="18"/>
      <c r="AH505" s="18">
        <v>30445</v>
      </c>
    </row>
    <row r="506" spans="23:34" x14ac:dyDescent="0.3">
      <c r="Z506" t="s">
        <v>1421</v>
      </c>
      <c r="AA506" t="s">
        <v>1420</v>
      </c>
      <c r="AB506" s="18">
        <v>1000</v>
      </c>
      <c r="AC506" s="18"/>
      <c r="AD506" s="18"/>
      <c r="AE506" s="18"/>
      <c r="AF506" s="18"/>
      <c r="AG506" s="18"/>
      <c r="AH506" s="18">
        <v>1000</v>
      </c>
    </row>
    <row r="507" spans="23:34" x14ac:dyDescent="0.3">
      <c r="Z507" t="s">
        <v>1437</v>
      </c>
      <c r="AA507" t="s">
        <v>1435</v>
      </c>
      <c r="AB507" s="18">
        <v>312.5</v>
      </c>
      <c r="AC507" s="18"/>
      <c r="AD507" s="18"/>
      <c r="AE507" s="18"/>
      <c r="AF507" s="18"/>
      <c r="AG507" s="18"/>
      <c r="AH507" s="18">
        <v>312.5</v>
      </c>
    </row>
    <row r="508" spans="23:34" x14ac:dyDescent="0.3">
      <c r="AA508" t="s">
        <v>1436</v>
      </c>
      <c r="AB508" s="18">
        <v>15182.2</v>
      </c>
      <c r="AC508" s="18"/>
      <c r="AD508" s="18"/>
      <c r="AE508" s="18"/>
      <c r="AF508" s="18"/>
      <c r="AG508" s="18"/>
      <c r="AH508" s="18">
        <v>15182.2</v>
      </c>
    </row>
    <row r="509" spans="23:34" x14ac:dyDescent="0.3">
      <c r="Z509" t="s">
        <v>1466</v>
      </c>
      <c r="AA509" t="s">
        <v>1465</v>
      </c>
      <c r="AB509" s="18">
        <v>2466</v>
      </c>
      <c r="AC509" s="18"/>
      <c r="AD509" s="18"/>
      <c r="AE509" s="18"/>
      <c r="AF509" s="18"/>
      <c r="AG509" s="18"/>
      <c r="AH509" s="18">
        <v>2466</v>
      </c>
    </row>
    <row r="510" spans="23:34" x14ac:dyDescent="0.3">
      <c r="W510" s="36" t="s">
        <v>424</v>
      </c>
      <c r="X510" s="36"/>
      <c r="Y510" s="36"/>
      <c r="Z510" s="36"/>
      <c r="AA510" s="36"/>
      <c r="AB510" s="37">
        <v>484082.30000000005</v>
      </c>
      <c r="AC510" s="37"/>
      <c r="AD510" s="37"/>
      <c r="AE510" s="37"/>
      <c r="AF510" s="37"/>
      <c r="AG510" s="37"/>
      <c r="AH510" s="37">
        <v>484082.30000000005</v>
      </c>
    </row>
    <row r="511" spans="23:34" x14ac:dyDescent="0.3">
      <c r="W511" t="s">
        <v>471</v>
      </c>
      <c r="X511" t="s">
        <v>1766</v>
      </c>
      <c r="Y511" t="s">
        <v>1766</v>
      </c>
      <c r="Z511" s="57">
        <v>44509</v>
      </c>
      <c r="AA511" t="s">
        <v>472</v>
      </c>
      <c r="AB511" s="18"/>
      <c r="AC511" s="18"/>
      <c r="AD511" s="18"/>
      <c r="AE511" s="18"/>
      <c r="AF511" s="18">
        <v>0</v>
      </c>
      <c r="AG511" s="18"/>
      <c r="AH511" s="18">
        <v>0</v>
      </c>
    </row>
    <row r="512" spans="23:34" x14ac:dyDescent="0.3">
      <c r="W512" s="36" t="s">
        <v>485</v>
      </c>
      <c r="X512" s="36"/>
      <c r="Y512" s="36"/>
      <c r="Z512" s="36"/>
      <c r="AA512" s="36"/>
      <c r="AB512" s="37"/>
      <c r="AC512" s="37"/>
      <c r="AD512" s="37"/>
      <c r="AE512" s="37"/>
      <c r="AF512" s="37">
        <v>0</v>
      </c>
      <c r="AG512" s="37"/>
      <c r="AH512" s="37">
        <v>0</v>
      </c>
    </row>
    <row r="513" spans="23:34" x14ac:dyDescent="0.3">
      <c r="W513" t="s">
        <v>493</v>
      </c>
      <c r="X513">
        <v>2021</v>
      </c>
      <c r="Y513">
        <v>11</v>
      </c>
      <c r="Z513" s="57">
        <v>44510</v>
      </c>
      <c r="AA513" t="s">
        <v>474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3:34" x14ac:dyDescent="0.3">
      <c r="X514">
        <v>2022</v>
      </c>
      <c r="Y514">
        <v>2</v>
      </c>
      <c r="Z514" s="57">
        <v>44613</v>
      </c>
      <c r="AA514" t="s">
        <v>608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3:34" x14ac:dyDescent="0.3">
      <c r="Y515">
        <v>3</v>
      </c>
      <c r="Z515" s="57">
        <v>44625</v>
      </c>
      <c r="AA515" t="s">
        <v>635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3:34" x14ac:dyDescent="0.3">
      <c r="Z516" s="57">
        <v>44639</v>
      </c>
      <c r="AA516" t="s">
        <v>653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3:34" x14ac:dyDescent="0.3">
      <c r="Y517">
        <v>5</v>
      </c>
      <c r="Z517" s="57">
        <v>44700</v>
      </c>
      <c r="AA517" t="s">
        <v>783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3:34" x14ac:dyDescent="0.3">
      <c r="Z518" s="57">
        <v>44709</v>
      </c>
      <c r="AA518" t="s">
        <v>799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3:34" x14ac:dyDescent="0.3">
      <c r="Y519">
        <v>6</v>
      </c>
      <c r="Z519" s="57">
        <v>44722</v>
      </c>
      <c r="AA519" t="s">
        <v>835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3:34" x14ac:dyDescent="0.3">
      <c r="Z520" s="57">
        <v>44736</v>
      </c>
      <c r="AA520" t="s">
        <v>846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3:34" x14ac:dyDescent="0.3">
      <c r="Y521">
        <v>7</v>
      </c>
      <c r="Z521" s="57">
        <v>44771</v>
      </c>
      <c r="AA521" t="s">
        <v>873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3:34" x14ac:dyDescent="0.3">
      <c r="Y522">
        <v>8</v>
      </c>
      <c r="Z522" s="57">
        <v>44789</v>
      </c>
      <c r="AA522" t="s">
        <v>909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3:34" x14ac:dyDescent="0.3">
      <c r="Y523">
        <v>9</v>
      </c>
      <c r="Z523" s="57">
        <v>44813</v>
      </c>
      <c r="AA523" t="s">
        <v>934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3:34" x14ac:dyDescent="0.3">
      <c r="Z524" s="57">
        <v>44819</v>
      </c>
      <c r="AA524" t="s">
        <v>939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3:34" x14ac:dyDescent="0.3">
      <c r="Z525" s="57">
        <v>44830</v>
      </c>
      <c r="AA525" t="s">
        <v>952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3:34" x14ac:dyDescent="0.3">
      <c r="Y526">
        <v>10</v>
      </c>
      <c r="Z526" t="s">
        <v>996</v>
      </c>
      <c r="AA526" t="s">
        <v>995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3:34" x14ac:dyDescent="0.3">
      <c r="Z527" s="57">
        <v>44847</v>
      </c>
      <c r="AA527" t="s">
        <v>1002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3:34" x14ac:dyDescent="0.3">
      <c r="Z528" s="57">
        <v>44856</v>
      </c>
      <c r="AA528" t="s">
        <v>1013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4:34" x14ac:dyDescent="0.3">
      <c r="Z529" s="57">
        <v>44865</v>
      </c>
      <c r="AA529" t="s">
        <v>1017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4:34" x14ac:dyDescent="0.3">
      <c r="Y530">
        <v>11</v>
      </c>
      <c r="Z530" s="57">
        <v>44874</v>
      </c>
      <c r="AA530" t="s">
        <v>1065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4:34" x14ac:dyDescent="0.3">
      <c r="Y531">
        <v>12</v>
      </c>
      <c r="Z531" s="57">
        <v>44901</v>
      </c>
      <c r="AA531" t="s">
        <v>1121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4:34" x14ac:dyDescent="0.3">
      <c r="Z532" s="57">
        <v>44908</v>
      </c>
      <c r="AA532" t="s">
        <v>1125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4:34" x14ac:dyDescent="0.3">
      <c r="Z533" s="57">
        <v>44919</v>
      </c>
      <c r="AA533" t="s">
        <v>1137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4:34" x14ac:dyDescent="0.3">
      <c r="Y534">
        <v>4</v>
      </c>
      <c r="Z534" s="57">
        <v>44652</v>
      </c>
      <c r="AA534" t="s">
        <v>682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4:34" x14ac:dyDescent="0.3">
      <c r="Z535" s="57">
        <v>44665</v>
      </c>
      <c r="AA535" t="s">
        <v>696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4:34" x14ac:dyDescent="0.3">
      <c r="Z536" s="57">
        <v>44679</v>
      </c>
      <c r="AA536" t="s">
        <v>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4:34" x14ac:dyDescent="0.3">
      <c r="X537">
        <v>2023</v>
      </c>
      <c r="Y537">
        <v>1</v>
      </c>
      <c r="Z537" s="57">
        <v>44935</v>
      </c>
      <c r="AA537" t="s">
        <v>1174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4:34" x14ac:dyDescent="0.3">
      <c r="Z538" s="57">
        <v>44942</v>
      </c>
      <c r="AA538" t="s">
        <v>1192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4:34" x14ac:dyDescent="0.3">
      <c r="Y539">
        <v>2</v>
      </c>
      <c r="Z539" s="57">
        <v>44959</v>
      </c>
      <c r="AA539" t="s">
        <v>1238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4:34" x14ac:dyDescent="0.3">
      <c r="Z540" t="s">
        <v>1252</v>
      </c>
      <c r="AA540" t="s">
        <v>1251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4:34" x14ac:dyDescent="0.3">
      <c r="Z541" t="s">
        <v>1274</v>
      </c>
      <c r="AA541" t="s">
        <v>1273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4:34" x14ac:dyDescent="0.3">
      <c r="Y542">
        <v>3</v>
      </c>
      <c r="Z542" t="s">
        <v>1319</v>
      </c>
      <c r="AA542" t="s">
        <v>1320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4:34" x14ac:dyDescent="0.3">
      <c r="Z543" t="s">
        <v>1342</v>
      </c>
      <c r="AA543" t="s">
        <v>1341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4:34" x14ac:dyDescent="0.3">
      <c r="Z544" t="s">
        <v>1352</v>
      </c>
      <c r="AA544" t="s">
        <v>1351</v>
      </c>
      <c r="AB544" s="18">
        <v>3240</v>
      </c>
      <c r="AC544" s="18"/>
      <c r="AD544" s="18"/>
      <c r="AE544" s="18"/>
      <c r="AF544" s="18"/>
      <c r="AG544" s="18"/>
      <c r="AH544" s="18">
        <v>3240</v>
      </c>
    </row>
    <row r="545" spans="23:34" x14ac:dyDescent="0.3">
      <c r="Y545">
        <v>5</v>
      </c>
      <c r="Z545" s="57">
        <v>45063</v>
      </c>
      <c r="AA545" t="s">
        <v>1552</v>
      </c>
      <c r="AB545" s="18">
        <v>2475</v>
      </c>
      <c r="AC545" s="18"/>
      <c r="AD545" s="18"/>
      <c r="AE545" s="18"/>
      <c r="AF545" s="18"/>
      <c r="AG545" s="18"/>
      <c r="AH545" s="18">
        <v>2475</v>
      </c>
    </row>
    <row r="546" spans="23:34" x14ac:dyDescent="0.3">
      <c r="Y546">
        <v>6</v>
      </c>
      <c r="Z546" s="57">
        <v>45099</v>
      </c>
      <c r="AA546" t="s">
        <v>1651</v>
      </c>
      <c r="AB546" s="18">
        <v>2475</v>
      </c>
      <c r="AC546" s="18"/>
      <c r="AD546" s="18"/>
      <c r="AE546" s="18"/>
      <c r="AF546" s="18"/>
      <c r="AG546" s="18"/>
      <c r="AH546" s="18">
        <v>2475</v>
      </c>
    </row>
    <row r="547" spans="23:34" x14ac:dyDescent="0.3">
      <c r="Z547" s="57">
        <v>45105</v>
      </c>
      <c r="AA547" t="s">
        <v>1667</v>
      </c>
      <c r="AB547" s="18">
        <v>2475</v>
      </c>
      <c r="AC547" s="18"/>
      <c r="AD547" s="18"/>
      <c r="AE547" s="18"/>
      <c r="AF547" s="18"/>
      <c r="AG547" s="18"/>
      <c r="AH547" s="18">
        <v>2475</v>
      </c>
    </row>
    <row r="548" spans="23:34" x14ac:dyDescent="0.3">
      <c r="Y548">
        <v>7</v>
      </c>
      <c r="Z548" s="57">
        <v>45118</v>
      </c>
      <c r="AA548" t="s">
        <v>1721</v>
      </c>
      <c r="AB548" s="18">
        <v>2668</v>
      </c>
      <c r="AC548" s="18"/>
      <c r="AD548" s="18"/>
      <c r="AE548" s="18"/>
      <c r="AF548" s="18"/>
      <c r="AG548" s="18"/>
      <c r="AH548" s="18">
        <v>2668</v>
      </c>
    </row>
    <row r="549" spans="23:34" x14ac:dyDescent="0.3">
      <c r="Z549" s="57">
        <v>45124</v>
      </c>
      <c r="AA549" t="s">
        <v>1725</v>
      </c>
      <c r="AB549" s="18">
        <v>2731.5</v>
      </c>
      <c r="AC549" s="18"/>
      <c r="AD549" s="18"/>
      <c r="AE549" s="18"/>
      <c r="AF549" s="18"/>
      <c r="AG549" s="18"/>
      <c r="AH549" s="18">
        <v>2731.5</v>
      </c>
    </row>
    <row r="550" spans="23:34" x14ac:dyDescent="0.3">
      <c r="Z550" s="57">
        <v>45134</v>
      </c>
      <c r="AA550" t="s">
        <v>1737</v>
      </c>
      <c r="AB550" s="18">
        <v>2644</v>
      </c>
      <c r="AC550" s="18"/>
      <c r="AD550" s="18"/>
      <c r="AE550" s="18"/>
      <c r="AF550" s="18"/>
      <c r="AG550" s="18"/>
      <c r="AH550" s="18">
        <v>2644</v>
      </c>
    </row>
    <row r="551" spans="23:34" x14ac:dyDescent="0.3">
      <c r="Y551">
        <v>8</v>
      </c>
      <c r="Z551" s="57">
        <v>45163</v>
      </c>
      <c r="AA551" t="s">
        <v>1832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3:34" x14ac:dyDescent="0.3">
      <c r="Y552">
        <v>9</v>
      </c>
      <c r="Z552" s="57">
        <v>45176</v>
      </c>
      <c r="AA552" t="s">
        <v>1891</v>
      </c>
      <c r="AB552" s="18">
        <v>2613.5</v>
      </c>
      <c r="AC552" s="18"/>
      <c r="AD552" s="18"/>
      <c r="AE552" s="18"/>
      <c r="AF552" s="18"/>
      <c r="AG552" s="18"/>
      <c r="AH552" s="18">
        <v>2613.5</v>
      </c>
    </row>
    <row r="553" spans="23:34" x14ac:dyDescent="0.3">
      <c r="Y553">
        <v>10</v>
      </c>
      <c r="Z553" s="57">
        <v>45203</v>
      </c>
      <c r="AA553" t="s">
        <v>2000</v>
      </c>
      <c r="AB553" s="18">
        <v>2535</v>
      </c>
      <c r="AC553" s="18"/>
      <c r="AD553" s="18"/>
      <c r="AE553" s="18"/>
      <c r="AF553" s="18"/>
      <c r="AG553" s="18"/>
      <c r="AH553" s="18">
        <v>2535</v>
      </c>
    </row>
    <row r="554" spans="23:34" x14ac:dyDescent="0.3">
      <c r="Z554" s="57">
        <v>45224</v>
      </c>
      <c r="AA554" t="s">
        <v>2037</v>
      </c>
      <c r="AB554" s="18">
        <v>2561</v>
      </c>
      <c r="AC554" s="18"/>
      <c r="AD554" s="18"/>
      <c r="AE554" s="18"/>
      <c r="AF554" s="18"/>
      <c r="AG554" s="18"/>
      <c r="AH554" s="18">
        <v>2561</v>
      </c>
    </row>
    <row r="555" spans="23:34" x14ac:dyDescent="0.3">
      <c r="Y555">
        <v>4</v>
      </c>
      <c r="Z555" t="s">
        <v>1405</v>
      </c>
      <c r="AA555" t="s">
        <v>1408</v>
      </c>
      <c r="AB555" s="18">
        <v>3078.5</v>
      </c>
      <c r="AC555" s="18"/>
      <c r="AD555" s="18"/>
      <c r="AE555" s="18"/>
      <c r="AF555" s="18"/>
      <c r="AG555" s="18"/>
      <c r="AH555" s="18">
        <v>3078.5</v>
      </c>
    </row>
    <row r="556" spans="23:34" x14ac:dyDescent="0.3">
      <c r="Z556" t="s">
        <v>1430</v>
      </c>
      <c r="AA556" t="s">
        <v>1429</v>
      </c>
      <c r="AB556" s="18">
        <v>2947.5</v>
      </c>
      <c r="AC556" s="18"/>
      <c r="AD556" s="18"/>
      <c r="AE556" s="18"/>
      <c r="AF556" s="18"/>
      <c r="AG556" s="18"/>
      <c r="AH556" s="18">
        <v>2947.5</v>
      </c>
    </row>
    <row r="557" spans="23:34" x14ac:dyDescent="0.3">
      <c r="Z557" t="s">
        <v>1441</v>
      </c>
      <c r="AA557" t="s">
        <v>1440</v>
      </c>
      <c r="AB557" s="18">
        <v>3137.5</v>
      </c>
      <c r="AC557" s="18"/>
      <c r="AD557" s="18"/>
      <c r="AE557" s="18"/>
      <c r="AF557" s="18"/>
      <c r="AG557" s="18"/>
      <c r="AH557" s="18">
        <v>3137.5</v>
      </c>
    </row>
    <row r="558" spans="23:34" x14ac:dyDescent="0.3">
      <c r="Z558" t="s">
        <v>1468</v>
      </c>
      <c r="AA558" t="s">
        <v>1467</v>
      </c>
      <c r="AB558" s="18">
        <v>1965</v>
      </c>
      <c r="AC558" s="18"/>
      <c r="AD558" s="18"/>
      <c r="AE558" s="18"/>
      <c r="AF558" s="18"/>
      <c r="AG558" s="18"/>
      <c r="AH558" s="18">
        <v>1965</v>
      </c>
    </row>
    <row r="559" spans="23:34" x14ac:dyDescent="0.3">
      <c r="W559" s="36" t="s">
        <v>502</v>
      </c>
      <c r="X559" s="36"/>
      <c r="Y559" s="36"/>
      <c r="Z559" s="36"/>
      <c r="AA559" s="36"/>
      <c r="AB559" s="37">
        <v>37546.5</v>
      </c>
      <c r="AC559" s="37"/>
      <c r="AD559" s="37"/>
      <c r="AE559" s="37"/>
      <c r="AF559" s="37"/>
      <c r="AG559" s="37"/>
      <c r="AH559" s="37">
        <v>37546.5</v>
      </c>
    </row>
    <row r="560" spans="23:34" x14ac:dyDescent="0.3">
      <c r="W560" t="s">
        <v>639</v>
      </c>
      <c r="X560">
        <v>2022</v>
      </c>
      <c r="Y560">
        <v>3</v>
      </c>
      <c r="Z560" s="57">
        <v>44628</v>
      </c>
      <c r="AA560" t="s">
        <v>636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4:34" x14ac:dyDescent="0.3">
      <c r="Z561" s="57">
        <v>44629</v>
      </c>
      <c r="AA561" t="s">
        <v>644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4:34" x14ac:dyDescent="0.3">
      <c r="Z562" s="57">
        <v>44632</v>
      </c>
      <c r="AA562" t="s">
        <v>646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4:34" x14ac:dyDescent="0.3">
      <c r="Y563">
        <v>5</v>
      </c>
      <c r="Z563" s="57">
        <v>44693</v>
      </c>
      <c r="AA563" t="s">
        <v>771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4:34" x14ac:dyDescent="0.3">
      <c r="Y564">
        <v>6</v>
      </c>
      <c r="Z564" s="57">
        <v>44715</v>
      </c>
      <c r="AA564" t="s">
        <v>829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4:34" x14ac:dyDescent="0.3">
      <c r="Z565" s="57">
        <v>44721</v>
      </c>
      <c r="AA565" t="s">
        <v>834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4:34" x14ac:dyDescent="0.3">
      <c r="Y566">
        <v>9</v>
      </c>
      <c r="Z566" s="57">
        <v>44830</v>
      </c>
      <c r="AA566" t="s">
        <v>954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4:34" x14ac:dyDescent="0.3">
      <c r="AA567" t="s">
        <v>955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4:34" x14ac:dyDescent="0.3">
      <c r="Y568">
        <v>11</v>
      </c>
      <c r="Z568" s="57">
        <v>44872</v>
      </c>
      <c r="AA568" t="s">
        <v>1057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4:34" x14ac:dyDescent="0.3">
      <c r="Y569">
        <v>12</v>
      </c>
      <c r="Z569" s="57">
        <v>44896</v>
      </c>
      <c r="AA569" t="s">
        <v>1110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4:34" x14ac:dyDescent="0.3">
      <c r="Z570" s="57">
        <v>44900</v>
      </c>
      <c r="AA570" t="s">
        <v>1118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4:34" x14ac:dyDescent="0.3">
      <c r="Z571" s="57">
        <v>44902</v>
      </c>
      <c r="AA571" t="s">
        <v>1122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4:34" x14ac:dyDescent="0.3">
      <c r="Z572" s="57">
        <v>44917</v>
      </c>
      <c r="AA572" t="s">
        <v>1132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4:34" x14ac:dyDescent="0.3">
      <c r="Y573">
        <v>4</v>
      </c>
      <c r="Z573" s="57">
        <v>44652</v>
      </c>
      <c r="AA573" t="s">
        <v>686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4:34" x14ac:dyDescent="0.3">
      <c r="Z574" s="57">
        <v>44663</v>
      </c>
      <c r="AA574" t="s">
        <v>693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4:34" x14ac:dyDescent="0.3">
      <c r="X575">
        <v>2023</v>
      </c>
      <c r="Y575">
        <v>1</v>
      </c>
      <c r="Z575" s="57">
        <v>44938</v>
      </c>
      <c r="AA575" t="s">
        <v>1184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4:34" x14ac:dyDescent="0.3">
      <c r="Z576" s="57">
        <v>44944</v>
      </c>
      <c r="AA576" t="s">
        <v>1193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3:34" x14ac:dyDescent="0.3">
      <c r="Z577" s="57">
        <v>44956</v>
      </c>
      <c r="AA577" t="s">
        <v>1207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">
      <c r="Y578">
        <v>2</v>
      </c>
      <c r="Z578" t="s">
        <v>1242</v>
      </c>
      <c r="AA578" t="s">
        <v>1241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">
      <c r="Z579" t="s">
        <v>1248</v>
      </c>
      <c r="AA579" t="s">
        <v>1250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">
      <c r="Z580" t="s">
        <v>1266</v>
      </c>
      <c r="AA580" t="s">
        <v>1270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Y581">
        <v>3</v>
      </c>
      <c r="Z581" t="s">
        <v>1303</v>
      </c>
      <c r="AA581" t="s">
        <v>1284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Y582">
        <v>7</v>
      </c>
      <c r="Z582" s="57">
        <v>45111</v>
      </c>
      <c r="AA582" t="s">
        <v>1713</v>
      </c>
      <c r="AB582" s="18">
        <v>100</v>
      </c>
      <c r="AC582" s="18"/>
      <c r="AD582" s="18"/>
      <c r="AE582" s="18"/>
      <c r="AF582" s="18"/>
      <c r="AG582" s="18"/>
      <c r="AH582" s="18">
        <v>100</v>
      </c>
    </row>
    <row r="583" spans="23:34" x14ac:dyDescent="0.3">
      <c r="Y583">
        <v>9</v>
      </c>
      <c r="Z583" s="57">
        <v>45187</v>
      </c>
      <c r="AA583" t="s">
        <v>1908</v>
      </c>
      <c r="AB583" s="18">
        <v>6699</v>
      </c>
      <c r="AC583" s="18"/>
      <c r="AD583" s="18"/>
      <c r="AE583" s="18"/>
      <c r="AF583" s="18"/>
      <c r="AG583" s="18"/>
      <c r="AH583" s="18">
        <v>6699</v>
      </c>
    </row>
    <row r="584" spans="23:34" x14ac:dyDescent="0.3">
      <c r="Y584">
        <v>10</v>
      </c>
      <c r="Z584" s="57">
        <v>45205</v>
      </c>
      <c r="AA584" t="s">
        <v>2004</v>
      </c>
      <c r="AB584" s="18">
        <v>4068</v>
      </c>
      <c r="AC584" s="18"/>
      <c r="AD584" s="18"/>
      <c r="AE584" s="18"/>
      <c r="AF584" s="18"/>
      <c r="AG584" s="18"/>
      <c r="AH584" s="18">
        <v>4068</v>
      </c>
    </row>
    <row r="585" spans="23:34" x14ac:dyDescent="0.3">
      <c r="Z585" s="57">
        <v>45209</v>
      </c>
      <c r="AA585" t="s">
        <v>2011</v>
      </c>
      <c r="AB585" s="18">
        <v>344</v>
      </c>
      <c r="AC585" s="18"/>
      <c r="AD585" s="18"/>
      <c r="AE585" s="18"/>
      <c r="AF585" s="18"/>
      <c r="AG585" s="18"/>
      <c r="AH585" s="18">
        <v>344</v>
      </c>
    </row>
    <row r="586" spans="23:34" x14ac:dyDescent="0.3">
      <c r="Z586" t="s">
        <v>2017</v>
      </c>
      <c r="AA586" t="s">
        <v>2019</v>
      </c>
      <c r="AB586" s="18">
        <v>1738</v>
      </c>
      <c r="AC586" s="18"/>
      <c r="AD586" s="18"/>
      <c r="AE586" s="18"/>
      <c r="AF586" s="18"/>
      <c r="AG586" s="18"/>
      <c r="AH586" s="18">
        <v>1738</v>
      </c>
    </row>
    <row r="587" spans="23:34" x14ac:dyDescent="0.3">
      <c r="Y587">
        <v>4</v>
      </c>
      <c r="Z587" s="57">
        <v>45019</v>
      </c>
      <c r="AA587" t="s">
        <v>1393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Z588" t="s">
        <v>1416</v>
      </c>
      <c r="AA588" t="s">
        <v>1415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Z589" s="57">
        <v>45030</v>
      </c>
      <c r="AA589" t="s">
        <v>1434</v>
      </c>
      <c r="AB589" s="18">
        <v>617.20000000000005</v>
      </c>
      <c r="AC589" s="18"/>
      <c r="AD589" s="18"/>
      <c r="AE589" s="18"/>
      <c r="AF589" s="18"/>
      <c r="AG589" s="18"/>
      <c r="AH589" s="18">
        <v>617.20000000000005</v>
      </c>
    </row>
    <row r="590" spans="23:34" x14ac:dyDescent="0.3">
      <c r="W590" s="36" t="s">
        <v>643</v>
      </c>
      <c r="X590" s="36"/>
      <c r="Y590" s="36"/>
      <c r="Z590" s="36"/>
      <c r="AA590" s="36"/>
      <c r="AB590" s="37">
        <v>13566.2</v>
      </c>
      <c r="AC590" s="37"/>
      <c r="AD590" s="37"/>
      <c r="AE590" s="37"/>
      <c r="AF590" s="37"/>
      <c r="AG590" s="37"/>
      <c r="AH590" s="37">
        <v>13566.2</v>
      </c>
    </row>
    <row r="591" spans="23:34" x14ac:dyDescent="0.3">
      <c r="W591" t="s">
        <v>667</v>
      </c>
      <c r="X591">
        <v>2022</v>
      </c>
      <c r="Y591">
        <v>3</v>
      </c>
      <c r="Z591" s="57">
        <v>44651</v>
      </c>
      <c r="AA591" t="s">
        <v>665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Y592">
        <v>5</v>
      </c>
      <c r="Z592" s="57">
        <v>44687</v>
      </c>
      <c r="AA592" t="s">
        <v>765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3:34" x14ac:dyDescent="0.3">
      <c r="Y593">
        <v>6</v>
      </c>
      <c r="Z593" s="57">
        <v>44725</v>
      </c>
      <c r="AA593" t="s">
        <v>837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3:34" x14ac:dyDescent="0.3">
      <c r="Y594">
        <v>4</v>
      </c>
      <c r="Z594" s="57">
        <v>44667</v>
      </c>
      <c r="AA594" t="s">
        <v>699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3:34" x14ac:dyDescent="0.3">
      <c r="Z595" t="s">
        <v>723</v>
      </c>
      <c r="AA595" t="s">
        <v>722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3:34" x14ac:dyDescent="0.3">
      <c r="Z596" s="57">
        <v>44680</v>
      </c>
      <c r="AA596" t="s">
        <v>730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3:34" x14ac:dyDescent="0.3">
      <c r="X597">
        <v>2023</v>
      </c>
      <c r="Y597">
        <v>1</v>
      </c>
      <c r="Z597" s="57">
        <v>44932</v>
      </c>
      <c r="AA597" t="s">
        <v>1172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3:34" x14ac:dyDescent="0.3">
      <c r="Z598" s="57">
        <v>44935</v>
      </c>
      <c r="AA598" t="s">
        <v>1175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3:34" x14ac:dyDescent="0.3">
      <c r="Z599" s="57">
        <v>44937</v>
      </c>
      <c r="AA599" t="s">
        <v>1181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3:34" x14ac:dyDescent="0.3">
      <c r="Z600" s="57">
        <v>44939</v>
      </c>
      <c r="AA600" t="s">
        <v>1185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3:34" x14ac:dyDescent="0.3">
      <c r="Y601">
        <v>6</v>
      </c>
      <c r="Z601" s="57">
        <v>45084</v>
      </c>
      <c r="AA601" t="s">
        <v>1616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3:34" x14ac:dyDescent="0.3">
      <c r="W602" s="36" t="s">
        <v>681</v>
      </c>
      <c r="X602" s="36"/>
      <c r="Y602" s="36"/>
      <c r="Z602" s="36"/>
      <c r="AA602" s="36"/>
      <c r="AB602" s="37">
        <v>0</v>
      </c>
      <c r="AC602" s="37"/>
      <c r="AD602" s="37"/>
      <c r="AE602" s="37"/>
      <c r="AF602" s="37"/>
      <c r="AG602" s="37"/>
      <c r="AH602" s="37">
        <v>0</v>
      </c>
    </row>
    <row r="603" spans="23:34" x14ac:dyDescent="0.3">
      <c r="W603" t="s">
        <v>711</v>
      </c>
      <c r="X603">
        <v>2022</v>
      </c>
      <c r="Y603">
        <v>4</v>
      </c>
      <c r="Z603" s="57">
        <v>44671</v>
      </c>
      <c r="AA603" t="s">
        <v>701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3:34" x14ac:dyDescent="0.3">
      <c r="Z604" s="57">
        <v>44672</v>
      </c>
      <c r="AA604" t="s">
        <v>703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3:34" x14ac:dyDescent="0.3">
      <c r="W605" s="36" t="s">
        <v>756</v>
      </c>
      <c r="X605" s="36"/>
      <c r="Y605" s="36"/>
      <c r="Z605" s="36"/>
      <c r="AA605" s="36"/>
      <c r="AB605" s="37">
        <v>0</v>
      </c>
      <c r="AC605" s="37"/>
      <c r="AD605" s="37"/>
      <c r="AE605" s="37"/>
      <c r="AF605" s="37"/>
      <c r="AG605" s="37"/>
      <c r="AH605" s="37">
        <v>0</v>
      </c>
    </row>
    <row r="606" spans="23:34" x14ac:dyDescent="0.3">
      <c r="W606" t="s">
        <v>775</v>
      </c>
      <c r="X606">
        <v>2022</v>
      </c>
      <c r="Y606">
        <v>5</v>
      </c>
      <c r="Z606" s="57">
        <v>44693</v>
      </c>
      <c r="AA606" t="s">
        <v>776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3:34" x14ac:dyDescent="0.3">
      <c r="Y607">
        <v>4</v>
      </c>
      <c r="Z607" s="57">
        <v>44660</v>
      </c>
      <c r="AA607" t="s">
        <v>692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3:34" x14ac:dyDescent="0.3">
      <c r="Z608" s="57">
        <v>44664</v>
      </c>
      <c r="AA608" t="s">
        <v>694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3:34" x14ac:dyDescent="0.3">
      <c r="Z609" s="57">
        <v>44666</v>
      </c>
      <c r="AA609" t="s">
        <v>697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3:34" x14ac:dyDescent="0.3">
      <c r="W610" s="36" t="s">
        <v>800</v>
      </c>
      <c r="X610" s="36"/>
      <c r="Y610" s="36"/>
      <c r="Z610" s="36"/>
      <c r="AA610" s="36"/>
      <c r="AB610" s="37">
        <v>0</v>
      </c>
      <c r="AC610" s="37"/>
      <c r="AD610" s="37"/>
      <c r="AE610" s="37"/>
      <c r="AF610" s="37"/>
      <c r="AG610" s="37"/>
      <c r="AH610" s="37">
        <v>0</v>
      </c>
    </row>
    <row r="611" spans="23:34" x14ac:dyDescent="0.3">
      <c r="W611" t="s">
        <v>786</v>
      </c>
      <c r="X611">
        <v>2022</v>
      </c>
      <c r="Y611">
        <v>5</v>
      </c>
      <c r="Z611" s="57">
        <v>44702</v>
      </c>
      <c r="AA611" t="s">
        <v>790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3:34" x14ac:dyDescent="0.3">
      <c r="Y612">
        <v>8</v>
      </c>
      <c r="Z612" s="57">
        <v>44782</v>
      </c>
      <c r="AA612" t="s">
        <v>900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">
      <c r="Y613">
        <v>10</v>
      </c>
      <c r="Z613" s="57">
        <v>44851</v>
      </c>
      <c r="AA613" t="s">
        <v>1006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">
      <c r="Y614">
        <v>12</v>
      </c>
      <c r="Z614" t="s">
        <v>1126</v>
      </c>
      <c r="AA614" t="s">
        <v>1127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">
      <c r="X615">
        <v>2023</v>
      </c>
      <c r="Y615">
        <v>3</v>
      </c>
      <c r="Z615" t="s">
        <v>1361</v>
      </c>
      <c r="AA615" t="s">
        <v>1360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">
      <c r="W616" s="36" t="s">
        <v>801</v>
      </c>
      <c r="X616" s="36"/>
      <c r="Y616" s="36"/>
      <c r="Z616" s="36"/>
      <c r="AA616" s="36"/>
      <c r="AB616" s="37">
        <v>0</v>
      </c>
      <c r="AC616" s="37"/>
      <c r="AD616" s="37"/>
      <c r="AE616" s="37"/>
      <c r="AF616" s="37"/>
      <c r="AG616" s="37"/>
      <c r="AH616" s="37">
        <v>0</v>
      </c>
    </row>
    <row r="617" spans="23:34" x14ac:dyDescent="0.3">
      <c r="W617" t="s">
        <v>861</v>
      </c>
      <c r="X617">
        <v>2022</v>
      </c>
      <c r="Y617">
        <v>7</v>
      </c>
      <c r="Z617" s="57">
        <v>44756</v>
      </c>
      <c r="AA617" t="s">
        <v>863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3:34" x14ac:dyDescent="0.3">
      <c r="Y618">
        <v>8</v>
      </c>
      <c r="Z618" s="57">
        <v>44777</v>
      </c>
      <c r="AA618" t="s">
        <v>893</v>
      </c>
      <c r="AB618" s="18">
        <v>0.20000000000004547</v>
      </c>
      <c r="AC618" s="18"/>
      <c r="AD618" s="18"/>
      <c r="AE618" s="18"/>
      <c r="AF618" s="18"/>
      <c r="AG618" s="18"/>
      <c r="AH618" s="18">
        <v>0.20000000000004547</v>
      </c>
    </row>
    <row r="619" spans="23:34" x14ac:dyDescent="0.3">
      <c r="Z619" s="57">
        <v>44796</v>
      </c>
      <c r="AA619" t="s">
        <v>911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">
      <c r="Z620" s="57">
        <v>44798</v>
      </c>
      <c r="AA620" t="s">
        <v>916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">
      <c r="Y621">
        <v>9</v>
      </c>
      <c r="Z621" s="57">
        <v>44832</v>
      </c>
      <c r="AA621" t="s">
        <v>957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">
      <c r="Y622">
        <v>11</v>
      </c>
      <c r="Z622" s="57">
        <v>44879</v>
      </c>
      <c r="AA622" t="s">
        <v>1067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3:34" x14ac:dyDescent="0.3">
      <c r="X623">
        <v>2023</v>
      </c>
      <c r="Y623">
        <v>2</v>
      </c>
      <c r="Z623" t="s">
        <v>1280</v>
      </c>
      <c r="AA623" t="s">
        <v>1278</v>
      </c>
      <c r="AB623" s="18">
        <v>1059.5</v>
      </c>
      <c r="AC623" s="18"/>
      <c r="AD623" s="18"/>
      <c r="AE623" s="18"/>
      <c r="AF623" s="18"/>
      <c r="AG623" s="18"/>
      <c r="AH623" s="18">
        <v>1059.5</v>
      </c>
    </row>
    <row r="624" spans="23:34" x14ac:dyDescent="0.3">
      <c r="Y624">
        <v>5</v>
      </c>
      <c r="Z624" s="57">
        <v>45052</v>
      </c>
      <c r="AA624" t="s">
        <v>1536</v>
      </c>
      <c r="AB624" s="18">
        <v>3784</v>
      </c>
      <c r="AC624" s="18"/>
      <c r="AD624" s="18"/>
      <c r="AE624" s="18"/>
      <c r="AF624" s="18"/>
      <c r="AG624" s="18"/>
      <c r="AH624" s="18">
        <v>3784</v>
      </c>
    </row>
    <row r="625" spans="23:34" x14ac:dyDescent="0.3">
      <c r="Y625">
        <v>7</v>
      </c>
      <c r="Z625" s="57">
        <v>45113</v>
      </c>
      <c r="AA625" t="s">
        <v>1714</v>
      </c>
      <c r="AB625" s="18">
        <v>2516</v>
      </c>
      <c r="AC625" s="18"/>
      <c r="AD625" s="18"/>
      <c r="AE625" s="18"/>
      <c r="AF625" s="18"/>
      <c r="AG625" s="18"/>
      <c r="AH625" s="18">
        <v>2516</v>
      </c>
    </row>
    <row r="626" spans="23:34" x14ac:dyDescent="0.3">
      <c r="Y626">
        <v>4</v>
      </c>
      <c r="Z626" s="57">
        <v>45020</v>
      </c>
      <c r="AA626" t="s">
        <v>1402</v>
      </c>
      <c r="AB626" s="18">
        <v>7480</v>
      </c>
      <c r="AC626" s="18"/>
      <c r="AD626" s="18"/>
      <c r="AE626" s="18"/>
      <c r="AF626" s="18"/>
      <c r="AG626" s="18"/>
      <c r="AH626" s="18">
        <v>7480</v>
      </c>
    </row>
    <row r="627" spans="23:34" x14ac:dyDescent="0.3">
      <c r="Z627" t="s">
        <v>1403</v>
      </c>
      <c r="AA627" t="s">
        <v>1402</v>
      </c>
      <c r="AB627" s="18">
        <v>7519.1</v>
      </c>
      <c r="AC627" s="18"/>
      <c r="AD627" s="18"/>
      <c r="AE627" s="18"/>
      <c r="AF627" s="18"/>
      <c r="AG627" s="18"/>
      <c r="AH627" s="18">
        <v>7519.1</v>
      </c>
    </row>
    <row r="628" spans="23:34" x14ac:dyDescent="0.3">
      <c r="W628" s="36" t="s">
        <v>876</v>
      </c>
      <c r="X628" s="36"/>
      <c r="Y628" s="36"/>
      <c r="Z628" s="36"/>
      <c r="AA628" s="36"/>
      <c r="AB628" s="37">
        <v>22358.800000000003</v>
      </c>
      <c r="AC628" s="37"/>
      <c r="AD628" s="37"/>
      <c r="AE628" s="37"/>
      <c r="AF628" s="37"/>
      <c r="AG628" s="37"/>
      <c r="AH628" s="37">
        <v>22358.800000000003</v>
      </c>
    </row>
    <row r="629" spans="23:34" x14ac:dyDescent="0.3">
      <c r="W629" t="s">
        <v>960</v>
      </c>
      <c r="X629">
        <v>2022</v>
      </c>
      <c r="Y629">
        <v>9</v>
      </c>
      <c r="Z629" s="57">
        <v>44813</v>
      </c>
      <c r="AA629" t="s">
        <v>932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">
      <c r="Z630" s="57">
        <v>44832</v>
      </c>
      <c r="AA630" t="s">
        <v>958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">
      <c r="X631">
        <v>2023</v>
      </c>
      <c r="Y631">
        <v>1</v>
      </c>
      <c r="Z631" s="57">
        <v>44940</v>
      </c>
      <c r="AA631" t="s">
        <v>1190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">
      <c r="W632" s="36" t="s">
        <v>987</v>
      </c>
      <c r="X632" s="36"/>
      <c r="Y632" s="36"/>
      <c r="Z632" s="36"/>
      <c r="AA632" s="36"/>
      <c r="AB632" s="37">
        <v>0</v>
      </c>
      <c r="AC632" s="37"/>
      <c r="AD632" s="37"/>
      <c r="AE632" s="37"/>
      <c r="AF632" s="37"/>
      <c r="AG632" s="37"/>
      <c r="AH632" s="37">
        <v>0</v>
      </c>
    </row>
    <row r="633" spans="23:34" x14ac:dyDescent="0.3">
      <c r="W633" t="s">
        <v>1046</v>
      </c>
      <c r="X633" t="s">
        <v>1766</v>
      </c>
      <c r="Y633" t="s">
        <v>1766</v>
      </c>
      <c r="Z633" s="57">
        <v>44788</v>
      </c>
      <c r="AA633" t="s">
        <v>902</v>
      </c>
      <c r="AB633" s="18"/>
      <c r="AC633" s="18"/>
      <c r="AD633" s="18"/>
      <c r="AE633" s="18"/>
      <c r="AF633" s="18">
        <v>0</v>
      </c>
      <c r="AG633" s="18"/>
      <c r="AH633" s="18">
        <v>0</v>
      </c>
    </row>
    <row r="634" spans="23:34" x14ac:dyDescent="0.3">
      <c r="W634" s="36" t="s">
        <v>1047</v>
      </c>
      <c r="X634" s="36"/>
      <c r="Y634" s="36"/>
      <c r="Z634" s="36"/>
      <c r="AA634" s="36"/>
      <c r="AB634" s="37"/>
      <c r="AC634" s="37"/>
      <c r="AD634" s="37"/>
      <c r="AE634" s="37"/>
      <c r="AF634" s="37">
        <v>0</v>
      </c>
      <c r="AG634" s="37"/>
      <c r="AH634" s="37">
        <v>0</v>
      </c>
    </row>
    <row r="635" spans="23:34" x14ac:dyDescent="0.3">
      <c r="W635" t="s">
        <v>1053</v>
      </c>
      <c r="X635">
        <v>2022</v>
      </c>
      <c r="Y635">
        <v>11</v>
      </c>
      <c r="Z635" s="57">
        <v>44870</v>
      </c>
      <c r="AA635" t="s">
        <v>1055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">
      <c r="Z636" t="s">
        <v>1072</v>
      </c>
      <c r="AA636" t="s">
        <v>1073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">
      <c r="Y637">
        <v>12</v>
      </c>
      <c r="Z637" s="57">
        <v>44896</v>
      </c>
      <c r="AA637" t="s">
        <v>1108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">
      <c r="W638" s="36" t="s">
        <v>1090</v>
      </c>
      <c r="X638" s="36"/>
      <c r="Y638" s="36"/>
      <c r="Z638" s="36"/>
      <c r="AA638" s="36"/>
      <c r="AB638" s="37">
        <v>0</v>
      </c>
      <c r="AC638" s="37"/>
      <c r="AD638" s="37"/>
      <c r="AE638" s="37"/>
      <c r="AF638" s="37"/>
      <c r="AG638" s="37"/>
      <c r="AH638" s="37">
        <v>0</v>
      </c>
    </row>
    <row r="639" spans="23:34" x14ac:dyDescent="0.3">
      <c r="W639" t="s">
        <v>1059</v>
      </c>
      <c r="X639">
        <v>2022</v>
      </c>
      <c r="Y639">
        <v>11</v>
      </c>
      <c r="Z639" s="57">
        <v>44873</v>
      </c>
      <c r="AA639" t="s">
        <v>1064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">
      <c r="W640" s="36" t="s">
        <v>1091</v>
      </c>
      <c r="X640" s="36"/>
      <c r="Y640" s="36"/>
      <c r="Z640" s="36"/>
      <c r="AA640" s="36"/>
      <c r="AB640" s="37">
        <v>0</v>
      </c>
      <c r="AC640" s="37"/>
      <c r="AD640" s="37"/>
      <c r="AE640" s="37"/>
      <c r="AF640" s="37"/>
      <c r="AG640" s="37"/>
      <c r="AH640" s="37">
        <v>0</v>
      </c>
    </row>
    <row r="641" spans="23:34" x14ac:dyDescent="0.3">
      <c r="W641" t="s">
        <v>1103</v>
      </c>
      <c r="X641">
        <v>2022</v>
      </c>
      <c r="Y641">
        <v>11</v>
      </c>
      <c r="Z641" s="57">
        <v>44895</v>
      </c>
      <c r="AA641" t="s">
        <v>1098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W642" s="36" t="s">
        <v>1106</v>
      </c>
      <c r="X642" s="36"/>
      <c r="Y642" s="36"/>
      <c r="Z642" s="36"/>
      <c r="AA642" s="36"/>
      <c r="AB642" s="37">
        <v>0</v>
      </c>
      <c r="AC642" s="37"/>
      <c r="AD642" s="37"/>
      <c r="AE642" s="37"/>
      <c r="AF642" s="37"/>
      <c r="AG642" s="37"/>
      <c r="AH642" s="37">
        <v>0</v>
      </c>
    </row>
    <row r="643" spans="23:34" x14ac:dyDescent="0.3">
      <c r="W643" t="s">
        <v>1102</v>
      </c>
      <c r="X643">
        <v>2022</v>
      </c>
      <c r="Y643">
        <v>11</v>
      </c>
      <c r="Z643" s="57">
        <v>44895</v>
      </c>
      <c r="AA643" t="s">
        <v>1099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W644" s="36" t="s">
        <v>1107</v>
      </c>
      <c r="X644" s="36"/>
      <c r="Y644" s="36"/>
      <c r="Z644" s="36"/>
      <c r="AA644" s="36"/>
      <c r="AB644" s="37">
        <v>0</v>
      </c>
      <c r="AC644" s="37"/>
      <c r="AD644" s="37"/>
      <c r="AE644" s="37"/>
      <c r="AF644" s="37"/>
      <c r="AG644" s="37"/>
      <c r="AH644" s="37">
        <v>0</v>
      </c>
    </row>
    <row r="645" spans="23:34" x14ac:dyDescent="0.3">
      <c r="W645" t="s">
        <v>1198</v>
      </c>
      <c r="X645">
        <v>2023</v>
      </c>
      <c r="Y645">
        <v>1</v>
      </c>
      <c r="Z645" s="57">
        <v>44953</v>
      </c>
      <c r="AA645" t="s">
        <v>1205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2</v>
      </c>
      <c r="Z646" s="57">
        <v>44958</v>
      </c>
      <c r="AA646" t="s">
        <v>1236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t="s">
        <v>1242</v>
      </c>
      <c r="AA647" t="s">
        <v>1246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3</v>
      </c>
      <c r="Z648" t="s">
        <v>1352</v>
      </c>
      <c r="AA648" t="s">
        <v>1355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Z649" t="s">
        <v>1357</v>
      </c>
      <c r="AA649" t="s">
        <v>1356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Z650" t="s">
        <v>1364</v>
      </c>
      <c r="AA650" t="s">
        <v>1365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AA651" t="s">
        <v>1366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Y652">
        <v>5</v>
      </c>
      <c r="Z652" s="57">
        <v>45048</v>
      </c>
      <c r="AA652" t="s">
        <v>1532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45054</v>
      </c>
      <c r="AA653" t="s">
        <v>1537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t="s">
        <v>1554</v>
      </c>
      <c r="AA654" t="s">
        <v>1555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Z655" s="57">
        <v>45066</v>
      </c>
      <c r="AA655" t="s">
        <v>1556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45076</v>
      </c>
      <c r="AA656" t="s">
        <v>1564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5:34" x14ac:dyDescent="0.3">
      <c r="Y657">
        <v>6</v>
      </c>
      <c r="Z657" t="s">
        <v>1614</v>
      </c>
      <c r="AA657" t="s">
        <v>1612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5:34" x14ac:dyDescent="0.3">
      <c r="Z658" s="57">
        <v>45086</v>
      </c>
      <c r="AA658" t="s">
        <v>1625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5:34" x14ac:dyDescent="0.3">
      <c r="Z659" t="s">
        <v>1628</v>
      </c>
      <c r="AA659" t="s">
        <v>1626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5:34" x14ac:dyDescent="0.3">
      <c r="Z660" s="57">
        <v>45092</v>
      </c>
      <c r="AA660" t="s">
        <v>1635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5:34" x14ac:dyDescent="0.3">
      <c r="Z661" s="57">
        <v>45097</v>
      </c>
      <c r="AA661" t="s">
        <v>1649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5:34" x14ac:dyDescent="0.3">
      <c r="Z662" t="s">
        <v>1648</v>
      </c>
      <c r="AA662" t="s">
        <v>1647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5:34" x14ac:dyDescent="0.3">
      <c r="Z663" s="57">
        <v>45099</v>
      </c>
      <c r="AA663" t="s">
        <v>1652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5:34" x14ac:dyDescent="0.3">
      <c r="Z664" t="s">
        <v>1666</v>
      </c>
      <c r="AA664" t="s">
        <v>1665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5:34" x14ac:dyDescent="0.3">
      <c r="Y665">
        <v>7</v>
      </c>
      <c r="Z665" s="57">
        <v>45110</v>
      </c>
      <c r="AA665" t="s">
        <v>1710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5:34" x14ac:dyDescent="0.3">
      <c r="AA666" t="s">
        <v>1712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5:34" x14ac:dyDescent="0.3">
      <c r="Z667" s="57">
        <v>45117</v>
      </c>
      <c r="AA667" t="s">
        <v>1720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5:34" x14ac:dyDescent="0.3">
      <c r="Z668" t="s">
        <v>1724</v>
      </c>
      <c r="AA668" t="s">
        <v>1723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5:34" x14ac:dyDescent="0.3">
      <c r="Z669" s="57">
        <v>45131</v>
      </c>
      <c r="AA669" t="s">
        <v>1732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5:34" x14ac:dyDescent="0.3">
      <c r="Y670">
        <v>8</v>
      </c>
      <c r="Z670" s="57">
        <v>45139</v>
      </c>
      <c r="AA670" t="s">
        <v>1794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5:34" x14ac:dyDescent="0.3">
      <c r="Z671" s="57">
        <v>45145</v>
      </c>
      <c r="AA671" t="s">
        <v>1810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5:34" x14ac:dyDescent="0.3">
      <c r="Z672" s="57">
        <v>45152</v>
      </c>
      <c r="AA672" t="s">
        <v>1813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Z673" s="57">
        <v>45154</v>
      </c>
      <c r="AA673" t="s">
        <v>1819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Z674" s="57">
        <v>45161</v>
      </c>
      <c r="AA674" t="s">
        <v>1830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Z675" s="57">
        <v>45162</v>
      </c>
      <c r="AA675" t="s">
        <v>1831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Z676" s="57">
        <v>45166</v>
      </c>
      <c r="AA676" t="s">
        <v>1835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">
      <c r="Y677">
        <v>9</v>
      </c>
      <c r="Z677" t="s">
        <v>1881</v>
      </c>
      <c r="AA677" t="s">
        <v>1882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Z678" s="57">
        <v>45174</v>
      </c>
      <c r="AA678" t="s">
        <v>1887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Z679" s="57">
        <v>45181</v>
      </c>
      <c r="AA679" t="s">
        <v>1900</v>
      </c>
      <c r="AB679" s="18">
        <v>3773.3</v>
      </c>
      <c r="AC679" s="18"/>
      <c r="AD679" s="18"/>
      <c r="AE679" s="18"/>
      <c r="AF679" s="18"/>
      <c r="AG679" s="18"/>
      <c r="AH679" s="18">
        <v>3773.3</v>
      </c>
    </row>
    <row r="680" spans="23:34" x14ac:dyDescent="0.3">
      <c r="Z680" s="57">
        <v>45195</v>
      </c>
      <c r="AA680" t="s">
        <v>1922</v>
      </c>
      <c r="AB680" s="18">
        <v>1235</v>
      </c>
      <c r="AC680" s="18"/>
      <c r="AD680" s="18"/>
      <c r="AE680" s="18"/>
      <c r="AF680" s="18"/>
      <c r="AG680" s="18"/>
      <c r="AH680" s="18">
        <v>1235</v>
      </c>
    </row>
    <row r="681" spans="23:34" x14ac:dyDescent="0.3">
      <c r="Z681" s="57">
        <v>45198</v>
      </c>
      <c r="AA681" t="s">
        <v>1927</v>
      </c>
      <c r="AB681" s="18">
        <v>250</v>
      </c>
      <c r="AC681" s="18"/>
      <c r="AD681" s="18"/>
      <c r="AE681" s="18"/>
      <c r="AF681" s="18"/>
      <c r="AG681" s="18"/>
      <c r="AH681" s="18">
        <v>250</v>
      </c>
    </row>
    <row r="682" spans="23:34" x14ac:dyDescent="0.3">
      <c r="Y682">
        <v>10</v>
      </c>
      <c r="Z682" t="s">
        <v>2012</v>
      </c>
      <c r="AA682" t="s">
        <v>2015</v>
      </c>
      <c r="AB682" s="18">
        <v>2045</v>
      </c>
      <c r="AC682" s="18"/>
      <c r="AD682" s="18"/>
      <c r="AE682" s="18"/>
      <c r="AF682" s="18"/>
      <c r="AG682" s="18"/>
      <c r="AH682" s="18">
        <v>2045</v>
      </c>
    </row>
    <row r="683" spans="23:34" x14ac:dyDescent="0.3">
      <c r="Z683" s="57">
        <v>45226</v>
      </c>
      <c r="AA683" t="s">
        <v>2042</v>
      </c>
      <c r="AB683" s="18">
        <v>695</v>
      </c>
      <c r="AC683" s="18"/>
      <c r="AD683" s="18"/>
      <c r="AE683" s="18"/>
      <c r="AF683" s="18"/>
      <c r="AG683" s="18"/>
      <c r="AH683" s="18">
        <v>695</v>
      </c>
    </row>
    <row r="684" spans="23:34" x14ac:dyDescent="0.3">
      <c r="Y684">
        <v>4</v>
      </c>
      <c r="Z684" s="57">
        <v>45019</v>
      </c>
      <c r="AA684" t="s">
        <v>1396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t="s">
        <v>1419</v>
      </c>
      <c r="AA685" t="s">
        <v>1418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W686" s="36" t="s">
        <v>1234</v>
      </c>
      <c r="X686" s="36"/>
      <c r="Y686" s="36"/>
      <c r="Z686" s="36"/>
      <c r="AA686" s="36"/>
      <c r="AB686" s="37">
        <v>7998.3</v>
      </c>
      <c r="AC686" s="37"/>
      <c r="AD686" s="37"/>
      <c r="AE686" s="37"/>
      <c r="AF686" s="37"/>
      <c r="AG686" s="37"/>
      <c r="AH686" s="37">
        <v>7998.3</v>
      </c>
    </row>
    <row r="687" spans="23:34" x14ac:dyDescent="0.3">
      <c r="W687" t="s">
        <v>1259</v>
      </c>
      <c r="X687">
        <v>2023</v>
      </c>
      <c r="Y687">
        <v>2</v>
      </c>
      <c r="Z687" s="57">
        <v>44972</v>
      </c>
      <c r="AA687" t="s">
        <v>1264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Y688">
        <v>4</v>
      </c>
      <c r="Z688" t="s">
        <v>1400</v>
      </c>
      <c r="AA688" t="s">
        <v>1397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">
      <c r="W689" s="36" t="s">
        <v>1389</v>
      </c>
      <c r="X689" s="36"/>
      <c r="Y689" s="36"/>
      <c r="Z689" s="36"/>
      <c r="AA689" s="36"/>
      <c r="AB689" s="37">
        <v>0</v>
      </c>
      <c r="AC689" s="37"/>
      <c r="AD689" s="37"/>
      <c r="AE689" s="37"/>
      <c r="AF689" s="37"/>
      <c r="AG689" s="37"/>
      <c r="AH689" s="37">
        <v>0</v>
      </c>
    </row>
    <row r="690" spans="23:34" x14ac:dyDescent="0.3">
      <c r="W690" t="s">
        <v>1306</v>
      </c>
      <c r="X690">
        <v>2023</v>
      </c>
      <c r="Y690">
        <v>3</v>
      </c>
      <c r="Z690" t="s">
        <v>1305</v>
      </c>
      <c r="AA690" t="s">
        <v>1308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Z691" t="s">
        <v>1319</v>
      </c>
      <c r="AA691" t="s">
        <v>1315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">
      <c r="W692" s="36" t="s">
        <v>1390</v>
      </c>
      <c r="X692" s="36"/>
      <c r="Y692" s="36"/>
      <c r="Z692" s="36"/>
      <c r="AA692" s="36"/>
      <c r="AB692" s="37">
        <v>0</v>
      </c>
      <c r="AC692" s="37"/>
      <c r="AD692" s="37"/>
      <c r="AE692" s="37"/>
      <c r="AF692" s="37"/>
      <c r="AG692" s="37"/>
      <c r="AH692" s="37">
        <v>0</v>
      </c>
    </row>
    <row r="693" spans="23:34" x14ac:dyDescent="0.3">
      <c r="W693" t="s">
        <v>1311</v>
      </c>
      <c r="X693">
        <v>2023</v>
      </c>
      <c r="Y693">
        <v>5</v>
      </c>
      <c r="Z693" t="s">
        <v>1432</v>
      </c>
      <c r="AA693" t="s">
        <v>1431</v>
      </c>
      <c r="AB693" s="18"/>
      <c r="AC693" s="18"/>
      <c r="AD693" s="18"/>
      <c r="AE693" s="18"/>
      <c r="AF693" s="18"/>
      <c r="AG693" s="18">
        <v>0</v>
      </c>
      <c r="AH693" s="18">
        <v>0</v>
      </c>
    </row>
    <row r="694" spans="23:34" x14ac:dyDescent="0.3">
      <c r="Y694">
        <v>6</v>
      </c>
      <c r="Z694" s="57">
        <v>45048</v>
      </c>
      <c r="AA694" t="s">
        <v>1531</v>
      </c>
      <c r="AB694" s="18"/>
      <c r="AC694" s="18"/>
      <c r="AD694" s="18"/>
      <c r="AE694" s="18"/>
      <c r="AF694" s="18"/>
      <c r="AG694" s="18">
        <v>0</v>
      </c>
      <c r="AH694" s="18">
        <v>0</v>
      </c>
    </row>
    <row r="695" spans="23:34" x14ac:dyDescent="0.3">
      <c r="Z695" s="57">
        <v>45061</v>
      </c>
      <c r="AA695" t="s">
        <v>1546</v>
      </c>
      <c r="AB695" s="18"/>
      <c r="AC695" s="18"/>
      <c r="AD695" s="18"/>
      <c r="AE695" s="18"/>
      <c r="AF695" s="18"/>
      <c r="AG695" s="18">
        <v>0</v>
      </c>
      <c r="AH695" s="18">
        <v>0</v>
      </c>
    </row>
    <row r="696" spans="23:34" x14ac:dyDescent="0.3">
      <c r="Y696">
        <v>7</v>
      </c>
      <c r="Z696" t="s">
        <v>1643</v>
      </c>
      <c r="AA696" t="s">
        <v>1644</v>
      </c>
      <c r="AB696" s="18"/>
      <c r="AC696" s="18"/>
      <c r="AD696" s="18"/>
      <c r="AE696" s="18"/>
      <c r="AF696" s="18"/>
      <c r="AG696" s="18">
        <v>0</v>
      </c>
      <c r="AH696" s="18">
        <v>0</v>
      </c>
    </row>
    <row r="697" spans="23:34" x14ac:dyDescent="0.3">
      <c r="Z697" s="57">
        <v>45098</v>
      </c>
      <c r="AA697" t="s">
        <v>1650</v>
      </c>
      <c r="AB697" s="18"/>
      <c r="AC697" s="18"/>
      <c r="AD697" s="18"/>
      <c r="AE697" s="18"/>
      <c r="AF697" s="18"/>
      <c r="AG697" s="18">
        <v>0</v>
      </c>
      <c r="AH697" s="18">
        <v>0</v>
      </c>
    </row>
    <row r="698" spans="23:34" x14ac:dyDescent="0.3">
      <c r="Y698">
        <v>8</v>
      </c>
      <c r="Z698" s="57">
        <v>45118</v>
      </c>
      <c r="AA698" t="s">
        <v>1722</v>
      </c>
      <c r="AB698" s="18"/>
      <c r="AC698" s="18"/>
      <c r="AD698" s="18"/>
      <c r="AE698" s="18"/>
      <c r="AF698" s="18"/>
      <c r="AG698" s="18">
        <v>0</v>
      </c>
      <c r="AH698" s="18">
        <v>0</v>
      </c>
    </row>
    <row r="699" spans="23:34" x14ac:dyDescent="0.3">
      <c r="Z699" s="57">
        <v>45128</v>
      </c>
      <c r="AA699" t="s">
        <v>1731</v>
      </c>
      <c r="AB699" s="18"/>
      <c r="AC699" s="18"/>
      <c r="AD699" s="18"/>
      <c r="AE699" s="18"/>
      <c r="AF699" s="18"/>
      <c r="AG699" s="18">
        <v>0</v>
      </c>
      <c r="AH699" s="18">
        <v>0</v>
      </c>
    </row>
    <row r="700" spans="23:34" x14ac:dyDescent="0.3">
      <c r="Y700">
        <v>9</v>
      </c>
      <c r="Z700" s="57">
        <v>45146</v>
      </c>
      <c r="AA700" t="s">
        <v>1811</v>
      </c>
      <c r="AB700" s="18"/>
      <c r="AC700" s="18"/>
      <c r="AD700" s="18"/>
      <c r="AE700" s="18"/>
      <c r="AF700" s="18"/>
      <c r="AG700" s="18">
        <v>0</v>
      </c>
      <c r="AH700" s="18">
        <v>0</v>
      </c>
    </row>
    <row r="701" spans="23:34" x14ac:dyDescent="0.3">
      <c r="Z701" s="57">
        <v>45160</v>
      </c>
      <c r="AA701" t="s">
        <v>1826</v>
      </c>
      <c r="AB701" s="18"/>
      <c r="AC701" s="18"/>
      <c r="AD701" s="18"/>
      <c r="AE701" s="18"/>
      <c r="AF701" s="18"/>
      <c r="AG701" s="18">
        <v>0</v>
      </c>
      <c r="AH701" s="18">
        <v>0</v>
      </c>
    </row>
    <row r="702" spans="23:34" x14ac:dyDescent="0.3">
      <c r="Y702">
        <v>10</v>
      </c>
      <c r="Z702" s="57">
        <v>45191</v>
      </c>
      <c r="AA702" t="s">
        <v>1916</v>
      </c>
      <c r="AB702" s="18"/>
      <c r="AC702" s="18"/>
      <c r="AD702" s="18"/>
      <c r="AE702" s="18"/>
      <c r="AF702" s="18"/>
      <c r="AG702" s="18">
        <v>15616.9</v>
      </c>
      <c r="AH702" s="18">
        <v>15616.9</v>
      </c>
    </row>
    <row r="703" spans="23:34" x14ac:dyDescent="0.3">
      <c r="Y703">
        <v>11</v>
      </c>
      <c r="Z703" s="57">
        <v>45229</v>
      </c>
      <c r="AA703" t="s">
        <v>2044</v>
      </c>
      <c r="AB703" s="18"/>
      <c r="AC703" s="18"/>
      <c r="AD703" s="18"/>
      <c r="AE703" s="18"/>
      <c r="AF703" s="18"/>
      <c r="AG703" s="18">
        <v>15463.4</v>
      </c>
      <c r="AH703" s="18">
        <v>15463.4</v>
      </c>
    </row>
    <row r="704" spans="23:34" x14ac:dyDescent="0.3">
      <c r="Y704">
        <v>4</v>
      </c>
      <c r="Z704" t="s">
        <v>1310</v>
      </c>
      <c r="AA704" t="s">
        <v>1314</v>
      </c>
      <c r="AB704" s="18"/>
      <c r="AC704" s="18"/>
      <c r="AD704" s="18"/>
      <c r="AE704" s="18"/>
      <c r="AF704" s="18"/>
      <c r="AG704" s="18">
        <v>0</v>
      </c>
      <c r="AH704" s="18">
        <v>0</v>
      </c>
    </row>
    <row r="705" spans="23:34" x14ac:dyDescent="0.3">
      <c r="Z705" t="s">
        <v>1347</v>
      </c>
      <c r="AA705" t="s">
        <v>1346</v>
      </c>
      <c r="AB705" s="18"/>
      <c r="AC705" s="18"/>
      <c r="AD705" s="18"/>
      <c r="AE705" s="18"/>
      <c r="AF705" s="18"/>
      <c r="AG705" s="18">
        <v>0</v>
      </c>
      <c r="AH705" s="18">
        <v>0</v>
      </c>
    </row>
    <row r="706" spans="23:34" x14ac:dyDescent="0.3">
      <c r="Z706" t="s">
        <v>1364</v>
      </c>
      <c r="AA706" t="s">
        <v>1363</v>
      </c>
      <c r="AB706" s="18"/>
      <c r="AC706" s="18"/>
      <c r="AD706" s="18"/>
      <c r="AE706" s="18"/>
      <c r="AF706" s="18"/>
      <c r="AG706" s="18">
        <v>0</v>
      </c>
      <c r="AH706" s="18">
        <v>0</v>
      </c>
    </row>
    <row r="707" spans="23:34" x14ac:dyDescent="0.3">
      <c r="W707" s="36" t="s">
        <v>1391</v>
      </c>
      <c r="X707" s="36"/>
      <c r="Y707" s="36"/>
      <c r="Z707" s="36"/>
      <c r="AA707" s="36"/>
      <c r="AB707" s="37"/>
      <c r="AC707" s="37"/>
      <c r="AD707" s="37"/>
      <c r="AE707" s="37"/>
      <c r="AF707" s="37"/>
      <c r="AG707" s="37">
        <v>31080.3</v>
      </c>
      <c r="AH707" s="37">
        <v>31080.3</v>
      </c>
    </row>
    <row r="708" spans="23:34" x14ac:dyDescent="0.3">
      <c r="W708" t="s">
        <v>1422</v>
      </c>
      <c r="X708">
        <v>2023</v>
      </c>
      <c r="Y708">
        <v>5</v>
      </c>
      <c r="Z708" s="57">
        <v>45063</v>
      </c>
      <c r="AA708" t="s">
        <v>1550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Z709" s="57">
        <v>45071</v>
      </c>
      <c r="AA709" t="s">
        <v>1560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">
      <c r="Y710">
        <v>6</v>
      </c>
      <c r="Z710" t="s">
        <v>1610</v>
      </c>
      <c r="AA710" t="s">
        <v>1609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Z711" s="57">
        <v>45092</v>
      </c>
      <c r="AA711" t="s">
        <v>1632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">
      <c r="Y712">
        <v>7</v>
      </c>
      <c r="Z712" s="57">
        <v>45132</v>
      </c>
      <c r="AA712" t="s">
        <v>1733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Y713">
        <v>4</v>
      </c>
      <c r="Z713" t="s">
        <v>1428</v>
      </c>
      <c r="AA713" t="s">
        <v>1424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W714" s="36" t="s">
        <v>1438</v>
      </c>
      <c r="X714" s="36"/>
      <c r="Y714" s="36"/>
      <c r="Z714" s="36"/>
      <c r="AA714" s="36"/>
      <c r="AB714" s="37">
        <v>0</v>
      </c>
      <c r="AC714" s="37"/>
      <c r="AD714" s="37"/>
      <c r="AE714" s="37"/>
      <c r="AF714" s="37"/>
      <c r="AG714" s="37"/>
      <c r="AH714" s="37">
        <v>0</v>
      </c>
    </row>
    <row r="715" spans="23:34" x14ac:dyDescent="0.3">
      <c r="W715" t="s">
        <v>1455</v>
      </c>
      <c r="X715">
        <v>2021</v>
      </c>
      <c r="Y715">
        <v>1</v>
      </c>
      <c r="Z715" s="57">
        <v>44200</v>
      </c>
      <c r="AA715" t="s">
        <v>227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Z716" s="57">
        <v>44204</v>
      </c>
      <c r="AA716" t="s">
        <v>243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Z717" s="57">
        <v>44214</v>
      </c>
      <c r="AA717" t="s">
        <v>247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Y718">
        <v>2</v>
      </c>
      <c r="Z718" s="57">
        <v>44236</v>
      </c>
      <c r="AA718" t="s">
        <v>266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">
      <c r="Y719">
        <v>5</v>
      </c>
      <c r="Z719" s="57">
        <v>44341</v>
      </c>
      <c r="AA719" t="s">
        <v>318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Y720">
        <v>10</v>
      </c>
      <c r="Z720" s="57">
        <v>44480</v>
      </c>
      <c r="AA720" t="s">
        <v>412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Y721">
        <v>12</v>
      </c>
      <c r="Z721" s="57">
        <v>44540</v>
      </c>
      <c r="AA721" t="s">
        <v>504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X722">
        <v>2023</v>
      </c>
      <c r="Y722">
        <v>5</v>
      </c>
      <c r="Z722" s="57">
        <v>45063</v>
      </c>
      <c r="AA722" t="s">
        <v>1553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">
      <c r="Z723" t="s">
        <v>1554</v>
      </c>
      <c r="AA723" t="s">
        <v>1553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Y724">
        <v>6</v>
      </c>
      <c r="Z724" t="s">
        <v>1639</v>
      </c>
      <c r="AA724" t="s">
        <v>1638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t="s">
        <v>1643</v>
      </c>
      <c r="AA725" t="s">
        <v>1638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Z726" s="57">
        <v>45103</v>
      </c>
      <c r="AA726" t="s">
        <v>1655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Y727">
        <v>7</v>
      </c>
      <c r="Z727" s="57">
        <v>45138</v>
      </c>
      <c r="AA727" t="s">
        <v>1750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">
      <c r="Y728">
        <v>9</v>
      </c>
      <c r="Z728" t="s">
        <v>1881</v>
      </c>
      <c r="AA728" t="s">
        <v>1883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">
      <c r="Z729" s="57">
        <v>45188</v>
      </c>
      <c r="AA729" t="s">
        <v>1912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">
      <c r="Y730">
        <v>10</v>
      </c>
      <c r="Z730" s="57">
        <v>45202</v>
      </c>
      <c r="AA730" t="s">
        <v>1998</v>
      </c>
      <c r="AB730" s="18">
        <v>1612</v>
      </c>
      <c r="AC730" s="18"/>
      <c r="AD730" s="18"/>
      <c r="AE730" s="18"/>
      <c r="AF730" s="18"/>
      <c r="AG730" s="18"/>
      <c r="AH730" s="18">
        <v>1612</v>
      </c>
    </row>
    <row r="731" spans="23:34" x14ac:dyDescent="0.3">
      <c r="Z731" s="57">
        <v>45220</v>
      </c>
      <c r="AA731" t="s">
        <v>2027</v>
      </c>
      <c r="AB731" s="18">
        <v>8682</v>
      </c>
      <c r="AC731" s="18"/>
      <c r="AD731" s="18"/>
      <c r="AE731" s="18"/>
      <c r="AF731" s="18"/>
      <c r="AG731" s="18"/>
      <c r="AH731" s="18">
        <v>8682</v>
      </c>
    </row>
    <row r="732" spans="23:34" x14ac:dyDescent="0.3">
      <c r="Y732">
        <v>4</v>
      </c>
      <c r="Z732" t="s">
        <v>1457</v>
      </c>
      <c r="AA732" t="s">
        <v>1456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W733" s="36" t="s">
        <v>1530</v>
      </c>
      <c r="X733" s="36"/>
      <c r="Y733" s="36"/>
      <c r="Z733" s="36"/>
      <c r="AA733" s="36"/>
      <c r="AB733" s="37">
        <v>10294</v>
      </c>
      <c r="AC733" s="37"/>
      <c r="AD733" s="37"/>
      <c r="AE733" s="37"/>
      <c r="AF733" s="37"/>
      <c r="AG733" s="37"/>
      <c r="AH733" s="37">
        <v>10294</v>
      </c>
    </row>
    <row r="734" spans="23:34" x14ac:dyDescent="0.3">
      <c r="W734" t="s">
        <v>1700</v>
      </c>
      <c r="X734">
        <v>2021</v>
      </c>
      <c r="Y734">
        <v>9</v>
      </c>
      <c r="Z734" s="57">
        <v>44440</v>
      </c>
      <c r="AA734" t="s">
        <v>364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">
      <c r="W735" s="36" t="s">
        <v>1792</v>
      </c>
      <c r="X735" s="36"/>
      <c r="Y735" s="36"/>
      <c r="Z735" s="36"/>
      <c r="AA735" s="36"/>
      <c r="AB735" s="37">
        <v>0</v>
      </c>
      <c r="AC735" s="37"/>
      <c r="AD735" s="37"/>
      <c r="AE735" s="37"/>
      <c r="AF735" s="37"/>
      <c r="AG735" s="37"/>
      <c r="AH735" s="37">
        <v>0</v>
      </c>
    </row>
    <row r="736" spans="23:34" x14ac:dyDescent="0.3">
      <c r="W736" t="s">
        <v>1623</v>
      </c>
      <c r="X736">
        <v>2023</v>
      </c>
      <c r="Y736">
        <v>6</v>
      </c>
      <c r="Z736" s="57">
        <v>45085</v>
      </c>
      <c r="AA736" t="s">
        <v>1621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">
      <c r="Y737">
        <v>8</v>
      </c>
      <c r="Z737" s="57">
        <v>45153</v>
      </c>
      <c r="AA737" t="s">
        <v>1814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W738" s="36" t="s">
        <v>1793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">
      <c r="W739" t="s">
        <v>1705</v>
      </c>
      <c r="X739">
        <v>2023</v>
      </c>
      <c r="Y739">
        <v>9</v>
      </c>
      <c r="Z739" s="57">
        <v>45178</v>
      </c>
      <c r="AA739" t="s">
        <v>1896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W740" s="36" t="s">
        <v>1993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">
      <c r="W741" t="s">
        <v>1707</v>
      </c>
      <c r="X741">
        <v>2023</v>
      </c>
      <c r="Y741">
        <v>9</v>
      </c>
      <c r="Z741" s="57">
        <v>45180</v>
      </c>
      <c r="AA741" t="s">
        <v>1899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W742" s="36" t="s">
        <v>1994</v>
      </c>
      <c r="X742" s="36"/>
      <c r="Y742" s="36"/>
      <c r="Z742" s="36"/>
      <c r="AA742" s="36"/>
      <c r="AB742" s="37">
        <v>0</v>
      </c>
      <c r="AC742" s="37"/>
      <c r="AD742" s="37"/>
      <c r="AE742" s="37"/>
      <c r="AF742" s="37"/>
      <c r="AG742" s="37"/>
      <c r="AH742" s="37">
        <v>0</v>
      </c>
    </row>
    <row r="743" spans="23:34" x14ac:dyDescent="0.3">
      <c r="W743" t="s">
        <v>2020</v>
      </c>
      <c r="X743">
        <v>2023</v>
      </c>
      <c r="Y743">
        <v>10</v>
      </c>
      <c r="Z743" s="57">
        <v>45216</v>
      </c>
      <c r="AA743" t="s">
        <v>2021</v>
      </c>
      <c r="AB743" s="18">
        <v>312.5</v>
      </c>
      <c r="AC743" s="18"/>
      <c r="AD743" s="18"/>
      <c r="AE743" s="18"/>
      <c r="AF743" s="18"/>
      <c r="AG743" s="18"/>
      <c r="AH743" s="18">
        <v>312.5</v>
      </c>
    </row>
    <row r="744" spans="23:34" x14ac:dyDescent="0.3">
      <c r="AA744" t="s">
        <v>2022</v>
      </c>
      <c r="AB744" s="18">
        <v>14658</v>
      </c>
      <c r="AC744" s="18"/>
      <c r="AD744" s="18"/>
      <c r="AE744" s="18"/>
      <c r="AF744" s="18"/>
      <c r="AG744" s="18"/>
      <c r="AH744" s="18">
        <v>14658</v>
      </c>
    </row>
    <row r="745" spans="23:34" x14ac:dyDescent="0.3">
      <c r="Z745" t="s">
        <v>2026</v>
      </c>
      <c r="AA745" t="s">
        <v>2025</v>
      </c>
      <c r="AB745" s="18">
        <v>2700</v>
      </c>
      <c r="AC745" s="18"/>
      <c r="AD745" s="18"/>
      <c r="AE745" s="18"/>
      <c r="AF745" s="18"/>
      <c r="AG745" s="18"/>
      <c r="AH745" s="18">
        <v>2700</v>
      </c>
    </row>
    <row r="746" spans="23:34" x14ac:dyDescent="0.3">
      <c r="Z746" s="57">
        <v>45224</v>
      </c>
      <c r="AA746" t="s">
        <v>2028</v>
      </c>
      <c r="AB746" s="18">
        <v>250</v>
      </c>
      <c r="AC746" s="18"/>
      <c r="AD746" s="18"/>
      <c r="AE746" s="18"/>
      <c r="AF746" s="18"/>
      <c r="AG746" s="18"/>
      <c r="AH746" s="18">
        <v>250</v>
      </c>
    </row>
    <row r="747" spans="23:34" x14ac:dyDescent="0.3">
      <c r="AA747" t="s">
        <v>2029</v>
      </c>
      <c r="AB747" s="18">
        <v>7916</v>
      </c>
      <c r="AC747" s="18"/>
      <c r="AD747" s="18"/>
      <c r="AE747" s="18"/>
      <c r="AF747" s="18"/>
      <c r="AG747" s="18"/>
      <c r="AH747" s="18">
        <v>7916</v>
      </c>
    </row>
    <row r="748" spans="23:34" x14ac:dyDescent="0.3">
      <c r="Z748" s="57">
        <v>45225</v>
      </c>
      <c r="AA748" t="s">
        <v>2040</v>
      </c>
      <c r="AB748" s="18">
        <v>1000</v>
      </c>
      <c r="AC748" s="18"/>
      <c r="AD748" s="18"/>
      <c r="AE748" s="18"/>
      <c r="AF748" s="18"/>
      <c r="AG748" s="18"/>
      <c r="AH748" s="18">
        <v>1000</v>
      </c>
    </row>
    <row r="749" spans="23:34" x14ac:dyDescent="0.3">
      <c r="Z749" s="57">
        <v>45227</v>
      </c>
      <c r="AA749" t="s">
        <v>2043</v>
      </c>
      <c r="AB749" s="18">
        <v>7627.5</v>
      </c>
      <c r="AC749" s="18"/>
      <c r="AD749" s="18"/>
      <c r="AE749" s="18"/>
      <c r="AF749" s="18"/>
      <c r="AG749" s="18"/>
      <c r="AH749" s="18">
        <v>7627.5</v>
      </c>
    </row>
    <row r="750" spans="23:34" x14ac:dyDescent="0.3">
      <c r="Z750" s="57">
        <v>45229</v>
      </c>
      <c r="AA750" t="s">
        <v>2045</v>
      </c>
      <c r="AB750" s="18">
        <v>1000</v>
      </c>
      <c r="AC750" s="18"/>
      <c r="AD750" s="18"/>
      <c r="AE750" s="18"/>
      <c r="AF750" s="18"/>
      <c r="AG750" s="18"/>
      <c r="AH750" s="18">
        <v>1000</v>
      </c>
    </row>
    <row r="751" spans="23:34" x14ac:dyDescent="0.3">
      <c r="W751" s="36" t="s">
        <v>2048</v>
      </c>
      <c r="X751" s="36"/>
      <c r="Y751" s="36"/>
      <c r="Z751" s="36"/>
      <c r="AA751" s="36"/>
      <c r="AB751" s="37">
        <v>35464</v>
      </c>
      <c r="AC751" s="37"/>
      <c r="AD751" s="37"/>
      <c r="AE751" s="37"/>
      <c r="AF751" s="37"/>
      <c r="AG751" s="37"/>
      <c r="AH751" s="37">
        <v>35464</v>
      </c>
    </row>
    <row r="752" spans="23:34" x14ac:dyDescent="0.3">
      <c r="W752" t="s">
        <v>2030</v>
      </c>
      <c r="X752">
        <v>2023</v>
      </c>
      <c r="Y752">
        <v>10</v>
      </c>
      <c r="Z752" s="57">
        <v>45224</v>
      </c>
      <c r="AA752" t="s">
        <v>2036</v>
      </c>
      <c r="AB752" s="18">
        <v>3535.2</v>
      </c>
      <c r="AC752" s="18"/>
      <c r="AD752" s="18"/>
      <c r="AE752" s="18"/>
      <c r="AF752" s="18"/>
      <c r="AG752" s="18"/>
      <c r="AH752" s="18">
        <v>3535.2</v>
      </c>
    </row>
    <row r="753" spans="23:34" x14ac:dyDescent="0.3">
      <c r="W753" s="36" t="s">
        <v>2049</v>
      </c>
      <c r="X753" s="36"/>
      <c r="Y753" s="36"/>
      <c r="Z753" s="36"/>
      <c r="AA753" s="36"/>
      <c r="AB753" s="37">
        <v>3535.2</v>
      </c>
      <c r="AC753" s="37"/>
      <c r="AD753" s="37"/>
      <c r="AE753" s="37"/>
      <c r="AF753" s="37"/>
      <c r="AG753" s="37"/>
      <c r="AH753" s="37">
        <v>3535.2</v>
      </c>
    </row>
    <row r="754" spans="23:34" x14ac:dyDescent="0.3">
      <c r="W754" t="s">
        <v>131</v>
      </c>
      <c r="AB754" s="18">
        <v>679581.39999999979</v>
      </c>
      <c r="AC754" s="18">
        <v>2720</v>
      </c>
      <c r="AD754" s="18">
        <v>10550</v>
      </c>
      <c r="AE754" s="18">
        <v>62354.6</v>
      </c>
      <c r="AF754" s="18">
        <v>0</v>
      </c>
      <c r="AG754" s="18">
        <v>31080.3</v>
      </c>
      <c r="AH754" s="18">
        <v>786286.29999999981</v>
      </c>
    </row>
  </sheetData>
  <pageMargins left="0.39370078740157483" right="0.19685039370078741" top="0.59055118110236227" bottom="0.78740157480314965" header="0.31496062992125984" footer="0.31496062992125984"/>
  <pageSetup scale="92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2678"/>
  <sheetViews>
    <sheetView tabSelected="1" topLeftCell="G2655" zoomScale="70" zoomScaleNormal="70" workbookViewId="0">
      <selection activeCell="N2658" sqref="N2658:N2663"/>
    </sheetView>
  </sheetViews>
  <sheetFormatPr defaultColWidth="8.77734375" defaultRowHeight="15.6" x14ac:dyDescent="0.3"/>
  <cols>
    <col min="1" max="1" width="12.5546875" style="5" customWidth="1"/>
    <col min="2" max="2" width="5.5546875" style="5" customWidth="1"/>
    <col min="3" max="3" width="6.77734375" style="5" customWidth="1"/>
    <col min="4" max="4" width="19" style="5" bestFit="1" customWidth="1"/>
    <col min="5" max="5" width="12.5546875" style="5" customWidth="1"/>
    <col min="6" max="6" width="28.6640625" style="1" customWidth="1"/>
    <col min="7" max="7" width="30.88671875" style="11" customWidth="1"/>
    <col min="8" max="8" width="4.33203125" style="5" customWidth="1"/>
    <col min="9" max="9" width="8.886718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5.109375" style="6" customWidth="1"/>
    <col min="16" max="16" width="14.21875" style="6" bestFit="1" customWidth="1"/>
    <col min="17" max="17" width="14.77734375" style="1" customWidth="1"/>
    <col min="18" max="18" width="9.10937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up'!$A$2:$C$44,3,FALSE)</f>
        <v>Cash</v>
      </c>
      <c r="J2" s="5">
        <f>VLOOKUP(F2,'Set up'!$A$2:$D$44,4,FALSE)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up'!$A$2:$E$44,5,FALSE)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up'!$A$2:$C$44,3,FALSE)</f>
        <v>Cash</v>
      </c>
      <c r="J3" s="5">
        <f>VLOOKUP(F3,'Set up'!$A$2:$D$44,4,FALSE)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up'!$A$2:$E$44,5,FALSE)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up'!$A$2:$C$44,3,FALSE)</f>
        <v>Cash</v>
      </c>
      <c r="J4" s="5">
        <f>VLOOKUP(F4,'Set up'!$A$2:$D$44,4,FALSE)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up'!$A$2:$E$44,5,FALSE)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up'!$A$2:$C$44,3,FALSE)</f>
        <v>Cash</v>
      </c>
      <c r="J5" s="5">
        <f>VLOOKUP(F5,'Set up'!$A$2:$D$44,4,FALSE)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up'!$A$2:$E$44,5,FALSE)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up'!$A$2:$C$44,3,FALSE)</f>
        <v>Cash</v>
      </c>
      <c r="J6" s="5">
        <f>VLOOKUP(F6,'Set up'!$A$2:$D$44,4,FALSE)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up'!$A$2:$E$44,5,FALSE)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up'!$A$2:$C$44,3,FALSE)</f>
        <v>Cash</v>
      </c>
      <c r="J7" s="5">
        <f>VLOOKUP(F7,'Set up'!$A$2:$D$44,4,FALSE)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up'!$A$2:$E$44,5,FALSE)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up'!$A$2:$C$44,3,FALSE)</f>
        <v>Cash</v>
      </c>
      <c r="J8" s="5">
        <f>VLOOKUP(F8,'Set up'!$A$2:$D$44,4,FALSE)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up'!$A$2:$E$44,5,FALSE)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up'!$A$2:$C$44,3,FALSE)</f>
        <v>Cash</v>
      </c>
      <c r="J9" s="5">
        <f>VLOOKUP(F9,'Set up'!$A$2:$D$44,4,FALSE)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up'!$A$2:$E$44,5,FALSE)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up'!$A$2:$C$44,3,FALSE)</f>
        <v>45</v>
      </c>
      <c r="J10" s="5">
        <f>VLOOKUP(F10,'Set up'!$A$2:$D$44,4,FALSE)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up'!$A$2:$E$44,5,FALSE)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up'!$A$2:$C$44,3,FALSE)</f>
        <v>45</v>
      </c>
      <c r="J11" s="5">
        <f>VLOOKUP(F11,'Set up'!$A$2:$D$44,4,FALSE)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up'!$A$2:$E$44,5,FALSE)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up'!$A$2:$C$44,3,FALSE)</f>
        <v>120</v>
      </c>
      <c r="J12" s="5">
        <f>VLOOKUP(F12,'Set up'!$A$2:$D$44,4,FALSE)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up'!$A$2:$E$44,5,FALSE)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up'!$A$2:$C$44,3,FALSE)</f>
        <v>45</v>
      </c>
      <c r="J13" s="5">
        <f>VLOOKUP(F13,'Set up'!$A$2:$D$44,4,FALSE)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up'!$A$2:$E$44,5,FALSE)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up'!$A$2:$C$44,3,FALSE)</f>
        <v>Cash</v>
      </c>
      <c r="J14" s="5">
        <f>VLOOKUP(F14,'Set up'!$A$2:$D$44,4,FALSE)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up'!$A$2:$E$44,5,FALSE)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up'!$A$2:$C$44,3,FALSE)</f>
        <v>Cash</v>
      </c>
      <c r="J15" s="5">
        <f>VLOOKUP(F15,'Set up'!$A$2:$D$44,4,FALSE)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up'!$A$2:$E$44,5,FALSE)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up'!$A$2:$C$44,2,FALSE)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up'!$A$2:$C$44,3,FALSE)</f>
        <v>Cash</v>
      </c>
      <c r="J16" s="5">
        <f>VLOOKUP(F16,'Set up'!$A$2:$D$44,4,FALSE)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up'!$A$2:$E$44,5,FALSE)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up'!$A$2:$C$44,3,FALSE)</f>
        <v>120</v>
      </c>
      <c r="J17" s="5">
        <f>VLOOKUP(F17,'Set up'!$A$2:$D$44,4,FALSE)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up'!$A$2:$E$44,5,FALSE)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up'!$A$2:$C$44,3,FALSE)</f>
        <v>120</v>
      </c>
      <c r="J18" s="5">
        <f>VLOOKUP(F18,'Set up'!$A$2:$D$44,4,FALSE)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up'!$A$2:$E$44,5,FALSE)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up'!$A$2:$C$44,3,FALSE)</f>
        <v>120</v>
      </c>
      <c r="J19" s="5">
        <f>VLOOKUP(F19,'Set up'!$A$2:$D$44,4,FALSE)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up'!$A$2:$E$44,5,FALSE)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up'!$A$2:$C$44,3,FALSE)</f>
        <v>Cash</v>
      </c>
      <c r="J20" s="5">
        <f>VLOOKUP(F20,'Set up'!$A$2:$D$44,4,FALSE)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up'!$A$2:$E$44,5,FALSE)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up'!$A$2:$C$44,3,FALSE)</f>
        <v>Cash</v>
      </c>
      <c r="J21" s="5">
        <f>VLOOKUP(F21,'Set up'!$A$2:$D$44,4,FALSE)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up'!$A$2:$E$44,5,FALSE)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up'!$A$2:$C$44,3,FALSE)</f>
        <v>45</v>
      </c>
      <c r="J22" s="5">
        <f>VLOOKUP(F22,'Set up'!$A$2:$D$44,4,FALSE)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up'!$A$2:$E$44,5,FALSE)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up'!$A$2:$C$44,3,FALSE)</f>
        <v>45</v>
      </c>
      <c r="J23" s="5">
        <f>VLOOKUP(F23,'Set up'!$A$2:$D$44,4,FALSE)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up'!$A$2:$E$44,5,FALSE)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up'!$A$2:$C$44,3,FALSE)</f>
        <v>Cash</v>
      </c>
      <c r="J24" s="5">
        <f>VLOOKUP(F24,'Set up'!$A$2:$D$44,4,FALSE)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up'!$A$2:$E$44,5,FALSE)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up'!$A$2:$C$44,3,FALSE)</f>
        <v>Cash</v>
      </c>
      <c r="J25" s="5">
        <f>VLOOKUP(F25,'Set up'!$A$2:$D$44,4,FALSE)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up'!$A$2:$E$44,5,FALSE)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up'!$A$2:$C$44,2,FALSE)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up'!$A$2:$C$44,3,FALSE)</f>
        <v>Cash</v>
      </c>
      <c r="J26" s="5">
        <f>VLOOKUP(F26,'Set up'!$A$2:$D$44,4,FALSE)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up'!$A$2:$E$44,5,FALSE)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up'!$A$2:$C$44,3,FALSE)</f>
        <v>Cash</v>
      </c>
      <c r="J27" s="5">
        <f>VLOOKUP(F27,'Set up'!$A$2:$D$44,4,FALSE)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up'!$A$2:$E$44,5,FALSE)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up'!$A$2:$C$44,3,FALSE)</f>
        <v>45</v>
      </c>
      <c r="J28" s="5">
        <f>VLOOKUP(F28,'Set up'!$A$2:$D$44,4,FALSE)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up'!$A$2:$E$44,5,FALSE)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up'!$A$2:$C$44,3,FALSE)</f>
        <v>Cash</v>
      </c>
      <c r="J29" s="5">
        <f>VLOOKUP(F29,'Set up'!$A$2:$D$44,4,FALSE)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up'!$A$2:$E$44,5,FALSE)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up'!$A$2:$C$44,3,FALSE)</f>
        <v>Cash</v>
      </c>
      <c r="J30" s="5">
        <f>VLOOKUP(F30,'Set up'!$A$2:$D$44,4,FALSE)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up'!$A$2:$E$44,5,FALSE)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up'!$A$2:$C$44,3,FALSE)</f>
        <v>Cash</v>
      </c>
      <c r="J31" s="5">
        <f>VLOOKUP(F31,'Set up'!$A$2:$D$44,4,FALSE)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up'!$A$2:$E$44,5,FALSE)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up'!$A$2:$C$44,3,FALSE)</f>
        <v>Cash</v>
      </c>
      <c r="J32" s="5">
        <f>VLOOKUP(F32,'Set up'!$A$2:$D$44,4,FALSE)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up'!$A$2:$E$44,5,FALSE)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up'!$A$2:$C$44,3,FALSE)</f>
        <v>Cash</v>
      </c>
      <c r="J33" s="5">
        <f>VLOOKUP(F33,'Set up'!$A$2:$D$44,4,FALSE)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up'!$A$2:$E$44,5,FALSE)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up'!$A$2:$C$44,3,FALSE)</f>
        <v>Cash</v>
      </c>
      <c r="J34" s="5">
        <f>VLOOKUP(F34,'Set up'!$A$2:$D$44,4,FALSE)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up'!$A$2:$E$44,5,FALSE)</f>
        <v>Trsf</v>
      </c>
      <c r="S34" s="15" t="s">
        <v>108</v>
      </c>
    </row>
    <row r="35" spans="1:19" x14ac:dyDescent="0.3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up'!$A$2:$C$44,3,FALSE)</f>
        <v>Cash</v>
      </c>
      <c r="J35" s="5">
        <f>VLOOKUP(F35,'Set up'!$A$2:$D$44,4,FALSE)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up'!$A$2:$E$44,5,FALSE)</f>
        <v>Trsf</v>
      </c>
      <c r="S35" s="1" t="s">
        <v>73</v>
      </c>
    </row>
    <row r="36" spans="1:19" x14ac:dyDescent="0.3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up'!$A$2:$C$44,3,FALSE)</f>
        <v>45</v>
      </c>
      <c r="J36" s="5">
        <f>VLOOKUP(F36,'Set up'!$A$2:$D$44,4,FALSE)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up'!$A$2:$E$44,5,FALSE)</f>
        <v>PD Chq</v>
      </c>
      <c r="S36" s="13" t="s">
        <v>90</v>
      </c>
    </row>
    <row r="37" spans="1:19" x14ac:dyDescent="0.3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up'!$A$2:$C$44,3,FALSE)</f>
        <v>45</v>
      </c>
      <c r="J37" s="5">
        <f>VLOOKUP(F37,'Set up'!$A$2:$D$44,4,FALSE)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up'!$A$2:$E$44,5,FALSE)</f>
        <v>PD Chq</v>
      </c>
      <c r="S37" s="13" t="s">
        <v>72</v>
      </c>
    </row>
    <row r="38" spans="1:19" x14ac:dyDescent="0.3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up'!$A$2:$C$44,3,FALSE)</f>
        <v>45</v>
      </c>
      <c r="J38" s="5">
        <f>VLOOKUP(F38,'Set up'!$A$2:$D$44,4,FALSE)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up'!$A$2:$E$44,5,FALSE)</f>
        <v>PD Chq</v>
      </c>
      <c r="S38" s="13" t="s">
        <v>72</v>
      </c>
    </row>
    <row r="39" spans="1:19" x14ac:dyDescent="0.3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up'!$A$2:$C$44,3,FALSE)</f>
        <v>60</v>
      </c>
      <c r="J39" s="5">
        <f>VLOOKUP(F39,'Set up'!$A$2:$D$44,4,FALSE)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up'!$A$2:$E$44,5,FALSE)</f>
        <v>Chq</v>
      </c>
      <c r="S39" s="15" t="s">
        <v>187</v>
      </c>
    </row>
    <row r="40" spans="1:19" x14ac:dyDescent="0.3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up'!$A$2:$C$44,3,FALSE)</f>
        <v>60</v>
      </c>
      <c r="J40" s="5">
        <f>VLOOKUP(F40,'Set up'!$A$2:$D$44,4,FALSE)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up'!$A$2:$E$44,5,FALSE)</f>
        <v>Chq</v>
      </c>
      <c r="S40" s="15" t="s">
        <v>187</v>
      </c>
    </row>
    <row r="41" spans="1:19" x14ac:dyDescent="0.3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up'!$A$2:$C$44,3,FALSE)</f>
        <v>Cash</v>
      </c>
      <c r="J41" s="5">
        <f>VLOOKUP(F41,'Set up'!$A$2:$D$44,4,FALSE)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up'!$A$2:$E$44,5,FALSE)</f>
        <v>Trsf</v>
      </c>
      <c r="S41" s="1" t="s">
        <v>94</v>
      </c>
    </row>
    <row r="42" spans="1:19" x14ac:dyDescent="0.3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up'!$A$2:$C$44,3,FALSE)</f>
        <v>120</v>
      </c>
      <c r="J42" s="5">
        <f>VLOOKUP(F42,'Set up'!$A$2:$D$44,4,FALSE)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up'!$A$2:$E$44,5,FALSE)</f>
        <v>Trsf</v>
      </c>
      <c r="S42" s="13" t="s">
        <v>213</v>
      </c>
    </row>
    <row r="43" spans="1:19" x14ac:dyDescent="0.3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up'!$A$2:$C$44,3,FALSE)</f>
        <v>120</v>
      </c>
      <c r="J43" s="5">
        <f>VLOOKUP(F43,'Set up'!$A$2:$D$44,4,FALSE)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up'!$A$2:$E$44,5,FALSE)</f>
        <v>Trsf</v>
      </c>
      <c r="S43" s="13" t="s">
        <v>213</v>
      </c>
    </row>
    <row r="44" spans="1:19" x14ac:dyDescent="0.3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up'!$A$2:$C$44,3,FALSE)</f>
        <v>120</v>
      </c>
      <c r="J44" s="5">
        <f>VLOOKUP(F44,'Set up'!$A$2:$D$44,4,FALSE)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up'!$A$2:$E$44,5,FALSE)</f>
        <v>Trsf</v>
      </c>
      <c r="S44" s="13" t="s">
        <v>213</v>
      </c>
    </row>
    <row r="45" spans="1:19" x14ac:dyDescent="0.3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up'!$A$2:$C$44,3,FALSE)</f>
        <v>120</v>
      </c>
      <c r="J45" s="5">
        <f>VLOOKUP(F45,'Set up'!$A$2:$D$44,4,FALSE)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up'!$A$2:$E$44,5,FALSE)</f>
        <v>Trsf</v>
      </c>
      <c r="S45" s="13" t="s">
        <v>213</v>
      </c>
    </row>
    <row r="46" spans="1:19" x14ac:dyDescent="0.3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up'!$A$2:$C$44,3,FALSE)</f>
        <v>120</v>
      </c>
      <c r="J46" s="5">
        <f>VLOOKUP(F46,'Set up'!$A$2:$D$44,4,FALSE)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up'!$A$2:$E$44,5,FALSE)</f>
        <v>Trsf</v>
      </c>
      <c r="S46" s="13" t="s">
        <v>213</v>
      </c>
    </row>
    <row r="47" spans="1:19" x14ac:dyDescent="0.3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up'!$A$2:$C$44,3,FALSE)</f>
        <v>Cash</v>
      </c>
      <c r="J47" s="5">
        <f>VLOOKUP(F47,'Set up'!$A$2:$D$44,4,FALSE)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up'!$A$2:$E$44,5,FALSE)</f>
        <v>Trsf</v>
      </c>
      <c r="S47" s="1" t="s">
        <v>93</v>
      </c>
    </row>
    <row r="48" spans="1:19" x14ac:dyDescent="0.3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up'!$A$2:$C$44,3,FALSE)</f>
        <v>Cash</v>
      </c>
      <c r="J48" s="5">
        <f>VLOOKUP(F48,'Set up'!$A$2:$D$44,4,FALSE)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up'!$A$2:$E$44,5,FALSE)</f>
        <v>Trsf</v>
      </c>
      <c r="S48" s="1" t="s">
        <v>93</v>
      </c>
    </row>
    <row r="49" spans="1:20" x14ac:dyDescent="0.3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up'!$A$2:$C$44,3,FALSE)</f>
        <v>Cash</v>
      </c>
      <c r="J49" s="5">
        <f>VLOOKUP(F49,'Set up'!$A$2:$D$44,4,FALSE)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up'!$A$2:$E$44,5,FALSE)</f>
        <v>Trsf</v>
      </c>
      <c r="S49" s="1" t="s">
        <v>93</v>
      </c>
    </row>
    <row r="50" spans="1:20" x14ac:dyDescent="0.3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up'!$A$2:$C$44,3,FALSE)</f>
        <v>Cash</v>
      </c>
      <c r="J50" s="5">
        <f>VLOOKUP(F50,'Set up'!$A$2:$D$44,4,FALSE)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up'!$A$2:$E$44,5,FALSE)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up'!$A$2:$C$44,3,FALSE)</f>
        <v>Cash</v>
      </c>
      <c r="J51" s="5">
        <f>VLOOKUP(F51,'Set up'!$A$2:$D$44,4,FALSE)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up'!$A$2:$E$44,5,FALSE)</f>
        <v>Trsf</v>
      </c>
      <c r="S51" s="1" t="s">
        <v>92</v>
      </c>
    </row>
    <row r="52" spans="1:20" x14ac:dyDescent="0.3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up'!$A$2:$C$44,3,FALSE)</f>
        <v>Cash</v>
      </c>
      <c r="J52" s="5">
        <f>VLOOKUP(F52,'Set up'!$A$2:$D$44,4,FALSE)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up'!$A$2:$E$44,5,FALSE)</f>
        <v>Trsf</v>
      </c>
      <c r="S52" s="1" t="s">
        <v>92</v>
      </c>
    </row>
    <row r="53" spans="1:20" x14ac:dyDescent="0.3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up'!$A$2:$C$44,3,FALSE)</f>
        <v>120</v>
      </c>
      <c r="J53" s="5">
        <f>VLOOKUP(F53,'Set up'!$A$2:$D$44,4,FALSE)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up'!$A$2:$E$44,5,FALSE)</f>
        <v>Chq</v>
      </c>
      <c r="S53" s="13" t="s">
        <v>248</v>
      </c>
    </row>
    <row r="54" spans="1:20" x14ac:dyDescent="0.3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up'!$A$2:$C$44,3,FALSE)</f>
        <v>120</v>
      </c>
      <c r="J54" s="5">
        <f>VLOOKUP(F54,'Set up'!$A$2:$D$44,4,FALSE)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up'!$A$2:$E$44,5,FALSE)</f>
        <v>Chq</v>
      </c>
      <c r="S54" s="13" t="s">
        <v>248</v>
      </c>
    </row>
    <row r="55" spans="1:20" x14ac:dyDescent="0.3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up'!$A$2:$C$44,3,FALSE)</f>
        <v>120</v>
      </c>
      <c r="J55" s="5">
        <f>VLOOKUP(F55,'Set up'!$A$2:$D$44,4,FALSE)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up'!$A$2:$E$44,5,FALSE)</f>
        <v>Chq</v>
      </c>
      <c r="S55" s="13" t="s">
        <v>248</v>
      </c>
    </row>
    <row r="56" spans="1:20" x14ac:dyDescent="0.3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up'!$A$2:$C$44,3,FALSE)</f>
        <v>120</v>
      </c>
      <c r="J56" s="5">
        <f>VLOOKUP(F56,'Set up'!$A$2:$D$44,4,FALSE)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up'!$A$2:$E$44,5,FALSE)</f>
        <v>Chq</v>
      </c>
      <c r="S56" s="13" t="s">
        <v>248</v>
      </c>
    </row>
    <row r="57" spans="1:20" x14ac:dyDescent="0.3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up'!$A$2:$C$44,3,FALSE)</f>
        <v>120</v>
      </c>
      <c r="J57" s="5">
        <f>VLOOKUP(F57,'Set up'!$A$2:$D$44,4,FALSE)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up'!$A$2:$E$44,5,FALSE)</f>
        <v>Chq</v>
      </c>
      <c r="S57" s="13" t="s">
        <v>248</v>
      </c>
    </row>
    <row r="58" spans="1:20" x14ac:dyDescent="0.3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up'!$A$2:$C$44,3,FALSE)</f>
        <v>120</v>
      </c>
      <c r="J58" s="5">
        <f>VLOOKUP(F58,'Set up'!$A$2:$D$44,4,FALSE)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up'!$A$2:$E$44,5,FALSE)</f>
        <v>Chq</v>
      </c>
      <c r="S58" s="13" t="s">
        <v>248</v>
      </c>
    </row>
    <row r="59" spans="1:20" x14ac:dyDescent="0.3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up'!$A$2:$C$44,3,FALSE)</f>
        <v>120</v>
      </c>
      <c r="J59" s="5">
        <f>VLOOKUP(F59,'Set up'!$A$2:$D$44,4,FALSE)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up'!$A$2:$E$44,5,FALSE)</f>
        <v>Chq</v>
      </c>
      <c r="S59" s="13" t="s">
        <v>248</v>
      </c>
    </row>
    <row r="60" spans="1:20" x14ac:dyDescent="0.3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up'!$A$2:$C$44,3,FALSE)</f>
        <v>Cash</v>
      </c>
      <c r="J60" s="5">
        <f>VLOOKUP(F60,'Set up'!$A$2:$D$44,4,FALSE)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up'!$A$2:$E$44,5,FALSE)</f>
        <v>Trsf</v>
      </c>
      <c r="S60" s="1" t="s">
        <v>104</v>
      </c>
    </row>
    <row r="61" spans="1:20" x14ac:dyDescent="0.3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up'!$A$2:$C$44,3,FALSE)</f>
        <v>Cash</v>
      </c>
      <c r="J61" s="5">
        <f>VLOOKUP(F61,'Set up'!$A$2:$D$44,4,FALSE)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up'!$A$2:$E$44,5,FALSE)</f>
        <v>Trsf</v>
      </c>
      <c r="S61" s="1" t="s">
        <v>104</v>
      </c>
    </row>
    <row r="62" spans="1:20" x14ac:dyDescent="0.3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up'!$A$2:$C$44,3,FALSE)</f>
        <v>120</v>
      </c>
      <c r="J62" s="5">
        <f>VLOOKUP(F62,'Set up'!$A$2:$D$44,4,FALSE)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up'!$A$2:$E$44,5,FALSE)</f>
        <v>Chq</v>
      </c>
      <c r="S62" s="13" t="s">
        <v>248</v>
      </c>
    </row>
    <row r="63" spans="1:20" x14ac:dyDescent="0.3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up'!$A$2:$C$44,3,FALSE)</f>
        <v>120</v>
      </c>
      <c r="J63" s="5">
        <f>VLOOKUP(F63,'Set up'!$A$2:$D$44,4,FALSE)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up'!$A$2:$E$44,5,FALSE)</f>
        <v>Chq</v>
      </c>
      <c r="S63" s="13" t="s">
        <v>248</v>
      </c>
    </row>
    <row r="64" spans="1:20" x14ac:dyDescent="0.3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up'!$A$2:$C$44,3,FALSE)</f>
        <v>120</v>
      </c>
      <c r="J64" s="5">
        <f>VLOOKUP(F64,'Set up'!$A$2:$D$44,4,FALSE)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up'!$A$2:$E$44,5,FALSE)</f>
        <v>Chq</v>
      </c>
      <c r="S64" s="13" t="s">
        <v>248</v>
      </c>
    </row>
    <row r="65" spans="1:19" x14ac:dyDescent="0.3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up'!$A$2:$C$44,3,FALSE)</f>
        <v>120</v>
      </c>
      <c r="J65" s="5">
        <f>VLOOKUP(F65,'Set up'!$A$2:$D$44,4,FALSE)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up'!$A$2:$E$44,5,FALSE)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up'!$A$2:$C$44,3,FALSE)</f>
        <v>120</v>
      </c>
      <c r="J66" s="5">
        <f>VLOOKUP(F66,'Set up'!$A$2:$D$44,4,FALSE)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up'!$A$2:$E$44,5,FALSE)</f>
        <v>Chq</v>
      </c>
      <c r="S66" s="13" t="s">
        <v>248</v>
      </c>
    </row>
    <row r="67" spans="1:19" x14ac:dyDescent="0.3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up'!$A$2:$C$44,3,FALSE)</f>
        <v>120</v>
      </c>
      <c r="J67" s="5">
        <f>VLOOKUP(F67,'Set up'!$A$2:$D$44,4,FALSE)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up'!$A$2:$E$44,5,FALSE)</f>
        <v>Trsf</v>
      </c>
      <c r="S67" s="13" t="s">
        <v>249</v>
      </c>
    </row>
    <row r="68" spans="1:19" x14ac:dyDescent="0.3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up'!$A$2:$C$44,3,FALSE)</f>
        <v>120</v>
      </c>
      <c r="J68" s="5">
        <f>VLOOKUP(F68,'Set up'!$A$2:$D$44,4,FALSE)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up'!$A$2:$E$44,5,FALSE)</f>
        <v>Trsf</v>
      </c>
      <c r="S68" s="13" t="s">
        <v>249</v>
      </c>
    </row>
    <row r="69" spans="1:19" x14ac:dyDescent="0.3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up'!$A$2:$C$44,3,FALSE)</f>
        <v>120</v>
      </c>
      <c r="J69" s="5">
        <f>VLOOKUP(F69,'Set up'!$A$2:$D$44,4,FALSE)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up'!$A$2:$E$44,5,FALSE)</f>
        <v>Trsf</v>
      </c>
      <c r="S69" s="13" t="s">
        <v>249</v>
      </c>
    </row>
    <row r="70" spans="1:19" x14ac:dyDescent="0.3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up'!$A$2:$C$44,3,FALSE)</f>
        <v>120</v>
      </c>
      <c r="J70" s="5">
        <f>VLOOKUP(F70,'Set up'!$A$2:$D$44,4,FALSE)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up'!$A$2:$E$44,5,FALSE)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up'!$A$2:$C$44,2,FALSE)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up'!$A$2:$C$44,3,FALSE)</f>
        <v>Cash</v>
      </c>
      <c r="J71" s="5">
        <f>VLOOKUP(F71,'Set up'!$A$2:$D$44,4,FALSE)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up'!$A$2:$E$44,5,FALSE)</f>
        <v>Trsf</v>
      </c>
      <c r="S71" s="1" t="s">
        <v>107</v>
      </c>
    </row>
    <row r="72" spans="1:19" x14ac:dyDescent="0.3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up'!$A$2:$C$44,3,FALSE)</f>
        <v>Cash</v>
      </c>
      <c r="J72" s="5">
        <f>VLOOKUP(F72,'Set up'!$A$2:$D$44,4,FALSE)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up'!$A$2:$E$44,5,FALSE)</f>
        <v>Trsf</v>
      </c>
      <c r="S72" s="1" t="s">
        <v>107</v>
      </c>
    </row>
    <row r="73" spans="1:19" x14ac:dyDescent="0.3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up'!$A$2:$C$44,3,FALSE)</f>
        <v>Cash</v>
      </c>
      <c r="J73" s="5">
        <f>VLOOKUP(F73,'Set up'!$A$2:$D$44,4,FALSE)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up'!$A$2:$E$44,5,FALSE)</f>
        <v>Chq</v>
      </c>
      <c r="S73" s="1" t="s">
        <v>128</v>
      </c>
    </row>
    <row r="74" spans="1:19" x14ac:dyDescent="0.3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up'!$A$2:$C$44,3,FALSE)</f>
        <v>45</v>
      </c>
      <c r="J74" s="5">
        <f>VLOOKUP(F74,'Set up'!$A$2:$D$44,4,FALSE)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up'!$A$2:$E$44,5,FALSE)</f>
        <v>PD Chq</v>
      </c>
      <c r="S74" s="13" t="s">
        <v>113</v>
      </c>
    </row>
    <row r="75" spans="1:19" x14ac:dyDescent="0.3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up'!$A$2:$C$44,3,FALSE)</f>
        <v>45</v>
      </c>
      <c r="J75" s="5">
        <f>VLOOKUP(F75,'Set up'!$A$2:$D$44,4,FALSE)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up'!$A$2:$E$44,5,FALSE)</f>
        <v>PD Chq</v>
      </c>
      <c r="S75" s="13" t="s">
        <v>114</v>
      </c>
    </row>
    <row r="76" spans="1:19" x14ac:dyDescent="0.3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up'!$A$2:$C$44,3,FALSE)</f>
        <v>45</v>
      </c>
      <c r="J76" s="5">
        <f>VLOOKUP(F76,'Set up'!$A$2:$D$44,4,FALSE)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up'!$A$2:$E$44,5,FALSE)</f>
        <v>PD Chq</v>
      </c>
      <c r="S76" s="13" t="s">
        <v>115</v>
      </c>
    </row>
    <row r="77" spans="1:19" x14ac:dyDescent="0.3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up'!$A$2:$C$44,3,FALSE)</f>
        <v>45</v>
      </c>
      <c r="J77" s="5">
        <f>VLOOKUP(F77,'Set up'!$A$2:$D$44,4,FALSE)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up'!$A$2:$E$44,5,FALSE)</f>
        <v>PD Chq</v>
      </c>
      <c r="S77" s="13" t="s">
        <v>115</v>
      </c>
    </row>
    <row r="78" spans="1:19" x14ac:dyDescent="0.3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up'!$A$2:$C$44,3,FALSE)</f>
        <v>120</v>
      </c>
      <c r="J78" s="5">
        <f>VLOOKUP(F78,'Set up'!$A$2:$D$44,4,FALSE)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up'!$A$2:$E$44,5,FALSE)</f>
        <v>Chq</v>
      </c>
      <c r="S78" s="13" t="s">
        <v>277</v>
      </c>
    </row>
    <row r="79" spans="1:19" x14ac:dyDescent="0.3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up'!$A$2:$C$44,3,FALSE)</f>
        <v>120</v>
      </c>
      <c r="J79" s="5">
        <f>VLOOKUP(F79,'Set up'!$A$2:$D$44,4,FALSE)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up'!$A$2:$E$44,5,FALSE)</f>
        <v>Chq</v>
      </c>
      <c r="S79" s="13" t="s">
        <v>277</v>
      </c>
    </row>
    <row r="80" spans="1:19" x14ac:dyDescent="0.3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up'!$A$2:$C$44,3,FALSE)</f>
        <v>120</v>
      </c>
      <c r="J80" s="5">
        <f>VLOOKUP(F80,'Set up'!$A$2:$D$44,4,FALSE)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up'!$A$2:$E$44,5,FALSE)</f>
        <v>Chq</v>
      </c>
      <c r="S80" s="13" t="s">
        <v>277</v>
      </c>
    </row>
    <row r="81" spans="1:19" x14ac:dyDescent="0.3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up'!$A$2:$C$44,3,FALSE)</f>
        <v>120</v>
      </c>
      <c r="J81" s="5">
        <f>VLOOKUP(F81,'Set up'!$A$2:$D$44,4,FALSE)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up'!$A$2:$E$44,5,FALSE)</f>
        <v>Chq</v>
      </c>
      <c r="S81" s="13" t="s">
        <v>277</v>
      </c>
    </row>
    <row r="82" spans="1:19" x14ac:dyDescent="0.3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up'!$A$2:$C$44,3,FALSE)</f>
        <v>120</v>
      </c>
      <c r="J82" s="5">
        <f>VLOOKUP(F82,'Set up'!$A$2:$D$44,4,FALSE)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up'!$A$2:$E$44,5,FALSE)</f>
        <v>Chq</v>
      </c>
      <c r="S82" s="13" t="s">
        <v>277</v>
      </c>
    </row>
    <row r="83" spans="1:19" x14ac:dyDescent="0.3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up'!$A$2:$C$44,3,FALSE)</f>
        <v>120</v>
      </c>
      <c r="J83" s="5">
        <f>VLOOKUP(F83,'Set up'!$A$2:$D$44,4,FALSE)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up'!$A$2:$E$44,5,FALSE)</f>
        <v>Chq</v>
      </c>
      <c r="S83" s="13" t="s">
        <v>277</v>
      </c>
    </row>
    <row r="84" spans="1:19" x14ac:dyDescent="0.3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up'!$A$2:$C$44,3,FALSE)</f>
        <v>120</v>
      </c>
      <c r="J84" s="5">
        <f>VLOOKUP(F84,'Set up'!$A$2:$D$44,4,FALSE)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up'!$A$2:$E$44,5,FALSE)</f>
        <v>Chq</v>
      </c>
      <c r="S84" s="13" t="s">
        <v>277</v>
      </c>
    </row>
    <row r="85" spans="1:19" x14ac:dyDescent="0.3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up'!$A$2:$C$44,3,FALSE)</f>
        <v>Cash</v>
      </c>
      <c r="J85" s="5">
        <f>VLOOKUP(F85,'Set up'!$A$2:$D$44,4,FALSE)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up'!$A$2:$E$44,5,FALSE)</f>
        <v>Trsf</v>
      </c>
      <c r="S85" s="1" t="s">
        <v>129</v>
      </c>
    </row>
    <row r="86" spans="1:19" x14ac:dyDescent="0.3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up'!$A$2:$C$44,3,FALSE)</f>
        <v>Cash</v>
      </c>
      <c r="J86" s="5">
        <f>VLOOKUP(F86,'Set up'!$A$2:$D$44,4,FALSE)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up'!$A$2:$E$44,5,FALSE)</f>
        <v>Trsf</v>
      </c>
      <c r="S86" s="1" t="s">
        <v>129</v>
      </c>
    </row>
    <row r="87" spans="1:19" x14ac:dyDescent="0.3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up'!$A$2:$C$44,3,FALSE)</f>
        <v>Cash</v>
      </c>
      <c r="J87" s="5">
        <f>VLOOKUP(F87,'Set up'!$A$2:$D$44,4,FALSE)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up'!$A$2:$E$44,5,FALSE)</f>
        <v>Trsf</v>
      </c>
      <c r="S87" s="10" t="s">
        <v>70</v>
      </c>
    </row>
    <row r="88" spans="1:19" x14ac:dyDescent="0.3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up'!$A$2:$C$44,3,FALSE)</f>
        <v>Cash</v>
      </c>
      <c r="J88" s="5">
        <f>VLOOKUP(F88,'Set up'!$A$2:$D$44,4,FALSE)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up'!$A$2:$E$44,5,FALSE)</f>
        <v>Trsf</v>
      </c>
      <c r="S88" s="10" t="s">
        <v>70</v>
      </c>
    </row>
    <row r="89" spans="1:19" x14ac:dyDescent="0.3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up'!$A$2:$C$44,3,FALSE)</f>
        <v>Cash</v>
      </c>
      <c r="J89" s="5">
        <f>VLOOKUP(F89,'Set up'!$A$2:$D$44,4,FALSE)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up'!$A$2:$E$44,5,FALSE)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up'!$A$2:$C$44,3,FALSE)</f>
        <v>45</v>
      </c>
      <c r="J90" s="5">
        <f>VLOOKUP(F90,'Set up'!$A$2:$D$44,4,FALSE)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up'!$A$2:$E$44,5,FALSE)</f>
        <v>PD Chq</v>
      </c>
      <c r="S90" s="13" t="s">
        <v>121</v>
      </c>
    </row>
    <row r="91" spans="1:19" x14ac:dyDescent="0.3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up'!$A$2:$C$44,3,FALSE)</f>
        <v>45</v>
      </c>
      <c r="J91" s="5">
        <f>VLOOKUP(F91,'Set up'!$A$2:$D$44,4,FALSE)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up'!$A$2:$E$44,5,FALSE)</f>
        <v>PD Chq</v>
      </c>
      <c r="S91" s="13" t="s">
        <v>121</v>
      </c>
    </row>
    <row r="92" spans="1:19" x14ac:dyDescent="0.3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up'!$A$2:$C$44,3,FALSE)</f>
        <v>Cash</v>
      </c>
      <c r="J92" s="5">
        <f>VLOOKUP(F92,'Set up'!$A$2:$D$44,4,FALSE)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up'!$A$2:$E$44,5,FALSE)</f>
        <v>Trsf</v>
      </c>
      <c r="S92" s="1" t="s">
        <v>160</v>
      </c>
    </row>
    <row r="93" spans="1:19" x14ac:dyDescent="0.3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up'!$A$2:$C$44,3,FALSE)</f>
        <v>Cash</v>
      </c>
      <c r="J93" s="5">
        <f>VLOOKUP(F93,'Set up'!$A$2:$D$44,4,FALSE)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up'!$A$2:$E$44,5,FALSE)</f>
        <v>Trsf</v>
      </c>
      <c r="S93" s="1" t="s">
        <v>160</v>
      </c>
    </row>
    <row r="94" spans="1:19" x14ac:dyDescent="0.3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up'!$A$2:$C$44,3,FALSE)</f>
        <v>Cash</v>
      </c>
      <c r="J94" s="5">
        <f>VLOOKUP(F94,'Set up'!$A$2:$D$44,4,FALSE)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up'!$A$2:$E$44,5,FALSE)</f>
        <v>Trsf</v>
      </c>
      <c r="S94" s="1" t="s">
        <v>160</v>
      </c>
    </row>
    <row r="95" spans="1:19" x14ac:dyDescent="0.3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up'!$A$2:$C$44,3,FALSE)</f>
        <v>Cash</v>
      </c>
      <c r="J95" s="5">
        <f>VLOOKUP(F95,'Set up'!$A$2:$D$44,4,FALSE)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up'!$A$2:$E$44,5,FALSE)</f>
        <v>Chq</v>
      </c>
      <c r="S95" s="1" t="s">
        <v>158</v>
      </c>
    </row>
    <row r="96" spans="1:19" x14ac:dyDescent="0.3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up'!$A$2:$C$44,3,FALSE)</f>
        <v>Cash</v>
      </c>
      <c r="J96" s="5">
        <f>VLOOKUP(F96,'Set up'!$A$2:$D$44,4,FALSE)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up'!$A$2:$E$44,5,FALSE)</f>
        <v>Chq</v>
      </c>
      <c r="S96" s="1" t="s">
        <v>157</v>
      </c>
    </row>
    <row r="97" spans="1:19" x14ac:dyDescent="0.3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up'!$A$2:$C$44,3,FALSE)</f>
        <v>120</v>
      </c>
      <c r="J97" s="5">
        <f>VLOOKUP(F97,'Set up'!$A$2:$D$44,4,FALSE)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up'!$A$2:$E$44,5,FALSE)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up'!$A$2:$C$44,3,FALSE)</f>
        <v>120</v>
      </c>
      <c r="J98" s="5">
        <f>VLOOKUP(F98,'Set up'!$A$2:$D$44,4,FALSE)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up'!$A$2:$E$44,5,FALSE)</f>
        <v>Trsf</v>
      </c>
      <c r="S98" s="13" t="s">
        <v>300</v>
      </c>
    </row>
    <row r="99" spans="1:19" x14ac:dyDescent="0.3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up'!$A$2:$C$44,3,FALSE)</f>
        <v>120</v>
      </c>
      <c r="J99" s="5">
        <f>VLOOKUP(F99,'Set up'!$A$2:$D$44,4,FALSE)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up'!$A$2:$E$44,5,FALSE)</f>
        <v>Trsf</v>
      </c>
      <c r="S99" s="13" t="s">
        <v>300</v>
      </c>
    </row>
    <row r="100" spans="1:19" x14ac:dyDescent="0.3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up'!$A$2:$C$44,3,FALSE)</f>
        <v>120</v>
      </c>
      <c r="J100" s="5">
        <f>VLOOKUP(F100,'Set up'!$A$2:$D$44,4,FALSE)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up'!$A$2:$E$44,5,FALSE)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up'!$A$2:$C$44,3,FALSE)</f>
        <v>45</v>
      </c>
      <c r="J101" s="5">
        <f>VLOOKUP(F101,'Set up'!$A$2:$D$44,4,FALSE)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up'!$A$2:$E$44,5,FALSE)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up'!$A$2:$C$44,3,FALSE)</f>
        <v>45</v>
      </c>
      <c r="J102" s="5">
        <f>VLOOKUP(F102,'Set up'!$A$2:$D$44,4,FALSE)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up'!$A$2:$E$44,5,FALSE)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up'!$A$2:$C$44,3,FALSE)</f>
        <v>Cash</v>
      </c>
      <c r="J103" s="5">
        <f>VLOOKUP(F103,'Set up'!$A$2:$D$44,4,FALSE)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up'!$A$2:$E$44,5,FALSE)</f>
        <v>Trsf</v>
      </c>
      <c r="S103" s="1" t="s">
        <v>160</v>
      </c>
    </row>
    <row r="104" spans="1:19" x14ac:dyDescent="0.3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up'!$A$2:$C$44,3,FALSE)</f>
        <v>Cash</v>
      </c>
      <c r="J104" s="5">
        <f>VLOOKUP(F104,'Set up'!$A$2:$D$44,4,FALSE)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up'!$A$2:$E$44,5,FALSE)</f>
        <v>Trsf</v>
      </c>
      <c r="S104" s="1" t="s">
        <v>160</v>
      </c>
    </row>
    <row r="105" spans="1:19" x14ac:dyDescent="0.3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up'!$A$2:$C$44,3,FALSE)</f>
        <v>Cash</v>
      </c>
      <c r="J105" s="5">
        <f>VLOOKUP(F105,'Set up'!$A$2:$D$44,4,FALSE)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up'!$A$2:$E$44,5,FALSE)</f>
        <v>Chq</v>
      </c>
      <c r="S105" s="1" t="s">
        <v>159</v>
      </c>
    </row>
    <row r="106" spans="1:19" x14ac:dyDescent="0.3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up'!$A$2:$C$44,3,FALSE)</f>
        <v>Cash</v>
      </c>
      <c r="J106" s="5">
        <f>VLOOKUP(F106,'Set up'!$A$2:$D$44,4,FALSE)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up'!$A$2:$E$44,5,FALSE)</f>
        <v>Chq</v>
      </c>
      <c r="S106" s="1" t="s">
        <v>214</v>
      </c>
    </row>
    <row r="107" spans="1:19" x14ac:dyDescent="0.3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up'!$A$2:$C$44,3,FALSE)</f>
        <v>Cash</v>
      </c>
      <c r="J107" s="5">
        <f>VLOOKUP(F107,'Set up'!$A$2:$D$44,4,FALSE)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up'!$A$2:$E$44,5,FALSE)</f>
        <v>Chq</v>
      </c>
      <c r="S107" s="1" t="s">
        <v>214</v>
      </c>
    </row>
    <row r="108" spans="1:19" x14ac:dyDescent="0.3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up'!$A$2:$C$44,3,FALSE)</f>
        <v>Cash</v>
      </c>
      <c r="J108" s="5">
        <f>VLOOKUP(F108,'Set up'!$A$2:$D$44,4,FALSE)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up'!$A$2:$E$44,5,FALSE)</f>
        <v>Chq</v>
      </c>
      <c r="S108" s="1" t="s">
        <v>214</v>
      </c>
    </row>
    <row r="109" spans="1:19" x14ac:dyDescent="0.3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up'!$A$2:$C$44,2,FALSE)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up'!$A$2:$C$44,3,FALSE)</f>
        <v>Cash</v>
      </c>
      <c r="J109" s="5">
        <f>VLOOKUP(F109,'Set up'!$A$2:$D$44,4,FALSE)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up'!$A$2:$E$44,5,FALSE)</f>
        <v>Chq</v>
      </c>
      <c r="S109" s="1" t="s">
        <v>214</v>
      </c>
    </row>
    <row r="110" spans="1:19" x14ac:dyDescent="0.3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up'!$A$2:$C$44,3,FALSE)</f>
        <v>Cash</v>
      </c>
      <c r="J110" s="5">
        <f>VLOOKUP(F110,'Set up'!$A$2:$D$44,4,FALSE)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up'!$A$2:$E$44,5,FALSE)</f>
        <v>Trsf</v>
      </c>
      <c r="S110" s="1" t="s">
        <v>172</v>
      </c>
    </row>
    <row r="111" spans="1:19" x14ac:dyDescent="0.3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up'!$A$2:$C$44,3,FALSE)</f>
        <v>Cash</v>
      </c>
      <c r="J111" s="5">
        <f>VLOOKUP(F111,'Set up'!$A$2:$D$44,4,FALSE)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up'!$A$2:$E$44,5,FALSE)</f>
        <v>Trsf</v>
      </c>
      <c r="S111" s="1" t="s">
        <v>172</v>
      </c>
    </row>
    <row r="112" spans="1:19" x14ac:dyDescent="0.3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up'!$A$2:$C$44,3,FALSE)</f>
        <v>Cash</v>
      </c>
      <c r="J112" s="5">
        <f>VLOOKUP(F112,'Set up'!$A$2:$D$44,4,FALSE)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up'!$A$2:$E$44,5,FALSE)</f>
        <v>Chq</v>
      </c>
      <c r="S112" s="1" t="s">
        <v>190</v>
      </c>
    </row>
    <row r="113" spans="1:19" x14ac:dyDescent="0.3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up'!$A$2:$C$44,3,FALSE)</f>
        <v>Cash</v>
      </c>
      <c r="J113" s="5">
        <f>VLOOKUP(F113,'Set up'!$A$2:$D$44,4,FALSE)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up'!$A$2:$E$44,5,FALSE)</f>
        <v>Chq</v>
      </c>
      <c r="S113" s="1" t="s">
        <v>190</v>
      </c>
    </row>
    <row r="114" spans="1:19" x14ac:dyDescent="0.3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up'!$A$2:$C$44,3,FALSE)</f>
        <v>60</v>
      </c>
      <c r="J114" s="5">
        <f>VLOOKUP(F114,'Set up'!$A$2:$D$44,4,FALSE)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up'!$A$2:$E$44,5,FALSE)</f>
        <v>Chq</v>
      </c>
      <c r="S114" s="9" t="s">
        <v>265</v>
      </c>
    </row>
    <row r="115" spans="1:19" x14ac:dyDescent="0.3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up'!$A$2:$C$44,3,FALSE)</f>
        <v>60</v>
      </c>
      <c r="J115" s="5">
        <f>VLOOKUP(F115,'Set up'!$A$2:$D$44,4,FALSE)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up'!$A$2:$E$44,5,FALSE)</f>
        <v>Chq</v>
      </c>
      <c r="S115" s="9" t="s">
        <v>265</v>
      </c>
    </row>
    <row r="116" spans="1:19" x14ac:dyDescent="0.3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up'!$A$2:$C$44,3,FALSE)</f>
        <v>Cash</v>
      </c>
      <c r="J116" s="5">
        <f>VLOOKUP(F116,'Set up'!$A$2:$D$44,4,FALSE)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up'!$A$2:$E$44,5,FALSE)</f>
        <v>Trsf</v>
      </c>
      <c r="S116" s="1" t="s">
        <v>172</v>
      </c>
    </row>
    <row r="117" spans="1:19" x14ac:dyDescent="0.3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up'!$A$2:$C$44,2,FALSE)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up'!$A$2:$C$44,3,FALSE)</f>
        <v>Cash</v>
      </c>
      <c r="J117" s="5">
        <f>VLOOKUP(F117,'Set up'!$A$2:$D$44,4,FALSE)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up'!$A$2:$E$44,5,FALSE)</f>
        <v>Trsf</v>
      </c>
      <c r="S117" s="1" t="s">
        <v>215</v>
      </c>
    </row>
    <row r="118" spans="1:19" x14ac:dyDescent="0.3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up'!$A$2:$C$44,2,FALSE)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up'!$A$2:$C$44,3,FALSE)</f>
        <v>120</v>
      </c>
      <c r="J118" s="5">
        <f>VLOOKUP(F118,'Set up'!$A$2:$D$44,4,FALSE)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up'!$A$2:$E$44,5,FALSE)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up'!$A$2:$C$44,3,FALSE)</f>
        <v>120</v>
      </c>
      <c r="J119" s="5">
        <f>VLOOKUP(F119,'Set up'!$A$2:$D$44,4,FALSE)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up'!$A$2:$E$44,5,FALSE)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up'!$A$2:$C$44,3,FALSE)</f>
        <v>120</v>
      </c>
      <c r="J120" s="5">
        <f>VLOOKUP(F120,'Set up'!$A$2:$D$44,4,FALSE)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up'!$A$2:$E$44,5,FALSE)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up'!$A$2:$C$44,3,FALSE)</f>
        <v>120</v>
      </c>
      <c r="J121" s="5">
        <f>VLOOKUP(F121,'Set up'!$A$2:$D$44,4,FALSE)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up'!$A$2:$E$44,5,FALSE)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up'!$A$2:$C$44,3,FALSE)</f>
        <v>120</v>
      </c>
      <c r="J122" s="5">
        <f>VLOOKUP(F122,'Set up'!$A$2:$D$44,4,FALSE)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up'!$A$2:$E$44,5,FALSE)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up'!$A$2:$C$44,3,FALSE)</f>
        <v>120</v>
      </c>
      <c r="J123" s="5">
        <f>VLOOKUP(F123,'Set up'!$A$2:$D$44,4,FALSE)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up'!$A$2:$E$44,5,FALSE)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up'!$A$2:$C$44,3,FALSE)</f>
        <v>Cash</v>
      </c>
      <c r="J124" s="5">
        <f>VLOOKUP(F124,'Set up'!$A$2:$D$44,4,FALSE)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up'!$A$2:$E$44,5,FALSE)</f>
        <v>Trsf</v>
      </c>
    </row>
    <row r="125" spans="1:19" x14ac:dyDescent="0.3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up'!$A$2:$C$44,3,FALSE)</f>
        <v>Cash</v>
      </c>
      <c r="J125" s="5">
        <f>VLOOKUP(F125,'Set up'!$A$2:$D$44,4,FALSE)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up'!$A$2:$E$44,5,FALSE)</f>
        <v>Trsf</v>
      </c>
    </row>
    <row r="126" spans="1:19" x14ac:dyDescent="0.3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up'!$A$2:$C$44,3,FALSE)</f>
        <v>Cash</v>
      </c>
      <c r="J126" s="5">
        <f>VLOOKUP(F126,'Set up'!$A$2:$D$44,4,FALSE)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up'!$A$2:$E$44,5,FALSE)</f>
        <v>Trsf</v>
      </c>
    </row>
    <row r="127" spans="1:19" x14ac:dyDescent="0.3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up'!$A$2:$C$44,3,FALSE)</f>
        <v>Cash</v>
      </c>
      <c r="J127" s="5">
        <f>VLOOKUP(F127,'Set up'!$A$2:$D$44,4,FALSE)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up'!$A$2:$E$44,5,FALSE)</f>
        <v>Trsf</v>
      </c>
    </row>
    <row r="128" spans="1:19" x14ac:dyDescent="0.3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up'!$A$2:$C$44,3,FALSE)</f>
        <v>Cash</v>
      </c>
      <c r="J128" s="5">
        <f>VLOOKUP(F128,'Set up'!$A$2:$D$44,4,FALSE)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up'!$A$2:$E$44,5,FALSE)</f>
        <v>Chq</v>
      </c>
      <c r="S128" s="1" t="s">
        <v>191</v>
      </c>
    </row>
    <row r="129" spans="1:19" x14ac:dyDescent="0.3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up'!$A$2:$C$44,2,FALSE)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up'!$A$2:$C$44,3,FALSE)</f>
        <v>Cash</v>
      </c>
      <c r="J129" s="5">
        <f>VLOOKUP(F129,'Set up'!$A$2:$D$44,4,FALSE)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up'!$A$2:$E$44,5,FALSE)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up'!$A$2:$C$44,2,FALSE)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up'!$A$2:$C$44,3,FALSE)</f>
        <v>Cash</v>
      </c>
      <c r="J130" s="5">
        <f>VLOOKUP(F130,'Set up'!$A$2:$D$44,4,FALSE)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up'!$A$2:$E$44,5,FALSE)</f>
        <v>Trsf</v>
      </c>
      <c r="S130" s="1" t="s">
        <v>189</v>
      </c>
    </row>
    <row r="131" spans="1:19" x14ac:dyDescent="0.3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up'!$A$2:$C$44,3,FALSE)</f>
        <v>45</v>
      </c>
      <c r="J131" s="5">
        <f>VLOOKUP(F131,'Set up'!$A$2:$D$44,4,FALSE)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up'!$A$2:$E$44,5,FALSE)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up'!$A$2:$C$44,3,FALSE)</f>
        <v>45</v>
      </c>
      <c r="J132" s="5">
        <f>VLOOKUP(F132,'Set up'!$A$2:$D$44,4,FALSE)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up'!$A$2:$E$44,5,FALSE)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up'!$A$2:$C$44,3,FALSE)</f>
        <v>45</v>
      </c>
      <c r="J133" s="5">
        <f>VLOOKUP(F133,'Set up'!$A$2:$D$44,4,FALSE)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up'!$A$2:$E$44,5,FALSE)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up'!$A$2:$C$44,2,FALSE)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up'!$A$2:$C$44,3,FALSE)</f>
        <v>45</v>
      </c>
      <c r="J134" s="5">
        <f>VLOOKUP(F134,'Set up'!$A$2:$D$44,4,FALSE)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up'!$A$2:$E$44,5,FALSE)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up'!$A$2:$C$44,3,FALSE)</f>
        <v>Cash</v>
      </c>
      <c r="J135" s="5">
        <f>VLOOKUP(F135,'Set up'!$A$2:$D$44,4,FALSE)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up'!$A$2:$E$44,5,FALSE)</f>
        <v>Trsf</v>
      </c>
      <c r="S135" s="1" t="s">
        <v>215</v>
      </c>
    </row>
    <row r="136" spans="1:19" x14ac:dyDescent="0.3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up'!$A$2:$C$44,2,FALSE)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up'!$A$2:$C$44,3,FALSE)</f>
        <v>Cash</v>
      </c>
      <c r="J136" s="5">
        <f>VLOOKUP(F136,'Set up'!$A$2:$D$44,4,FALSE)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up'!$A$2:$E$44,5,FALSE)</f>
        <v>Trsf</v>
      </c>
      <c r="S136" s="1" t="s">
        <v>215</v>
      </c>
    </row>
    <row r="137" spans="1:19" x14ac:dyDescent="0.3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up'!$A$2:$C$44,3,FALSE)</f>
        <v>60</v>
      </c>
      <c r="J137" s="5">
        <f>VLOOKUP(F137,'Set up'!$A$2:$D$44,4,FALSE)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up'!$A$2:$E$44,5,FALSE)</f>
        <v>Chq</v>
      </c>
      <c r="S137" s="9" t="s">
        <v>265</v>
      </c>
    </row>
    <row r="138" spans="1:19" x14ac:dyDescent="0.3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up'!$A$2:$C$44,3,FALSE)</f>
        <v>Cash</v>
      </c>
      <c r="J138" s="5">
        <f>VLOOKUP(F138,'Set up'!$A$2:$D$44,4,FALSE)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up'!$A$2:$E$44,5,FALSE)</f>
        <v>Trsf</v>
      </c>
    </row>
    <row r="139" spans="1:19" x14ac:dyDescent="0.3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up'!$A$2:$C$44,3,FALSE)</f>
        <v>120</v>
      </c>
      <c r="J139" s="5">
        <f>VLOOKUP(F139,'Set up'!$A$2:$D$44,4,FALSE)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up'!$A$2:$E$44,5,FALSE)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up'!$A$2:$C$44,2,FALSE)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up'!$A$2:$C$44,3,FALSE)</f>
        <v>120</v>
      </c>
      <c r="J140" s="5">
        <f>VLOOKUP(F140,'Set up'!$A$2:$D$44,4,FALSE)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up'!$A$2:$E$44,5,FALSE)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up'!$A$2:$C$44,3,FALSE)</f>
        <v>120</v>
      </c>
      <c r="J141" s="5">
        <f>VLOOKUP(F141,'Set up'!$A$2:$D$44,4,FALSE)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up'!$A$2:$E$44,5,FALSE)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up'!$A$2:$C$44,3,FALSE)</f>
        <v>120</v>
      </c>
      <c r="J142" s="5">
        <f>VLOOKUP(F142,'Set up'!$A$2:$D$44,4,FALSE)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up'!$A$2:$E$44,5,FALSE)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up'!$A$2:$C$44,3,FALSE)</f>
        <v>120</v>
      </c>
      <c r="J143" s="5">
        <f>VLOOKUP(F143,'Set up'!$A$2:$D$44,4,FALSE)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up'!$A$2:$E$44,5,FALSE)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up'!$A$2:$C$44,2,FALSE)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up'!$A$2:$C$44,3,FALSE)</f>
        <v>#N/A</v>
      </c>
      <c r="J144" s="5" t="e">
        <f>VLOOKUP(F144,'Set up'!$A$2:$D$44,4,FALSE)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up'!$A$2:$E$44,5,FALSE)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up'!$A$2:$C$44,3,FALSE)</f>
        <v>Cash</v>
      </c>
      <c r="J145" s="5">
        <f>VLOOKUP(F145,'Set up'!$A$2:$D$44,4,FALSE)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up'!$A$2:$E$44,5,FALSE)</f>
        <v>Trsf</v>
      </c>
      <c r="S145" s="1" t="s">
        <v>216</v>
      </c>
    </row>
    <row r="146" spans="1:19" x14ac:dyDescent="0.3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up'!$A$2:$C$44,3,FALSE)</f>
        <v>Cash</v>
      </c>
      <c r="J146" s="5">
        <f>VLOOKUP(F146,'Set up'!$A$2:$D$44,4,FALSE)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up'!$A$2:$E$44,5,FALSE)</f>
        <v>Trsf</v>
      </c>
      <c r="S146" s="1" t="s">
        <v>216</v>
      </c>
    </row>
    <row r="147" spans="1:19" x14ac:dyDescent="0.3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up'!$A$2:$C$44,3,FALSE)</f>
        <v>120</v>
      </c>
      <c r="J147" s="5">
        <f>VLOOKUP(F147,'Set up'!$A$2:$D$44,4,FALSE)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up'!$A$2:$E$44,5,FALSE)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up'!$A$2:$C$44,3,FALSE)</f>
        <v>45</v>
      </c>
      <c r="J148" s="5">
        <f>VLOOKUP(F148,'Set up'!$A$2:$D$44,4,FALSE)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up'!$A$2:$E$44,5,FALSE)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up'!$A$2:$C$44,3,FALSE)</f>
        <v>45</v>
      </c>
      <c r="J149" s="5">
        <f>VLOOKUP(F149,'Set up'!$A$2:$D$44,4,FALSE)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up'!$A$2:$E$44,5,FALSE)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up'!$A$2:$C$44,3,FALSE)</f>
        <v>45</v>
      </c>
      <c r="J150" s="5">
        <f>VLOOKUP(F150,'Set up'!$A$2:$D$44,4,FALSE)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up'!$A$2:$E$44,5,FALSE)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up'!$A$2:$C$44,2,FALSE)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up'!$A$2:$C$44,3,FALSE)</f>
        <v>120</v>
      </c>
      <c r="J151" s="5">
        <f>VLOOKUP(F151,'Set up'!$A$2:$D$44,4,FALSE)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up'!$A$2:$E$44,5,FALSE)</f>
        <v>Trsf</v>
      </c>
      <c r="S151" s="1" t="s">
        <v>313</v>
      </c>
    </row>
    <row r="152" spans="1:19" x14ac:dyDescent="0.3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up'!$A$2:$C$44,2,FALSE)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up'!$A$2:$C$44,3,FALSE)</f>
        <v>120</v>
      </c>
      <c r="J152" s="5">
        <f>VLOOKUP(F152,'Set up'!$A$2:$D$44,4,FALSE)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up'!$A$2:$E$44,5,FALSE)</f>
        <v>Trsf</v>
      </c>
      <c r="S152" s="1" t="s">
        <v>313</v>
      </c>
    </row>
    <row r="153" spans="1:19" x14ac:dyDescent="0.3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up'!$A$2:$C$44,3,FALSE)</f>
        <v>120</v>
      </c>
      <c r="J153" s="5">
        <f>VLOOKUP(F153,'Set up'!$A$2:$D$44,4,FALSE)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up'!$A$2:$E$44,5,FALSE)</f>
        <v>Trsf</v>
      </c>
      <c r="S153" s="1" t="s">
        <v>313</v>
      </c>
    </row>
    <row r="154" spans="1:19" x14ac:dyDescent="0.3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up'!$A$2:$C$44,3,FALSE)</f>
        <v>120</v>
      </c>
      <c r="J154" s="5">
        <f>VLOOKUP(F154,'Set up'!$A$2:$D$44,4,FALSE)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up'!$A$2:$E$44,5,FALSE)</f>
        <v>Trsf</v>
      </c>
      <c r="S154" s="1" t="s">
        <v>313</v>
      </c>
    </row>
    <row r="155" spans="1:19" x14ac:dyDescent="0.3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up'!$A$2:$C$44,2,FALSE)</f>
        <v>C00000013</v>
      </c>
      <c r="F155" s="1" t="s">
        <v>1455</v>
      </c>
      <c r="G155" s="11" t="s">
        <v>230</v>
      </c>
      <c r="H155" s="5">
        <v>2</v>
      </c>
      <c r="I155" s="5" t="str">
        <f>VLOOKUP(F155,'Set up'!$A$2:$C$44,3,FALSE)</f>
        <v>Cash</v>
      </c>
      <c r="J155" s="5">
        <f>VLOOKUP(F155,'Set up'!$A$2:$D$44,4,FALSE)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up'!$A$2:$E$44,5,FALSE)</f>
        <v>Chq</v>
      </c>
      <c r="S155" s="1" t="s">
        <v>231</v>
      </c>
    </row>
    <row r="156" spans="1:19" x14ac:dyDescent="0.3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up'!$A$2:$C$44,2,FALSE)</f>
        <v>C00000013</v>
      </c>
      <c r="F156" s="1" t="s">
        <v>1455</v>
      </c>
      <c r="G156" s="11" t="s">
        <v>232</v>
      </c>
      <c r="H156" s="5">
        <v>2</v>
      </c>
      <c r="I156" s="5" t="str">
        <f>VLOOKUP(F156,'Set up'!$A$2:$C$44,3,FALSE)</f>
        <v>Cash</v>
      </c>
      <c r="J156" s="5">
        <f>VLOOKUP(F156,'Set up'!$A$2:$D$44,4,FALSE)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up'!$A$2:$E$44,5,FALSE)</f>
        <v>Chq</v>
      </c>
      <c r="S156" s="1" t="s">
        <v>231</v>
      </c>
    </row>
    <row r="157" spans="1:19" x14ac:dyDescent="0.3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up'!$A$2:$C$44,2,FALSE)</f>
        <v>C00000013</v>
      </c>
      <c r="F157" s="1" t="s">
        <v>1455</v>
      </c>
      <c r="G157" s="11" t="s">
        <v>97</v>
      </c>
      <c r="H157" s="5">
        <v>1</v>
      </c>
      <c r="I157" s="5" t="str">
        <f>VLOOKUP(F157,'Set up'!$A$2:$C$44,3,FALSE)</f>
        <v>Cash</v>
      </c>
      <c r="J157" s="5">
        <f>VLOOKUP(F157,'Set up'!$A$2:$D$44,4,FALSE)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up'!$A$2:$E$44,5,FALSE)</f>
        <v>Chq</v>
      </c>
      <c r="S157" s="1" t="s">
        <v>231</v>
      </c>
    </row>
    <row r="158" spans="1:19" x14ac:dyDescent="0.3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up'!$A$2:$C$44,2,FALSE)</f>
        <v>C00000013</v>
      </c>
      <c r="F158" s="1" t="s">
        <v>1455</v>
      </c>
      <c r="G158" s="11" t="s">
        <v>233</v>
      </c>
      <c r="H158" s="5">
        <v>2</v>
      </c>
      <c r="I158" s="5" t="str">
        <f>VLOOKUP(F158,'Set up'!$A$2:$C$44,3,FALSE)</f>
        <v>Cash</v>
      </c>
      <c r="J158" s="5">
        <f>VLOOKUP(F158,'Set up'!$A$2:$D$44,4,FALSE)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up'!$A$2:$E$44,5,FALSE)</f>
        <v>Chq</v>
      </c>
      <c r="S158" s="1" t="s">
        <v>231</v>
      </c>
    </row>
    <row r="159" spans="1:19" x14ac:dyDescent="0.3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up'!$A$2:$C$44,2,FALSE)</f>
        <v>C00000013</v>
      </c>
      <c r="F159" s="1" t="s">
        <v>1455</v>
      </c>
      <c r="G159" s="11" t="s">
        <v>234</v>
      </c>
      <c r="H159" s="5">
        <v>3</v>
      </c>
      <c r="I159" s="5" t="str">
        <f>VLOOKUP(F159,'Set up'!$A$2:$C$44,3,FALSE)</f>
        <v>Cash</v>
      </c>
      <c r="J159" s="5">
        <f>VLOOKUP(F159,'Set up'!$A$2:$D$44,4,FALSE)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up'!$A$2:$E$44,5,FALSE)</f>
        <v>Chq</v>
      </c>
      <c r="S159" s="1" t="s">
        <v>231</v>
      </c>
    </row>
    <row r="160" spans="1:19" x14ac:dyDescent="0.3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up'!$A$2:$C$44,2,FALSE)</f>
        <v>C00000013</v>
      </c>
      <c r="F160" s="1" t="s">
        <v>1455</v>
      </c>
      <c r="G160" s="11" t="s">
        <v>235</v>
      </c>
      <c r="H160" s="5">
        <v>1</v>
      </c>
      <c r="I160" s="5" t="str">
        <f>VLOOKUP(F160,'Set up'!$A$2:$C$44,3,FALSE)</f>
        <v>Cash</v>
      </c>
      <c r="J160" s="5">
        <f>VLOOKUP(F160,'Set up'!$A$2:$D$44,4,FALSE)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up'!$A$2:$E$44,5,FALSE)</f>
        <v>Chq</v>
      </c>
      <c r="S160" s="1" t="s">
        <v>231</v>
      </c>
    </row>
    <row r="161" spans="1:19" x14ac:dyDescent="0.3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up'!$A$2:$C$44,2,FALSE)</f>
        <v>C00000013</v>
      </c>
      <c r="F161" s="1" t="s">
        <v>1455</v>
      </c>
      <c r="G161" s="11" t="s">
        <v>236</v>
      </c>
      <c r="H161" s="5">
        <v>1</v>
      </c>
      <c r="I161" s="5" t="str">
        <f>VLOOKUP(F161,'Set up'!$A$2:$C$44,3,FALSE)</f>
        <v>Cash</v>
      </c>
      <c r="J161" s="5">
        <f>VLOOKUP(F161,'Set up'!$A$2:$D$44,4,FALSE)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up'!$A$2:$E$44,5,FALSE)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up'!$A$2:$C$44,2,FALSE)</f>
        <v>C00000013</v>
      </c>
      <c r="F162" s="1" t="s">
        <v>1455</v>
      </c>
      <c r="G162" s="11" t="s">
        <v>237</v>
      </c>
      <c r="H162" s="5">
        <v>1</v>
      </c>
      <c r="I162" s="5" t="str">
        <f>VLOOKUP(F162,'Set up'!$A$2:$C$44,3,FALSE)</f>
        <v>Cash</v>
      </c>
      <c r="J162" s="5">
        <f>VLOOKUP(F162,'Set up'!$A$2:$D$44,4,FALSE)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up'!$A$2:$E$44,5,FALSE)</f>
        <v>Chq</v>
      </c>
      <c r="S162" s="1" t="s">
        <v>231</v>
      </c>
    </row>
    <row r="163" spans="1:19" x14ac:dyDescent="0.3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up'!$A$2:$C$44,2,FALSE)</f>
        <v>C00000013</v>
      </c>
      <c r="F163" s="1" t="s">
        <v>1455</v>
      </c>
      <c r="G163" s="11" t="s">
        <v>238</v>
      </c>
      <c r="H163" s="5">
        <v>3</v>
      </c>
      <c r="I163" s="5" t="str">
        <f>VLOOKUP(F163,'Set up'!$A$2:$C$44,3,FALSE)</f>
        <v>Cash</v>
      </c>
      <c r="J163" s="5">
        <f>VLOOKUP(F163,'Set up'!$A$2:$D$44,4,FALSE)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up'!$A$2:$E$44,5,FALSE)</f>
        <v>Chq</v>
      </c>
      <c r="S163" s="1" t="s">
        <v>231</v>
      </c>
    </row>
    <row r="164" spans="1:19" x14ac:dyDescent="0.3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up'!$A$2:$C$44,2,FALSE)</f>
        <v>C00000013</v>
      </c>
      <c r="F164" s="1" t="s">
        <v>1455</v>
      </c>
      <c r="G164" s="11" t="s">
        <v>239</v>
      </c>
      <c r="H164" s="5">
        <v>1</v>
      </c>
      <c r="I164" s="5" t="str">
        <f>VLOOKUP(F164,'Set up'!$A$2:$C$44,3,FALSE)</f>
        <v>Cash</v>
      </c>
      <c r="J164" s="5">
        <f>VLOOKUP(F164,'Set up'!$A$2:$D$44,4,FALSE)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up'!$A$2:$E$44,5,FALSE)</f>
        <v>Chq</v>
      </c>
      <c r="S164" s="1" t="s">
        <v>231</v>
      </c>
    </row>
    <row r="165" spans="1:19" x14ac:dyDescent="0.3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up'!$A$2:$C$44,2,FALSE)</f>
        <v>C00000013</v>
      </c>
      <c r="F165" s="1" t="s">
        <v>1455</v>
      </c>
      <c r="G165" s="11" t="s">
        <v>17</v>
      </c>
      <c r="H165" s="5">
        <v>1</v>
      </c>
      <c r="I165" s="5" t="str">
        <f>VLOOKUP(F165,'Set up'!$A$2:$C$44,3,FALSE)</f>
        <v>Cash</v>
      </c>
      <c r="J165" s="5">
        <f>VLOOKUP(F165,'Set up'!$A$2:$D$44,4,FALSE)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up'!$A$2:$E$44,5,FALSE)</f>
        <v>Chq</v>
      </c>
      <c r="S165" s="1" t="s">
        <v>231</v>
      </c>
    </row>
    <row r="166" spans="1:19" x14ac:dyDescent="0.3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up'!$A$2:$C$44,2,FALSE)</f>
        <v>C00000013</v>
      </c>
      <c r="F166" s="1" t="s">
        <v>1455</v>
      </c>
      <c r="G166" s="11" t="s">
        <v>278</v>
      </c>
      <c r="H166" s="5">
        <v>1</v>
      </c>
      <c r="I166" s="5" t="str">
        <f>VLOOKUP(F166,'Set up'!$A$2:$C$44,3,FALSE)</f>
        <v>Cash</v>
      </c>
      <c r="J166" s="5">
        <f>VLOOKUP(F166,'Set up'!$A$2:$D$44,4,FALSE)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up'!$A$2:$E$44,5,FALSE)</f>
        <v>Chq</v>
      </c>
      <c r="S166" s="1" t="s">
        <v>231</v>
      </c>
    </row>
    <row r="167" spans="1:19" x14ac:dyDescent="0.3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up'!$A$2:$C$44,2,FALSE)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up'!$A$2:$C$44,3,FALSE)</f>
        <v>120</v>
      </c>
      <c r="J167" s="5">
        <f>VLOOKUP(F167,'Set up'!$A$2:$D$44,4,FALSE)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up'!$A$2:$E$44,5,FALSE)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up'!$A$2:$C$44,2,FALSE)</f>
        <v>C00000013</v>
      </c>
      <c r="F168" s="1" t="s">
        <v>1455</v>
      </c>
      <c r="G168" s="11" t="s">
        <v>244</v>
      </c>
      <c r="H168" s="5">
        <v>3</v>
      </c>
      <c r="I168" s="5" t="str">
        <f>VLOOKUP(F168,'Set up'!$A$2:$C$44,3,FALSE)</f>
        <v>Cash</v>
      </c>
      <c r="J168" s="5">
        <f>VLOOKUP(F168,'Set up'!$A$2:$D$44,4,FALSE)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up'!$A$2:$E$44,5,FALSE)</f>
        <v>Chq</v>
      </c>
      <c r="S168" s="1" t="s">
        <v>250</v>
      </c>
    </row>
    <row r="169" spans="1:19" x14ac:dyDescent="0.3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up'!$A$2:$C$44,3,FALSE)</f>
        <v>45</v>
      </c>
      <c r="J169" s="5">
        <f>VLOOKUP(F169,'Set up'!$A$2:$D$44,4,FALSE)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up'!$A$2:$E$44,5,FALSE)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up'!$A$2:$C$44,2,FALSE)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up'!$A$2:$C$44,3,FALSE)</f>
        <v>45</v>
      </c>
      <c r="J170" s="5">
        <f>VLOOKUP(F170,'Set up'!$A$2:$D$44,4,FALSE)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up'!$A$2:$E$44,5,FALSE)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up'!$A$2:$C$44,2,FALSE)</f>
        <v>C00000013</v>
      </c>
      <c r="F171" s="1" t="s">
        <v>1455</v>
      </c>
      <c r="G171" s="11" t="s">
        <v>24</v>
      </c>
      <c r="H171" s="5">
        <v>2</v>
      </c>
      <c r="I171" s="5" t="str">
        <f>VLOOKUP(F171,'Set up'!$A$2:$C$44,3,FALSE)</f>
        <v>Cash</v>
      </c>
      <c r="J171" s="5">
        <f>VLOOKUP(F171,'Set up'!$A$2:$D$44,4,FALSE)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up'!$A$2:$E$44,5,FALSE)</f>
        <v>Chq</v>
      </c>
      <c r="S171" s="1" t="s">
        <v>250</v>
      </c>
    </row>
    <row r="172" spans="1:19" x14ac:dyDescent="0.3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up'!$A$2:$C$44,2,FALSE)</f>
        <v>C00000013</v>
      </c>
      <c r="F172" s="1" t="s">
        <v>1455</v>
      </c>
      <c r="G172" s="11" t="s">
        <v>232</v>
      </c>
      <c r="H172" s="5">
        <v>1</v>
      </c>
      <c r="I172" s="5" t="str">
        <f>VLOOKUP(F172,'Set up'!$A$2:$C$44,3,FALSE)</f>
        <v>Cash</v>
      </c>
      <c r="J172" s="5">
        <f>VLOOKUP(F172,'Set up'!$A$2:$D$44,4,FALSE)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up'!$A$2:$E$44,5,FALSE)</f>
        <v>Chq</v>
      </c>
      <c r="S172" s="1" t="s">
        <v>250</v>
      </c>
    </row>
    <row r="173" spans="1:19" x14ac:dyDescent="0.3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up'!$A$2:$C$44,2,FALSE)</f>
        <v>C00000013</v>
      </c>
      <c r="F173" s="1" t="s">
        <v>1455</v>
      </c>
      <c r="G173" s="11" t="s">
        <v>97</v>
      </c>
      <c r="H173" s="5">
        <v>1</v>
      </c>
      <c r="I173" s="5" t="str">
        <f>VLOOKUP(F173,'Set up'!$A$2:$C$44,3,FALSE)</f>
        <v>Cash</v>
      </c>
      <c r="J173" s="5">
        <f>VLOOKUP(F173,'Set up'!$A$2:$D$44,4,FALSE)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up'!$A$2:$E$44,5,FALSE)</f>
        <v>Chq</v>
      </c>
      <c r="S173" s="1" t="s">
        <v>250</v>
      </c>
    </row>
    <row r="174" spans="1:19" x14ac:dyDescent="0.3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up'!$A$2:$C$44,2,FALSE)</f>
        <v>C00000013</v>
      </c>
      <c r="F174" s="1" t="s">
        <v>1455</v>
      </c>
      <c r="G174" s="11" t="s">
        <v>235</v>
      </c>
      <c r="H174" s="5">
        <v>1</v>
      </c>
      <c r="I174" s="5" t="str">
        <f>VLOOKUP(F174,'Set up'!$A$2:$C$44,3,FALSE)</f>
        <v>Cash</v>
      </c>
      <c r="J174" s="5">
        <f>VLOOKUP(F174,'Set up'!$A$2:$D$44,4,FALSE)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up'!$A$2:$E$44,5,FALSE)</f>
        <v>Chq</v>
      </c>
      <c r="S174" s="1" t="s">
        <v>250</v>
      </c>
    </row>
    <row r="175" spans="1:19" x14ac:dyDescent="0.3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up'!$A$2:$C$44,2,FALSE)</f>
        <v>C00000013</v>
      </c>
      <c r="F175" s="1" t="s">
        <v>1455</v>
      </c>
      <c r="G175" s="11" t="s">
        <v>179</v>
      </c>
      <c r="H175" s="5">
        <v>2</v>
      </c>
      <c r="I175" s="5" t="str">
        <f>VLOOKUP(F175,'Set up'!$A$2:$C$44,3,FALSE)</f>
        <v>Cash</v>
      </c>
      <c r="J175" s="5">
        <f>VLOOKUP(F175,'Set up'!$A$2:$D$44,4,FALSE)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up'!$A$2:$E$44,5,FALSE)</f>
        <v>Chq</v>
      </c>
      <c r="S175" s="1" t="s">
        <v>250</v>
      </c>
    </row>
    <row r="176" spans="1:19" x14ac:dyDescent="0.3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up'!$A$2:$C$44,2,FALSE)</f>
        <v>C00000013</v>
      </c>
      <c r="F176" s="1" t="s">
        <v>1455</v>
      </c>
      <c r="G176" s="11" t="s">
        <v>17</v>
      </c>
      <c r="H176" s="5">
        <v>2</v>
      </c>
      <c r="I176" s="5" t="str">
        <f>VLOOKUP(F176,'Set up'!$A$2:$C$44,3,FALSE)</f>
        <v>Cash</v>
      </c>
      <c r="J176" s="5">
        <f>VLOOKUP(F176,'Set up'!$A$2:$D$44,4,FALSE)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up'!$A$2:$E$44,5,FALSE)</f>
        <v>Chq</v>
      </c>
      <c r="S176" s="1" t="s">
        <v>250</v>
      </c>
    </row>
    <row r="177" spans="1:19" x14ac:dyDescent="0.3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up'!$A$2:$C$44,2,FALSE)</f>
        <v>C00000013</v>
      </c>
      <c r="F177" s="1" t="s">
        <v>1455</v>
      </c>
      <c r="G177" s="11" t="s">
        <v>219</v>
      </c>
      <c r="H177" s="5">
        <v>1</v>
      </c>
      <c r="I177" s="5" t="str">
        <f>VLOOKUP(F177,'Set up'!$A$2:$C$44,3,FALSE)</f>
        <v>Cash</v>
      </c>
      <c r="J177" s="5">
        <f>VLOOKUP(F177,'Set up'!$A$2:$D$44,4,FALSE)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up'!$A$2:$E$44,5,FALSE)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up'!$A$2:$C$44,3,FALSE)</f>
        <v>45</v>
      </c>
      <c r="J178" s="5">
        <f>VLOOKUP(F178,'Set up'!$A$2:$D$44,4,FALSE)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up'!$A$2:$E$44,5,FALSE)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up'!$A$2:$C$44,3,FALSE)</f>
        <v>45</v>
      </c>
      <c r="J179" s="5">
        <f>VLOOKUP(F179,'Set up'!$A$2:$D$44,4,FALSE)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up'!$A$2:$E$44,5,FALSE)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up'!$A$2:$C$44,3,FALSE)</f>
        <v>45</v>
      </c>
      <c r="J180" s="5">
        <f>VLOOKUP(F180,'Set up'!$A$2:$D$44,4,FALSE)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up'!$A$2:$E$44,5,FALSE)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up'!$A$2:$C$44,3,FALSE)</f>
        <v>Cash</v>
      </c>
      <c r="J181" s="5">
        <f>VLOOKUP(F181,'Set up'!$A$2:$D$44,4,FALSE)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up'!$A$2:$E$44,5,FALSE)</f>
        <v>Trsf</v>
      </c>
      <c r="S181" s="1" t="s">
        <v>268</v>
      </c>
    </row>
    <row r="182" spans="1:19" x14ac:dyDescent="0.3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up'!$A$2:$C$44,2,FALSE)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up'!$A$2:$C$44,3,FALSE)</f>
        <v>Cash</v>
      </c>
      <c r="J182" s="5">
        <f>VLOOKUP(F182,'Set up'!$A$2:$D$44,4,FALSE)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up'!$A$2:$E$44,5,FALSE)</f>
        <v>Trsf</v>
      </c>
      <c r="S182" s="1" t="s">
        <v>268</v>
      </c>
    </row>
    <row r="183" spans="1:19" x14ac:dyDescent="0.3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up'!$A$2:$C$44,2,FALSE)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up'!$A$2:$C$44,3,FALSE)</f>
        <v>Cash</v>
      </c>
      <c r="J183" s="5">
        <f>VLOOKUP(F183,'Set up'!$A$2:$D$44,4,FALSE)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up'!$A$2:$E$44,5,FALSE)</f>
        <v>Trsf</v>
      </c>
      <c r="S183" s="1" t="s">
        <v>268</v>
      </c>
    </row>
    <row r="184" spans="1:19" x14ac:dyDescent="0.3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up'!$A$2:$C$44,2,FALSE)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up'!$A$2:$C$44,3,FALSE)</f>
        <v>120</v>
      </c>
      <c r="J184" s="5">
        <f>VLOOKUP(F184,'Set up'!$A$2:$D$44,4,FALSE)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up'!$A$2:$E$44,5,FALSE)</f>
        <v>Trsf</v>
      </c>
      <c r="S184" s="1" t="s">
        <v>344</v>
      </c>
    </row>
    <row r="185" spans="1:19" x14ac:dyDescent="0.3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up'!$A$2:$C$44,2,FALSE)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up'!$A$2:$C$44,3,FALSE)</f>
        <v>120</v>
      </c>
      <c r="J185" s="5">
        <f>VLOOKUP(F185,'Set up'!$A$2:$D$44,4,FALSE)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up'!$A$2:$E$44,5,FALSE)</f>
        <v>Trsf</v>
      </c>
      <c r="S185" s="1" t="s">
        <v>344</v>
      </c>
    </row>
    <row r="186" spans="1:19" x14ac:dyDescent="0.3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up'!$A$2:$C$44,3,FALSE)</f>
        <v>120</v>
      </c>
      <c r="J186" s="5">
        <f>VLOOKUP(F186,'Set up'!$A$2:$D$44,4,FALSE)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up'!$A$2:$E$44,5,FALSE)</f>
        <v>Trsf</v>
      </c>
      <c r="S186" s="1" t="s">
        <v>344</v>
      </c>
    </row>
    <row r="187" spans="1:19" x14ac:dyDescent="0.3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up'!$A$2:$C$44,3,FALSE)</f>
        <v>120</v>
      </c>
      <c r="J187" s="5">
        <f>VLOOKUP(F187,'Set up'!$A$2:$D$44,4,FALSE)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up'!$A$2:$E$44,5,FALSE)</f>
        <v>Trsf</v>
      </c>
      <c r="S187" s="1" t="s">
        <v>344</v>
      </c>
    </row>
    <row r="188" spans="1:19" x14ac:dyDescent="0.3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up'!$A$2:$C$44,2,FALSE)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up'!$A$2:$C$44,3,FALSE)</f>
        <v>Cash</v>
      </c>
      <c r="J188" s="5">
        <f>VLOOKUP(F188,'Set up'!$A$2:$D$44,4,FALSE)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up'!$A$2:$E$44,5,FALSE)</f>
        <v>Cash</v>
      </c>
      <c r="S188" s="1" t="s">
        <v>269</v>
      </c>
    </row>
    <row r="189" spans="1:19" x14ac:dyDescent="0.3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up'!$A$2:$C$44,2,FALSE)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up'!$A$2:$C$44,3,FALSE)</f>
        <v>Cash</v>
      </c>
      <c r="J189" s="5">
        <f>VLOOKUP(F189,'Set up'!$A$2:$D$44,4,FALSE)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up'!$A$2:$E$44,5,FALSE)</f>
        <v>Cash</v>
      </c>
      <c r="S189" s="1" t="s">
        <v>269</v>
      </c>
    </row>
    <row r="190" spans="1:19" x14ac:dyDescent="0.3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up'!$A$2:$C$44,2,FALSE)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up'!$A$2:$C$44,3,FALSE)</f>
        <v>Cash</v>
      </c>
      <c r="J190" s="5">
        <f>VLOOKUP(F190,'Set up'!$A$2:$D$44,4,FALSE)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up'!$A$2:$E$44,5,FALSE)</f>
        <v>Cash</v>
      </c>
      <c r="S190" s="1" t="s">
        <v>269</v>
      </c>
    </row>
    <row r="191" spans="1:19" x14ac:dyDescent="0.3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up'!$A$2:$C$44,2,FALSE)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up'!$A$2:$C$44,3,FALSE)</f>
        <v>Cash</v>
      </c>
      <c r="J191" s="5">
        <f>VLOOKUP(F191,'Set up'!$A$2:$D$44,4,FALSE)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up'!$A$2:$E$44,5,FALSE)</f>
        <v>Cash</v>
      </c>
      <c r="S191" s="1" t="s">
        <v>269</v>
      </c>
    </row>
    <row r="192" spans="1:19" x14ac:dyDescent="0.3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up'!$A$2:$C$44,2,FALSE)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up'!$A$2:$C$44,3,FALSE)</f>
        <v>Cash</v>
      </c>
      <c r="J192" s="5">
        <f>VLOOKUP(F192,'Set up'!$A$2:$D$44,4,FALSE)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up'!$A$2:$E$44,5,FALSE)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up'!$A$2:$C$44,2,FALSE)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up'!$A$2:$C$44,3,FALSE)</f>
        <v>Cash</v>
      </c>
      <c r="J193" s="5">
        <f>VLOOKUP(F193,'Set up'!$A$2:$D$44,4,FALSE)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up'!$A$2:$E$44,5,FALSE)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up'!$A$2:$C$44,3,FALSE)</f>
        <v>Cash</v>
      </c>
      <c r="J194" s="5">
        <f>VLOOKUP(F194,'Set up'!$A$2:$D$44,4,FALSE)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up'!$A$2:$E$44,5,FALSE)</f>
        <v>Chq</v>
      </c>
      <c r="S194" s="1" t="s">
        <v>270</v>
      </c>
    </row>
    <row r="195" spans="1:19" x14ac:dyDescent="0.3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up'!$A$2:$C$44,3,FALSE)</f>
        <v>Cash</v>
      </c>
      <c r="J195" s="5">
        <f>VLOOKUP(F195,'Set up'!$A$2:$D$44,4,FALSE)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up'!$A$2:$E$44,5,FALSE)</f>
        <v>Chq</v>
      </c>
      <c r="S195" s="1" t="s">
        <v>270</v>
      </c>
    </row>
    <row r="196" spans="1:19" x14ac:dyDescent="0.3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up'!$A$2:$C$44,2,FALSE)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up'!$A$2:$C$44,3,FALSE)</f>
        <v>Cash</v>
      </c>
      <c r="J196" s="5">
        <f>VLOOKUP(F196,'Set up'!$A$2:$D$44,4,FALSE)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up'!$A$2:$E$44,5,FALSE)</f>
        <v>Cash</v>
      </c>
      <c r="S196" s="1" t="s">
        <v>269</v>
      </c>
    </row>
    <row r="197" spans="1:19" x14ac:dyDescent="0.3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up'!$A$2:$C$44,2,FALSE)</f>
        <v>C00000013</v>
      </c>
      <c r="F197" s="1" t="s">
        <v>1455</v>
      </c>
      <c r="G197" s="11" t="s">
        <v>236</v>
      </c>
      <c r="H197" s="5">
        <v>1</v>
      </c>
      <c r="I197" s="5" t="str">
        <f>VLOOKUP(F197,'Set up'!$A$2:$C$44,3,FALSE)</f>
        <v>Cash</v>
      </c>
      <c r="J197" s="5">
        <f>VLOOKUP(F197,'Set up'!$A$2:$D$44,4,FALSE)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up'!$A$2:$E$44,5,FALSE)</f>
        <v>Chq</v>
      </c>
      <c r="S197" s="1" t="s">
        <v>271</v>
      </c>
    </row>
    <row r="198" spans="1:19" x14ac:dyDescent="0.3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up'!$A$2:$C$44,2,FALSE)</f>
        <v>C00000013</v>
      </c>
      <c r="F198" s="1" t="s">
        <v>1455</v>
      </c>
      <c r="G198" s="11" t="s">
        <v>24</v>
      </c>
      <c r="H198" s="5">
        <v>2</v>
      </c>
      <c r="I198" s="5" t="str">
        <f>VLOOKUP(F198,'Set up'!$A$2:$C$44,3,FALSE)</f>
        <v>Cash</v>
      </c>
      <c r="J198" s="5">
        <f>VLOOKUP(F198,'Set up'!$A$2:$D$44,4,FALSE)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up'!$A$2:$E$44,5,FALSE)</f>
        <v>Chq</v>
      </c>
      <c r="S198" s="1" t="s">
        <v>271</v>
      </c>
    </row>
    <row r="199" spans="1:19" x14ac:dyDescent="0.3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up'!$A$2:$C$44,2,FALSE)</f>
        <v>C00000013</v>
      </c>
      <c r="F199" s="1" t="s">
        <v>1455</v>
      </c>
      <c r="G199" s="11" t="s">
        <v>67</v>
      </c>
      <c r="H199" s="5">
        <v>1</v>
      </c>
      <c r="I199" s="5" t="str">
        <f>VLOOKUP(F199,'Set up'!$A$2:$C$44,3,FALSE)</f>
        <v>Cash</v>
      </c>
      <c r="J199" s="5">
        <f>VLOOKUP(F199,'Set up'!$A$2:$D$44,4,FALSE)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up'!$A$2:$E$44,5,FALSE)</f>
        <v>Chq</v>
      </c>
      <c r="S199" s="1" t="s">
        <v>271</v>
      </c>
    </row>
    <row r="200" spans="1:19" x14ac:dyDescent="0.3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up'!$A$2:$C$44,2,FALSE)</f>
        <v>C00000013</v>
      </c>
      <c r="F200" s="1" t="s">
        <v>1455</v>
      </c>
      <c r="G200" s="11" t="s">
        <v>232</v>
      </c>
      <c r="H200" s="5">
        <v>1</v>
      </c>
      <c r="I200" s="5" t="str">
        <f>VLOOKUP(F200,'Set up'!$A$2:$C$44,3,FALSE)</f>
        <v>Cash</v>
      </c>
      <c r="J200" s="5">
        <f>VLOOKUP(F200,'Set up'!$A$2:$D$44,4,FALSE)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up'!$A$2:$E$44,5,FALSE)</f>
        <v>Chq</v>
      </c>
      <c r="S200" s="1" t="s">
        <v>271</v>
      </c>
    </row>
    <row r="201" spans="1:19" x14ac:dyDescent="0.3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up'!$A$2:$C$44,2,FALSE)</f>
        <v>C00000013</v>
      </c>
      <c r="F201" s="1" t="s">
        <v>1455</v>
      </c>
      <c r="G201" s="11" t="s">
        <v>17</v>
      </c>
      <c r="H201" s="5">
        <v>1</v>
      </c>
      <c r="I201" s="5" t="str">
        <f>VLOOKUP(F201,'Set up'!$A$2:$C$44,3,FALSE)</f>
        <v>Cash</v>
      </c>
      <c r="J201" s="5">
        <f>VLOOKUP(F201,'Set up'!$A$2:$D$44,4,FALSE)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up'!$A$2:$E$44,5,FALSE)</f>
        <v>Chq</v>
      </c>
      <c r="S201" s="1" t="s">
        <v>272</v>
      </c>
    </row>
    <row r="202" spans="1:19" x14ac:dyDescent="0.3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up'!$A$2:$C$44,2,FALSE)</f>
        <v>C00000013</v>
      </c>
      <c r="F202" s="1" t="s">
        <v>1455</v>
      </c>
      <c r="G202" s="11" t="s">
        <v>235</v>
      </c>
      <c r="H202" s="5">
        <v>1</v>
      </c>
      <c r="I202" s="5" t="str">
        <f>VLOOKUP(F202,'Set up'!$A$2:$C$44,3,FALSE)</f>
        <v>Cash</v>
      </c>
      <c r="J202" s="5">
        <f>VLOOKUP(F202,'Set up'!$A$2:$D$44,4,FALSE)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up'!$A$2:$E$44,5,FALSE)</f>
        <v>Chq</v>
      </c>
      <c r="S202" s="1" t="s">
        <v>272</v>
      </c>
    </row>
    <row r="203" spans="1:19" x14ac:dyDescent="0.3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up'!$A$2:$C$44,2,FALSE)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up'!$A$2:$C$44,3,FALSE)</f>
        <v>Cash</v>
      </c>
      <c r="J203" s="5">
        <f>VLOOKUP(F203,'Set up'!$A$2:$D$44,4,FALSE)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up'!$A$2:$E$44,5,FALSE)</f>
        <v>Chq</v>
      </c>
    </row>
    <row r="204" spans="1:19" x14ac:dyDescent="0.3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up'!$A$2:$C$44,3,FALSE)</f>
        <v>Cash</v>
      </c>
      <c r="J204" s="5">
        <f>VLOOKUP(F204,'Set up'!$A$2:$D$44,4,FALSE)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up'!$A$2:$E$44,5,FALSE)</f>
        <v>Trsf</v>
      </c>
      <c r="S204" s="1" t="s">
        <v>284</v>
      </c>
    </row>
    <row r="205" spans="1:19" x14ac:dyDescent="0.3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up'!$A$2:$C$44,3,FALSE)</f>
        <v>120</v>
      </c>
      <c r="J205" s="5">
        <f>VLOOKUP(F205,'Set up'!$A$2:$D$44,4,FALSE)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up'!$A$2:$E$44,5,FALSE)</f>
        <v>Chq</v>
      </c>
      <c r="S205" s="1" t="s">
        <v>387</v>
      </c>
    </row>
    <row r="206" spans="1:19" x14ac:dyDescent="0.3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up'!$A$2:$C$44,2,FALSE)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up'!$A$2:$C$44,3,FALSE)</f>
        <v>120</v>
      </c>
      <c r="J206" s="5">
        <f>VLOOKUP(F206,'Set up'!$A$2:$D$44,4,FALSE)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up'!$A$2:$E$44,5,FALSE)</f>
        <v>Chq</v>
      </c>
      <c r="S206" s="1" t="s">
        <v>387</v>
      </c>
    </row>
    <row r="207" spans="1:19" x14ac:dyDescent="0.3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up'!$A$2:$C$44,3,FALSE)</f>
        <v>120</v>
      </c>
      <c r="J207" s="5">
        <f>VLOOKUP(F207,'Set up'!$A$2:$D$44,4,FALSE)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up'!$A$2:$E$44,5,FALSE)</f>
        <v>Chq</v>
      </c>
      <c r="S207" s="1" t="s">
        <v>387</v>
      </c>
    </row>
    <row r="208" spans="1:19" x14ac:dyDescent="0.3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up'!$A$2:$C$44,2,FALSE)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up'!$A$2:$C$44,3,FALSE)</f>
        <v>120</v>
      </c>
      <c r="J208" s="5">
        <f>VLOOKUP(F208,'Set up'!$A$2:$D$44,4,FALSE)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up'!$A$2:$E$44,5,FALSE)</f>
        <v>Chq</v>
      </c>
      <c r="S208" s="1" t="s">
        <v>387</v>
      </c>
    </row>
    <row r="209" spans="1:19" x14ac:dyDescent="0.3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up'!$A$2:$C$44,3,FALSE)</f>
        <v>Cash</v>
      </c>
      <c r="J209" s="5">
        <f>VLOOKUP(F209,'Set up'!$A$2:$D$44,4,FALSE)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up'!$A$2:$E$44,5,FALSE)</f>
        <v>Trsf</v>
      </c>
      <c r="S209" s="1" t="s">
        <v>299</v>
      </c>
    </row>
    <row r="210" spans="1:19" x14ac:dyDescent="0.3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up'!$A$2:$C$44,3,FALSE)</f>
        <v>Cash</v>
      </c>
      <c r="J210" s="5">
        <f>VLOOKUP(F210,'Set up'!$A$2:$D$44,4,FALSE)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up'!$A$2:$E$44,5,FALSE)</f>
        <v>Trsf</v>
      </c>
      <c r="S210" s="1" t="s">
        <v>299</v>
      </c>
    </row>
    <row r="211" spans="1:19" x14ac:dyDescent="0.3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up'!$A$2:$C$44,3,FALSE)</f>
        <v>Cash</v>
      </c>
      <c r="J211" s="5">
        <f>VLOOKUP(F211,'Set up'!$A$2:$D$44,4,FALSE)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up'!$A$2:$E$44,5,FALSE)</f>
        <v>Trsf</v>
      </c>
      <c r="S211" s="1" t="s">
        <v>299</v>
      </c>
    </row>
    <row r="212" spans="1:19" x14ac:dyDescent="0.3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up'!$A$2:$C$44,2,FALSE)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up'!$A$2:$C$44,3,FALSE)</f>
        <v>Cash</v>
      </c>
      <c r="J212" s="5">
        <f>VLOOKUP(F212,'Set up'!$A$2:$D$44,4,FALSE)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up'!$A$2:$E$44,5,FALSE)</f>
        <v>Trsf</v>
      </c>
      <c r="S212" s="1" t="s">
        <v>283</v>
      </c>
    </row>
    <row r="213" spans="1:19" x14ac:dyDescent="0.3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up'!$A$2:$C$44,2,FALSE)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up'!$A$2:$C$44,3,FALSE)</f>
        <v>Cash</v>
      </c>
      <c r="J213" s="5">
        <f>VLOOKUP(F213,'Set up'!$A$2:$D$44,4,FALSE)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up'!$A$2:$E$44,5,FALSE)</f>
        <v>Trsf</v>
      </c>
      <c r="S213" s="1" t="s">
        <v>283</v>
      </c>
    </row>
    <row r="214" spans="1:19" x14ac:dyDescent="0.3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up'!$A$2:$C$44,2,FALSE)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up'!$A$2:$C$44,3,FALSE)</f>
        <v>Cash</v>
      </c>
      <c r="J214" s="5">
        <f>VLOOKUP(F214,'Set up'!$A$2:$D$44,4,FALSE)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up'!$A$2:$E$44,5,FALSE)</f>
        <v>Trsf</v>
      </c>
      <c r="S214" s="1" t="s">
        <v>283</v>
      </c>
    </row>
    <row r="215" spans="1:19" x14ac:dyDescent="0.3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up'!$A$2:$C$44,3,FALSE)</f>
        <v>120</v>
      </c>
      <c r="J215" s="5">
        <f>VLOOKUP(F215,'Set up'!$A$2:$D$44,4,FALSE)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up'!$A$2:$E$44,5,FALSE)</f>
        <v>Chq</v>
      </c>
      <c r="S215" s="1" t="s">
        <v>391</v>
      </c>
    </row>
    <row r="216" spans="1:19" x14ac:dyDescent="0.3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up'!$A$2:$C$44,2,FALSE)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up'!$A$2:$C$44,3,FALSE)</f>
        <v>120</v>
      </c>
      <c r="J216" s="5">
        <f>VLOOKUP(F216,'Set up'!$A$2:$D$44,4,FALSE)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up'!$A$2:$E$44,5,FALSE)</f>
        <v>Chq</v>
      </c>
      <c r="S216" s="1" t="s">
        <v>391</v>
      </c>
    </row>
    <row r="217" spans="1:19" x14ac:dyDescent="0.3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up'!$A$2:$C$44,3,FALSE)</f>
        <v>120</v>
      </c>
      <c r="J217" s="5">
        <f>VLOOKUP(F217,'Set up'!$A$2:$D$44,4,FALSE)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up'!$A$2:$E$44,5,FALSE)</f>
        <v>Chq</v>
      </c>
      <c r="S217" s="1" t="s">
        <v>391</v>
      </c>
    </row>
    <row r="218" spans="1:19" x14ac:dyDescent="0.3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up'!$A$2:$C$44,3,FALSE)</f>
        <v>120</v>
      </c>
      <c r="J218" s="5">
        <f>VLOOKUP(F218,'Set up'!$A$2:$D$44,4,FALSE)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up'!$A$2:$E$44,5,FALSE)</f>
        <v>Chq</v>
      </c>
      <c r="S218" s="1" t="s">
        <v>391</v>
      </c>
    </row>
    <row r="219" spans="1:19" x14ac:dyDescent="0.3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up'!$A$2:$C$44,2,FALSE)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up'!$A$2:$C$44,3,FALSE)</f>
        <v>Cash</v>
      </c>
      <c r="J219" s="5">
        <f>VLOOKUP(F219,'Set up'!$A$2:$D$44,4,FALSE)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up'!$A$2:$E$44,5,FALSE)</f>
        <v>Trsf</v>
      </c>
      <c r="S219" s="1" t="s">
        <v>301</v>
      </c>
    </row>
    <row r="220" spans="1:19" x14ac:dyDescent="0.3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up'!$A$2:$C$44,2,FALSE)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up'!$A$2:$C$44,3,FALSE)</f>
        <v>Cash</v>
      </c>
      <c r="J220" s="5">
        <f>VLOOKUP(F220,'Set up'!$A$2:$D$44,4,FALSE)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up'!$A$2:$E$44,5,FALSE)</f>
        <v>Trsf</v>
      </c>
      <c r="S220" s="1" t="s">
        <v>301</v>
      </c>
    </row>
    <row r="221" spans="1:19" x14ac:dyDescent="0.3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up'!$A$2:$C$44,2,FALSE)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up'!$A$2:$C$44,3,FALSE)</f>
        <v>Cash</v>
      </c>
      <c r="J221" s="5">
        <f>VLOOKUP(F221,'Set up'!$A$2:$D$44,4,FALSE)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up'!$A$2:$E$44,5,FALSE)</f>
        <v>Trsf</v>
      </c>
      <c r="S221" s="1" t="s">
        <v>301</v>
      </c>
    </row>
    <row r="222" spans="1:19" x14ac:dyDescent="0.3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up'!$A$2:$C$44,2,FALSE)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up'!$A$2:$C$44,3,FALSE)</f>
        <v>60</v>
      </c>
      <c r="J222" s="5">
        <f>VLOOKUP(F222,'Set up'!$A$2:$D$44,4,FALSE)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up'!$A$2:$E$44,5,FALSE)</f>
        <v>Chq</v>
      </c>
      <c r="S222" s="1" t="s">
        <v>463</v>
      </c>
    </row>
    <row r="223" spans="1:19" x14ac:dyDescent="0.3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up'!$A$2:$C$44,2,FALSE)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up'!$A$2:$C$44,3,FALSE)</f>
        <v>60</v>
      </c>
      <c r="J223" s="5">
        <f>VLOOKUP(F223,'Set up'!$A$2:$D$44,4,FALSE)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up'!$A$2:$E$44,5,FALSE)</f>
        <v>Chq</v>
      </c>
      <c r="S223" s="1" t="s">
        <v>463</v>
      </c>
    </row>
    <row r="224" spans="1:19" x14ac:dyDescent="0.3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up'!$A$2:$C$44,3,FALSE)</f>
        <v>60</v>
      </c>
      <c r="J224" s="5">
        <f>VLOOKUP(F224,'Set up'!$A$2:$D$44,4,FALSE)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up'!$A$2:$E$44,5,FALSE)</f>
        <v>Chq</v>
      </c>
      <c r="S224" s="1" t="s">
        <v>463</v>
      </c>
    </row>
    <row r="225" spans="1:19" ht="15" customHeight="1" x14ac:dyDescent="0.3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up'!$A$2:$C$44,3,FALSE)</f>
        <v>60</v>
      </c>
      <c r="J225" s="5">
        <f>VLOOKUP(F225,'Set up'!$A$2:$D$44,4,FALSE)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up'!$A$2:$E$44,5,FALSE)</f>
        <v>Chq</v>
      </c>
      <c r="S225" s="1" t="s">
        <v>463</v>
      </c>
    </row>
    <row r="226" spans="1:19" ht="15" customHeight="1" x14ac:dyDescent="0.3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up'!$A$2:$C$44,3,FALSE)</f>
        <v>120</v>
      </c>
      <c r="J226" s="5">
        <f>VLOOKUP(F226,'Set up'!$A$2:$D$44,4,FALSE)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up'!$A$2:$E$44,5,FALSE)</f>
        <v>Chq</v>
      </c>
      <c r="S226" s="1" t="s">
        <v>391</v>
      </c>
    </row>
    <row r="227" spans="1:19" ht="15" customHeight="1" x14ac:dyDescent="0.3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up'!$A$2:$C$44,3,FALSE)</f>
        <v>120</v>
      </c>
      <c r="J227" s="5">
        <f>VLOOKUP(F227,'Set up'!$A$2:$D$44,4,FALSE)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up'!$A$2:$E$44,5,FALSE)</f>
        <v>Chq</v>
      </c>
      <c r="S227" s="1" t="s">
        <v>391</v>
      </c>
    </row>
    <row r="228" spans="1:19" ht="15" customHeight="1" x14ac:dyDescent="0.3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up'!$A$2:$C$44,3,FALSE)</f>
        <v>120</v>
      </c>
      <c r="J228" s="5">
        <f>VLOOKUP(F228,'Set up'!$A$2:$D$44,4,FALSE)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up'!$A$2:$E$44,5,FALSE)</f>
        <v>Chq</v>
      </c>
      <c r="S228" s="1" t="s">
        <v>391</v>
      </c>
    </row>
    <row r="229" spans="1:19" ht="15" customHeight="1" x14ac:dyDescent="0.3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up'!$A$2:$C$44,3,FALSE)</f>
        <v>120</v>
      </c>
      <c r="J229" s="5">
        <f>VLOOKUP(F229,'Set up'!$A$2:$D$44,4,FALSE)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up'!$A$2:$E$44,5,FALSE)</f>
        <v>Chq</v>
      </c>
      <c r="S229" s="1" t="s">
        <v>391</v>
      </c>
    </row>
    <row r="230" spans="1:19" ht="15" customHeight="1" x14ac:dyDescent="0.3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up'!$A$2:$C$44,2,FALSE)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up'!$A$2:$C$44,3,FALSE)</f>
        <v>60</v>
      </c>
      <c r="J230" s="5">
        <f>VLOOKUP(F230,'Set up'!$A$2:$D$44,4,FALSE)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up'!$A$2:$E$44,5,FALSE)</f>
        <v>Chq</v>
      </c>
      <c r="S230" s="1" t="s">
        <v>463</v>
      </c>
    </row>
    <row r="231" spans="1:19" ht="15" customHeight="1" x14ac:dyDescent="0.3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up'!$A$2:$C$44,2,FALSE)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up'!$A$2:$C$44,3,FALSE)</f>
        <v>120</v>
      </c>
      <c r="J231" s="5">
        <f>VLOOKUP(F231,'Set up'!$A$2:$D$44,4,FALSE)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up'!$A$2:$E$44,5,FALSE)</f>
        <v>Trsf</v>
      </c>
      <c r="S231" s="1" t="s">
        <v>385</v>
      </c>
    </row>
    <row r="232" spans="1:19" ht="15" customHeight="1" x14ac:dyDescent="0.3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up'!$A$2:$C$44,2,FALSE)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up'!$A$2:$C$44,3,FALSE)</f>
        <v>120</v>
      </c>
      <c r="J232" s="5">
        <f>VLOOKUP(F232,'Set up'!$A$2:$D$44,4,FALSE)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up'!$A$2:$E$44,5,FALSE)</f>
        <v>Trsf</v>
      </c>
      <c r="S232" s="1" t="s">
        <v>385</v>
      </c>
    </row>
    <row r="233" spans="1:19" ht="15" customHeight="1" x14ac:dyDescent="0.3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up'!$A$2:$C$44,3,FALSE)</f>
        <v>120</v>
      </c>
      <c r="J233" s="5">
        <f>VLOOKUP(F233,'Set up'!$A$2:$D$44,4,FALSE)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up'!$A$2:$E$44,5,FALSE)</f>
        <v>Trsf</v>
      </c>
      <c r="S233" s="1" t="s">
        <v>385</v>
      </c>
    </row>
    <row r="234" spans="1:19" ht="15" customHeight="1" x14ac:dyDescent="0.3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up'!$A$2:$C$44,3,FALSE)</f>
        <v>120</v>
      </c>
      <c r="J234" s="5">
        <f>VLOOKUP(F234,'Set up'!$A$2:$D$44,4,FALSE)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up'!$A$2:$E$44,5,FALSE)</f>
        <v>Trsf</v>
      </c>
      <c r="S234" s="1" t="s">
        <v>385</v>
      </c>
    </row>
    <row r="235" spans="1:19" ht="15" customHeight="1" x14ac:dyDescent="0.3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up'!$A$2:$C$44,2,FALSE)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up'!$A$2:$C$44,3,FALSE)</f>
        <v>Cash</v>
      </c>
      <c r="J235" s="5">
        <f>VLOOKUP(F235,'Set up'!$A$2:$D$44,4,FALSE)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up'!$A$2:$E$44,5,FALSE)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up'!$A$2:$C$44,2,FALSE)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up'!$A$2:$C$44,3,FALSE)</f>
        <v>120</v>
      </c>
      <c r="J236" s="5">
        <f>VLOOKUP(F236,'Set up'!$A$2:$D$44,4,FALSE)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up'!$A$2:$E$44,5,FALSE)</f>
        <v>Chq</v>
      </c>
      <c r="S236" s="1" t="s">
        <v>391</v>
      </c>
    </row>
    <row r="237" spans="1:19" x14ac:dyDescent="0.3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up'!$A$2:$C$44,3,FALSE)</f>
        <v>45</v>
      </c>
      <c r="J237" s="5">
        <f>VLOOKUP(F237,'Set up'!$A$2:$D$44,4,FALSE)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up'!$A$2:$E$44,5,FALSE)</f>
        <v>PD Chq</v>
      </c>
      <c r="S237" s="70" t="s">
        <v>393</v>
      </c>
    </row>
    <row r="238" spans="1:19" ht="15" customHeight="1" x14ac:dyDescent="0.3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up'!$A$2:$C$44,3,FALSE)</f>
        <v>45</v>
      </c>
      <c r="J238" s="5">
        <f>VLOOKUP(F238,'Set up'!$A$2:$D$44,4,FALSE)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up'!$A$2:$E$44,5,FALSE)</f>
        <v>PD Chq</v>
      </c>
      <c r="S238" s="69" t="s">
        <v>392</v>
      </c>
    </row>
    <row r="239" spans="1:19" ht="15" customHeight="1" x14ac:dyDescent="0.3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up'!$A$2:$C$44,3,FALSE)</f>
        <v>45</v>
      </c>
      <c r="J239" s="5">
        <f>VLOOKUP(F239,'Set up'!$A$2:$D$44,4,FALSE)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up'!$A$2:$E$44,5,FALSE)</f>
        <v>PD Chq</v>
      </c>
      <c r="S239" s="69" t="s">
        <v>392</v>
      </c>
    </row>
    <row r="240" spans="1:19" ht="15" customHeight="1" x14ac:dyDescent="0.3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up'!$A$2:$C$44,3,FALSE)</f>
        <v>45</v>
      </c>
      <c r="J240" s="5">
        <f>VLOOKUP(F240,'Set up'!$A$2:$D$44,4,FALSE)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up'!$A$2:$E$44,5,FALSE)</f>
        <v>PD Chq</v>
      </c>
      <c r="S240" s="69" t="s">
        <v>392</v>
      </c>
    </row>
    <row r="241" spans="1:19" ht="15" customHeight="1" x14ac:dyDescent="0.3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up'!$A$2:$C$44,2,FALSE)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up'!$A$2:$C$44,3,FALSE)</f>
        <v>45</v>
      </c>
      <c r="J241" s="5">
        <f>VLOOKUP(F241,'Set up'!$A$2:$D$44,4,FALSE)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up'!$A$2:$E$44,5,FALSE)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up'!$A$2:$C$44,2,FALSE)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up'!$A$2:$C$44,3,FALSE)</f>
        <v>Cash</v>
      </c>
      <c r="J242" s="5">
        <f>VLOOKUP(F242,'Set up'!$A$2:$D$44,4,FALSE)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up'!$A$2:$E$44,5,FALSE)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up'!$A$2:$C$44,2,FALSE)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up'!$A$2:$C$44,3,FALSE)</f>
        <v>Cash</v>
      </c>
      <c r="J243" s="5">
        <f>VLOOKUP(F243,'Set up'!$A$2:$D$44,4,FALSE)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up'!$A$2:$E$44,5,FALSE)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up'!$A$2:$C$44,2,FALSE)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up'!$A$2:$C$44,3,FALSE)</f>
        <v>Cash</v>
      </c>
      <c r="J244" s="5">
        <f>VLOOKUP(F244,'Set up'!$A$2:$D$44,4,FALSE)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up'!$A$2:$E$44,5,FALSE)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up'!$A$2:$C$44,2,FALSE)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up'!$A$2:$C$44,3,FALSE)</f>
        <v>120</v>
      </c>
      <c r="J245" s="5">
        <f>VLOOKUP(F245,'Set up'!$A$2:$D$44,4,FALSE)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up'!$A$2:$E$44,5,FALSE)</f>
        <v>Trsf</v>
      </c>
      <c r="S245" s="1" t="s">
        <v>386</v>
      </c>
    </row>
    <row r="246" spans="1:19" ht="15" customHeight="1" x14ac:dyDescent="0.3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up'!$A$2:$C$44,3,FALSE)</f>
        <v>120</v>
      </c>
      <c r="J246" s="5">
        <f>VLOOKUP(F246,'Set up'!$A$2:$D$44,4,FALSE)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up'!$A$2:$E$44,5,FALSE)</f>
        <v>Trsf</v>
      </c>
      <c r="S246" s="1" t="s">
        <v>386</v>
      </c>
    </row>
    <row r="247" spans="1:19" ht="15" customHeight="1" x14ac:dyDescent="0.3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up'!$A$2:$C$44,3,FALSE)</f>
        <v>120</v>
      </c>
      <c r="J247" s="5">
        <f>VLOOKUP(F247,'Set up'!$A$2:$D$44,4,FALSE)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up'!$A$2:$E$44,5,FALSE)</f>
        <v>Trsf</v>
      </c>
      <c r="S247" s="1" t="s">
        <v>386</v>
      </c>
    </row>
    <row r="248" spans="1:19" ht="15" customHeight="1" x14ac:dyDescent="0.3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up'!$A$2:$C$44,3,FALSE)</f>
        <v>120</v>
      </c>
      <c r="J248" s="5">
        <f>VLOOKUP(F248,'Set up'!$A$2:$D$44,4,FALSE)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up'!$A$2:$E$44,5,FALSE)</f>
        <v>Trsf</v>
      </c>
      <c r="S248" s="1" t="s">
        <v>386</v>
      </c>
    </row>
    <row r="249" spans="1:19" ht="15" customHeight="1" x14ac:dyDescent="0.3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up'!$A$2:$C$44,2,FALSE)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up'!$A$2:$C$44,3,FALSE)</f>
        <v>120</v>
      </c>
      <c r="J249" s="5">
        <f>VLOOKUP(F249,'Set up'!$A$2:$D$44,4,FALSE)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up'!$A$2:$E$44,5,FALSE)</f>
        <v>Trsf</v>
      </c>
      <c r="S249" s="1" t="s">
        <v>386</v>
      </c>
    </row>
    <row r="250" spans="1:19" ht="15" customHeight="1" x14ac:dyDescent="0.3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up'!$A$2:$C$44,2,FALSE)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up'!$A$2:$C$44,3,FALSE)</f>
        <v>120</v>
      </c>
      <c r="J250" s="5">
        <f>VLOOKUP(F250,'Set up'!$A$2:$D$44,4,FALSE)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up'!$A$2:$E$44,5,FALSE)</f>
        <v>Trsf</v>
      </c>
      <c r="S250" s="1" t="s">
        <v>386</v>
      </c>
    </row>
    <row r="251" spans="1:19" ht="15" customHeight="1" x14ac:dyDescent="0.3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up'!$A$2:$C$44,2,FALSE)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up'!$A$2:$C$44,3,FALSE)</f>
        <v>Cash</v>
      </c>
      <c r="J251" s="5">
        <f>VLOOKUP(F251,'Set up'!$A$2:$D$44,4,FALSE)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up'!$A$2:$E$44,5,FALSE)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up'!$A$2:$C$44,3,FALSE)</f>
        <v>60</v>
      </c>
      <c r="J252" s="5">
        <f>VLOOKUP(F252,'Set up'!$A$2:$D$44,4,FALSE)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up'!$A$2:$E$44,5,FALSE)</f>
        <v>Chq</v>
      </c>
      <c r="S252" s="1" t="s">
        <v>470</v>
      </c>
    </row>
    <row r="253" spans="1:19" ht="15" customHeight="1" x14ac:dyDescent="0.3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up'!$A$2:$C$44,2,FALSE)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up'!$A$2:$C$44,3,FALSE)</f>
        <v>60</v>
      </c>
      <c r="J253" s="5">
        <f>VLOOKUP(F253,'Set up'!$A$2:$D$44,4,FALSE)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up'!$A$2:$E$44,5,FALSE)</f>
        <v>Chq</v>
      </c>
      <c r="S253" s="1" t="s">
        <v>470</v>
      </c>
    </row>
    <row r="254" spans="1:19" ht="15" customHeight="1" x14ac:dyDescent="0.3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up'!$A$2:$C$44,3,FALSE)</f>
        <v>60</v>
      </c>
      <c r="J254" s="5">
        <f>VLOOKUP(F254,'Set up'!$A$2:$D$44,4,FALSE)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up'!$A$2:$E$44,5,FALSE)</f>
        <v>Chq</v>
      </c>
      <c r="S254" s="1" t="s">
        <v>470</v>
      </c>
    </row>
    <row r="255" spans="1:19" ht="15" customHeight="1" x14ac:dyDescent="0.3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up'!$A$2:$C$44,2,FALSE)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up'!$A$2:$C$44,3,FALSE)</f>
        <v>120</v>
      </c>
      <c r="J255" s="5">
        <f>VLOOKUP(F255,'Set up'!$A$2:$D$44,4,FALSE)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up'!$A$2:$E$44,5,FALSE)</f>
        <v>Trsf</v>
      </c>
      <c r="S255" s="1" t="s">
        <v>386</v>
      </c>
    </row>
    <row r="256" spans="1:19" ht="15" customHeight="1" x14ac:dyDescent="0.3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up'!$A$2:$C$44,2,FALSE)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up'!$A$2:$C$44,3,FALSE)</f>
        <v>120</v>
      </c>
      <c r="J256" s="5">
        <f>VLOOKUP(F256,'Set up'!$A$2:$D$44,4,FALSE)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up'!$A$2:$E$44,5,FALSE)</f>
        <v>Trsf</v>
      </c>
      <c r="S256" s="1" t="s">
        <v>386</v>
      </c>
    </row>
    <row r="257" spans="1:24" ht="15" customHeight="1" x14ac:dyDescent="0.3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up'!$A$2:$C$44,3,FALSE)</f>
        <v>120</v>
      </c>
      <c r="J257" s="5">
        <f>VLOOKUP(F257,'Set up'!$A$2:$D$44,4,FALSE)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up'!$A$2:$E$44,5,FALSE)</f>
        <v>Trsf</v>
      </c>
      <c r="S257" s="1" t="s">
        <v>386</v>
      </c>
    </row>
    <row r="258" spans="1:24" ht="15" customHeight="1" x14ac:dyDescent="0.3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up'!$A$2:$C$44,3,FALSE)</f>
        <v>120</v>
      </c>
      <c r="J258" s="5">
        <f>VLOOKUP(F258,'Set up'!$A$2:$D$44,4,FALSE)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up'!$A$2:$E$44,5,FALSE)</f>
        <v>Trsf</v>
      </c>
      <c r="S258" s="1" t="s">
        <v>386</v>
      </c>
    </row>
    <row r="259" spans="1:24" ht="15" customHeight="1" x14ac:dyDescent="0.3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up'!$A$2:$C$44,2,FALSE)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up'!$A$2:$C$44,3,FALSE)</f>
        <v>120</v>
      </c>
      <c r="J259" s="5">
        <f>VLOOKUP(F259,'Set up'!$A$2:$D$44,4,FALSE)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up'!$A$2:$E$44,5,FALSE)</f>
        <v>Trsf</v>
      </c>
      <c r="S259" s="1" t="s">
        <v>386</v>
      </c>
    </row>
    <row r="260" spans="1:24" ht="15" customHeight="1" x14ac:dyDescent="0.3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up'!$A$2:$C$44,2,FALSE)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up'!$A$2:$C$44,3,FALSE)</f>
        <v>120</v>
      </c>
      <c r="J260" s="5">
        <f>VLOOKUP(F260,'Set up'!$A$2:$D$44,4,FALSE)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up'!$A$2:$E$44,5,FALSE)</f>
        <v>Trsf</v>
      </c>
      <c r="S260" s="1" t="s">
        <v>398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up'!$A$2:$C$44,3,FALSE)</f>
        <v>120</v>
      </c>
      <c r="J261" s="5">
        <f>VLOOKUP(F261,'Set up'!$A$2:$D$44,4,FALSE)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up'!$A$2:$E$44,5,FALSE)</f>
        <v>Chq</v>
      </c>
      <c r="S261" s="1" t="s">
        <v>495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up'!$A$2:$C$44,2,FALSE)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up'!$A$2:$C$44,3,FALSE)</f>
        <v>120</v>
      </c>
      <c r="J262" s="5">
        <f>VLOOKUP(F262,'Set up'!$A$2:$D$44,4,FALSE)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up'!$A$2:$E$44,5,FALSE)</f>
        <v>Chq</v>
      </c>
      <c r="S262" s="1" t="s">
        <v>495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up'!$A$2:$C$44,2,FALSE)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up'!$A$2:$C$44,3,FALSE)</f>
        <v>120</v>
      </c>
      <c r="J263" s="5">
        <f>VLOOKUP(F263,'Set up'!$A$2:$D$44,4,FALSE)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up'!$A$2:$E$44,5,FALSE)</f>
        <v>Chq</v>
      </c>
      <c r="S263" s="1" t="s">
        <v>495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up'!$A$2:$C$44,3,FALSE)</f>
        <v>120</v>
      </c>
      <c r="J264" s="5">
        <f>VLOOKUP(F264,'Set up'!$A$2:$D$44,4,FALSE)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up'!$A$2:$E$44,5,FALSE)</f>
        <v>Chq</v>
      </c>
      <c r="S264" s="1" t="s">
        <v>495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up'!$A$2:$C$44,3,FALSE)</f>
        <v>Cash</v>
      </c>
      <c r="J265" s="5">
        <f>VLOOKUP(F265,'Set up'!$A$2:$D$44,4,FALSE)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up'!$A$2:$E$44,5,FALSE)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up'!$A$2:$C$44,2,FALSE)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up'!$A$2:$C$44,3,FALSE)</f>
        <v>Cash</v>
      </c>
      <c r="J266" s="5">
        <f>VLOOKUP(F266,'Set up'!$A$2:$D$44,4,FALSE)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up'!$A$2:$E$44,5,FALSE)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up'!$A$2:$C$44,3,FALSE)</f>
        <v>Cash</v>
      </c>
      <c r="J267" s="5">
        <f>VLOOKUP(F267,'Set up'!$A$2:$D$44,4,FALSE)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up'!$A$2:$E$44,5,FALSE)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up'!$A$2:$C$44,2,FALSE)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up'!$A$2:$C$44,3,FALSE)</f>
        <v>Cash</v>
      </c>
      <c r="J268" s="5">
        <f>VLOOKUP(F268,'Set up'!$A$2:$D$44,4,FALSE)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up'!$A$2:$E$44,5,FALSE)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up'!$A$2:$C$44,3,FALSE)</f>
        <v>Cash</v>
      </c>
      <c r="J269" s="5">
        <f>VLOOKUP(F269,'Set up'!$A$2:$D$44,4,FALSE)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up'!$A$2:$E$44,5,FALSE)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up'!$A$2:$C$44,3,FALSE)</f>
        <v>45</v>
      </c>
      <c r="J270" s="5">
        <f>VLOOKUP(F270,'Set up'!$A$2:$D$44,4,FALSE)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up'!$A$2:$E$44,5,FALSE)</f>
        <v>PD Chq</v>
      </c>
      <c r="S270" s="69" t="s">
        <v>349</v>
      </c>
      <c r="V270" s="1" t="s">
        <v>395</v>
      </c>
      <c r="W270" s="72">
        <v>44468</v>
      </c>
      <c r="X270" s="73" t="s">
        <v>396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up'!$A$2:$C$44,3,FALSE)</f>
        <v>45</v>
      </c>
      <c r="J271" s="5">
        <f>VLOOKUP(F271,'Set up'!$A$2:$D$44,4,FALSE)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up'!$A$2:$E$44,5,FALSE)</f>
        <v>PD Chq</v>
      </c>
      <c r="S271" s="69" t="s">
        <v>349</v>
      </c>
      <c r="V271" s="1" t="s">
        <v>395</v>
      </c>
      <c r="W271" s="57">
        <v>44464</v>
      </c>
      <c r="X271" s="73" t="s">
        <v>397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up'!$A$2:$C$44,3,FALSE)</f>
        <v>45</v>
      </c>
      <c r="J272" s="5">
        <f>VLOOKUP(F272,'Set up'!$A$2:$D$44,4,FALSE)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up'!$A$2:$E$44,5,FALSE)</f>
        <v>PD Chq</v>
      </c>
      <c r="S272" s="69" t="s">
        <v>349</v>
      </c>
      <c r="V272" s="1" t="s">
        <v>395</v>
      </c>
      <c r="W272" s="57">
        <v>44485</v>
      </c>
      <c r="X272" s="73" t="s">
        <v>440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up'!$A$2:$C$44,2,FALSE)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up'!$A$2:$C$44,3,FALSE)</f>
        <v>45</v>
      </c>
      <c r="J273" s="5">
        <f>VLOOKUP(F273,'Set up'!$A$2:$D$44,4,FALSE)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up'!$A$2:$E$44,5,FALSE)</f>
        <v>PD Chq</v>
      </c>
      <c r="S273" s="69" t="s">
        <v>349</v>
      </c>
      <c r="V273" s="1" t="s">
        <v>395</v>
      </c>
      <c r="W273" s="57">
        <v>44492</v>
      </c>
      <c r="X273" s="73" t="s">
        <v>455</v>
      </c>
    </row>
    <row r="274" spans="1:24" ht="15" customHeight="1" x14ac:dyDescent="0.3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up'!$A$2:$C$44,2,FALSE)</f>
        <v>C00000013</v>
      </c>
      <c r="F274" s="1" t="s">
        <v>1455</v>
      </c>
      <c r="G274" s="55" t="s">
        <v>96</v>
      </c>
      <c r="H274" s="5">
        <v>1</v>
      </c>
      <c r="I274" s="5" t="str">
        <f>VLOOKUP(F274,'Set up'!$A$2:$C$44,3,FALSE)</f>
        <v>Cash</v>
      </c>
      <c r="J274" s="5">
        <f>VLOOKUP(F274,'Set up'!$A$2:$D$44,4,FALSE)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up'!$A$2:$E$44,5,FALSE)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up'!$A$2:$C$44,2,FALSE)</f>
        <v>C00000013</v>
      </c>
      <c r="F275" s="1" t="s">
        <v>1455</v>
      </c>
      <c r="G275" s="55" t="s">
        <v>97</v>
      </c>
      <c r="H275" s="5">
        <v>1</v>
      </c>
      <c r="I275" s="5" t="str">
        <f>VLOOKUP(F275,'Set up'!$A$2:$C$44,3,FALSE)</f>
        <v>Cash</v>
      </c>
      <c r="J275" s="5">
        <f>VLOOKUP(F275,'Set up'!$A$2:$D$44,4,FALSE)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up'!$A$2:$E$44,5,FALSE)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up'!$A$2:$C$44,2,FALSE)</f>
        <v>C00000013</v>
      </c>
      <c r="F276" s="1" t="s">
        <v>1455</v>
      </c>
      <c r="G276" s="68" t="s">
        <v>17</v>
      </c>
      <c r="H276" s="5">
        <v>1</v>
      </c>
      <c r="I276" s="5" t="str">
        <f>VLOOKUP(F276,'Set up'!$A$2:$C$44,3,FALSE)</f>
        <v>Cash</v>
      </c>
      <c r="J276" s="5">
        <f>VLOOKUP(F276,'Set up'!$A$2:$D$44,4,FALSE)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up'!$A$2:$E$44,5,FALSE)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up'!$A$2:$C$44,2,FALSE)</f>
        <v>C00000013</v>
      </c>
      <c r="F277" s="1" t="s">
        <v>1455</v>
      </c>
      <c r="G277" s="55" t="s">
        <v>293</v>
      </c>
      <c r="H277" s="5">
        <v>1</v>
      </c>
      <c r="I277" s="5" t="str">
        <f>VLOOKUP(F277,'Set up'!$A$2:$C$44,3,FALSE)</f>
        <v>Cash</v>
      </c>
      <c r="J277" s="5">
        <f>VLOOKUP(F277,'Set up'!$A$2:$D$44,4,FALSE)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up'!$A$2:$E$44,5,FALSE)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up'!$A$2:$C$44,2,FALSE)</f>
        <v>C00000013</v>
      </c>
      <c r="F278" s="1" t="s">
        <v>1455</v>
      </c>
      <c r="G278" s="78" t="s">
        <v>24</v>
      </c>
      <c r="H278" s="5">
        <v>1</v>
      </c>
      <c r="I278" s="5" t="str">
        <f>VLOOKUP(F278,'Set up'!$A$2:$C$44,3,FALSE)</f>
        <v>Cash</v>
      </c>
      <c r="J278" s="5">
        <f>VLOOKUP(F278,'Set up'!$A$2:$D$44,4,FALSE)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up'!$A$2:$E$44,5,FALSE)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up'!$A$2:$C$44,2,FALSE)</f>
        <v>C00000013</v>
      </c>
      <c r="F279" s="1" t="s">
        <v>1455</v>
      </c>
      <c r="G279" s="78" t="s">
        <v>179</v>
      </c>
      <c r="H279" s="5">
        <v>2</v>
      </c>
      <c r="I279" s="5" t="str">
        <f>VLOOKUP(F279,'Set up'!$A$2:$C$44,3,FALSE)</f>
        <v>Cash</v>
      </c>
      <c r="J279" s="5">
        <f>VLOOKUP(F279,'Set up'!$A$2:$D$44,4,FALSE)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up'!$A$2:$E$44,5,FALSE)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up'!$A$2:$C$44,2,FALSE)</f>
        <v>C00000013</v>
      </c>
      <c r="F280" s="1" t="s">
        <v>1455</v>
      </c>
      <c r="G280" s="78" t="s">
        <v>294</v>
      </c>
      <c r="H280" s="5">
        <v>1</v>
      </c>
      <c r="I280" s="5" t="str">
        <f>VLOOKUP(F280,'Set up'!$A$2:$C$44,3,FALSE)</f>
        <v>Cash</v>
      </c>
      <c r="J280" s="5">
        <f>VLOOKUP(F280,'Set up'!$A$2:$D$44,4,FALSE)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up'!$A$2:$E$44,5,FALSE)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up'!$A$2:$C$44,2,FALSE)</f>
        <v>C00000013</v>
      </c>
      <c r="F281" s="1" t="s">
        <v>1455</v>
      </c>
      <c r="G281" s="78" t="s">
        <v>295</v>
      </c>
      <c r="H281" s="5">
        <v>2</v>
      </c>
      <c r="I281" s="5" t="str">
        <f>VLOOKUP(F281,'Set up'!$A$2:$C$44,3,FALSE)</f>
        <v>Cash</v>
      </c>
      <c r="J281" s="5">
        <f>VLOOKUP(F281,'Set up'!$A$2:$D$44,4,FALSE)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up'!$A$2:$E$44,5,FALSE)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up'!$A$2:$C$44,2,FALSE)</f>
        <v>C00000013</v>
      </c>
      <c r="F282" s="1" t="s">
        <v>1455</v>
      </c>
      <c r="G282" s="11" t="s">
        <v>296</v>
      </c>
      <c r="H282" s="5">
        <v>1</v>
      </c>
      <c r="I282" s="5" t="str">
        <f>VLOOKUP(F282,'Set up'!$A$2:$C$44,3,FALSE)</f>
        <v>Cash</v>
      </c>
      <c r="J282" s="5">
        <f>VLOOKUP(F282,'Set up'!$A$2:$D$44,4,FALSE)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up'!$A$2:$E$44,5,FALSE)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up'!$A$2:$C$44,2,FALSE)</f>
        <v>C00000013</v>
      </c>
      <c r="F283" s="1" t="s">
        <v>1455</v>
      </c>
      <c r="G283" s="11" t="s">
        <v>297</v>
      </c>
      <c r="H283" s="5">
        <v>1</v>
      </c>
      <c r="I283" s="5" t="str">
        <f>VLOOKUP(F283,'Set up'!$A$2:$C$44,3,FALSE)</f>
        <v>Cash</v>
      </c>
      <c r="J283" s="5">
        <f>VLOOKUP(F283,'Set up'!$A$2:$D$44,4,FALSE)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up'!$A$2:$E$44,5,FALSE)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up'!$A$2:$C$44,2,FALSE)</f>
        <v>C00000013</v>
      </c>
      <c r="F284" s="1" t="s">
        <v>1455</v>
      </c>
      <c r="G284" s="2" t="s">
        <v>67</v>
      </c>
      <c r="H284" s="5">
        <v>1</v>
      </c>
      <c r="I284" s="5" t="str">
        <f>VLOOKUP(F284,'Set up'!$A$2:$C$44,3,FALSE)</f>
        <v>Cash</v>
      </c>
      <c r="J284" s="5">
        <f>VLOOKUP(F284,'Set up'!$A$2:$D$44,4,FALSE)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up'!$A$2:$E$44,5,FALSE)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up'!$A$2:$C$44,2,FALSE)</f>
        <v>C00000013</v>
      </c>
      <c r="F285" s="1" t="s">
        <v>1455</v>
      </c>
      <c r="G285" s="56" t="s">
        <v>64</v>
      </c>
      <c r="H285" s="5">
        <v>1</v>
      </c>
      <c r="I285" s="5" t="str">
        <f>VLOOKUP(F285,'Set up'!$A$2:$C$44,3,FALSE)</f>
        <v>Cash</v>
      </c>
      <c r="J285" s="5">
        <f>VLOOKUP(F285,'Set up'!$A$2:$D$44,4,FALSE)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up'!$A$2:$E$44,5,FALSE)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up'!$A$2:$C$44,3,FALSE)</f>
        <v>Cash</v>
      </c>
      <c r="J286" s="5">
        <f>VLOOKUP(F286,'Set up'!$A$2:$D$44,4,FALSE)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up'!$A$2:$E$44,5,FALSE)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up'!$A$2:$C$44,2,FALSE)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up'!$A$2:$C$44,3,FALSE)</f>
        <v>120</v>
      </c>
      <c r="J287" s="5">
        <f>VLOOKUP(F287,'Set up'!$A$2:$D$44,4,FALSE)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up'!$A$2:$E$44,5,FALSE)</f>
        <v>Trsf</v>
      </c>
      <c r="S287" s="1" t="s">
        <v>441</v>
      </c>
    </row>
    <row r="288" spans="1:24" ht="15" customHeight="1" x14ac:dyDescent="0.3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up'!$A$2:$C$44,2,FALSE)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up'!$A$2:$C$44,3,FALSE)</f>
        <v>60</v>
      </c>
      <c r="J288" s="5">
        <f>VLOOKUP(F288,'Set up'!$A$2:$D$44,4,FALSE)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up'!$A$2:$E$44,5,FALSE)</f>
        <v>Chq</v>
      </c>
      <c r="S288" s="1" t="s">
        <v>529</v>
      </c>
    </row>
    <row r="289" spans="1:21" ht="15" customHeight="1" x14ac:dyDescent="0.3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up'!$A$2:$C$44,2,FALSE)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up'!$A$2:$C$44,3,FALSE)</f>
        <v>60</v>
      </c>
      <c r="J289" s="5">
        <f>VLOOKUP(F289,'Set up'!$A$2:$D$44,4,FALSE)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up'!$A$2:$E$44,5,FALSE)</f>
        <v>Chq</v>
      </c>
      <c r="S289" s="1" t="s">
        <v>529</v>
      </c>
    </row>
    <row r="290" spans="1:21" ht="15" customHeight="1" x14ac:dyDescent="0.3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up'!$A$2:$C$44,3,FALSE)</f>
        <v>60</v>
      </c>
      <c r="J290" s="5">
        <f>VLOOKUP(F290,'Set up'!$A$2:$D$44,4,FALSE)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up'!$A$2:$E$44,5,FALSE)</f>
        <v>Chq</v>
      </c>
      <c r="S290" s="1" t="s">
        <v>529</v>
      </c>
    </row>
    <row r="291" spans="1:21" x14ac:dyDescent="0.3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up'!$A$2:$C$44,3,FALSE)</f>
        <v>120</v>
      </c>
      <c r="J291" s="5">
        <f>VLOOKUP(F291,'Set up'!$A$2:$D$44,4,FALSE)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up'!$A$2:$E$44,5,FALSE)</f>
        <v>Trsf</v>
      </c>
      <c r="S291" s="1" t="s">
        <v>441</v>
      </c>
      <c r="T291"/>
    </row>
    <row r="292" spans="1:21" x14ac:dyDescent="0.3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up'!$A$2:$C$44,3,FALSE)</f>
        <v>120</v>
      </c>
      <c r="J292" s="5">
        <f>VLOOKUP(F292,'Set up'!$A$2:$D$44,4,FALSE)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up'!$A$2:$E$44,5,FALSE)</f>
        <v>Trsf</v>
      </c>
      <c r="S292" s="1" t="s">
        <v>441</v>
      </c>
    </row>
    <row r="293" spans="1:21" x14ac:dyDescent="0.3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up'!$A$2:$C$44,2,FALSE)</f>
        <v>C00000017</v>
      </c>
      <c r="F293" s="1" t="s">
        <v>1700</v>
      </c>
      <c r="G293" s="11" t="s">
        <v>367</v>
      </c>
      <c r="H293" s="5">
        <v>2</v>
      </c>
      <c r="I293" s="5" t="str">
        <f>VLOOKUP(F293,'Set up'!$A$2:$C$44,3,FALSE)</f>
        <v>Cash</v>
      </c>
      <c r="J293" s="5">
        <f>VLOOKUP(F293,'Set up'!$A$2:$D$44,4,FALSE)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up'!$A$2:$E$44,5,FALSE)</f>
        <v>Trsf</v>
      </c>
      <c r="S293" s="1" t="s">
        <v>389</v>
      </c>
    </row>
    <row r="294" spans="1:21" x14ac:dyDescent="0.3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up'!$A$2:$C$44,2,FALSE)</f>
        <v>C00000017</v>
      </c>
      <c r="F294" s="1" t="s">
        <v>1700</v>
      </c>
      <c r="G294" s="11" t="s">
        <v>181</v>
      </c>
      <c r="H294" s="5">
        <v>1</v>
      </c>
      <c r="I294" s="5" t="str">
        <f>VLOOKUP(F294,'Set up'!$A$2:$C$44,3,FALSE)</f>
        <v>Cash</v>
      </c>
      <c r="J294" s="5">
        <f>VLOOKUP(F294,'Set up'!$A$2:$D$44,4,FALSE)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up'!$A$2:$E$44,5,FALSE)</f>
        <v>Trsf</v>
      </c>
      <c r="S294" s="1" t="s">
        <v>389</v>
      </c>
    </row>
    <row r="295" spans="1:21" x14ac:dyDescent="0.3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up'!$A$2:$C$44,3,FALSE)</f>
        <v>Cash</v>
      </c>
      <c r="J295" s="5">
        <f>VLOOKUP(F295,'Set up'!$A$2:$D$44,4,FALSE)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up'!$A$2:$E$44,5,FALSE)</f>
        <v>Chq</v>
      </c>
      <c r="S295" s="1" t="s">
        <v>388</v>
      </c>
    </row>
    <row r="296" spans="1:21" x14ac:dyDescent="0.3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up'!$A$2:$C$44,3,FALSE)</f>
        <v>Cash</v>
      </c>
      <c r="J296" s="5">
        <f>VLOOKUP(F296,'Set up'!$A$2:$D$44,4,FALSE)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up'!$A$2:$E$44,5,FALSE)</f>
        <v>Chq</v>
      </c>
      <c r="S296" s="1" t="s">
        <v>390</v>
      </c>
    </row>
    <row r="297" spans="1:21" x14ac:dyDescent="0.3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up'!$A$2:$C$44,3,FALSE)</f>
        <v>Cash</v>
      </c>
      <c r="J297" s="5">
        <f>VLOOKUP(F297,'Set up'!$A$2:$D$44,4,FALSE)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up'!$A$2:$E$44,5,FALSE)</f>
        <v>Chq</v>
      </c>
      <c r="S297" s="1" t="s">
        <v>390</v>
      </c>
    </row>
    <row r="298" spans="1:21" x14ac:dyDescent="0.3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up'!$A$2:$C$44,2,FALSE)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up'!$A$2:$C$44,3,FALSE)</f>
        <v>120</v>
      </c>
      <c r="J298" s="5">
        <f>VLOOKUP(F298,'Set up'!$A$2:$D$44,4,FALSE)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up'!$A$2:$E$44,5,FALSE)</f>
        <v>Chq</v>
      </c>
      <c r="S298" s="1" t="s">
        <v>577</v>
      </c>
    </row>
    <row r="299" spans="1:21" x14ac:dyDescent="0.3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up'!$A$2:$C$44,2,FALSE)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up'!$A$2:$C$44,3,FALSE)</f>
        <v>120</v>
      </c>
      <c r="J299" s="5">
        <f>VLOOKUP(F299,'Set up'!$A$2:$D$44,4,FALSE)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up'!$A$2:$E$44,5,FALSE)</f>
        <v>Chq</v>
      </c>
      <c r="S299" s="1" t="s">
        <v>577</v>
      </c>
    </row>
    <row r="300" spans="1:21" x14ac:dyDescent="0.3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up'!$A$2:$C$44,2,FALSE)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up'!$A$2:$C$44,3,FALSE)</f>
        <v>Cash</v>
      </c>
      <c r="J300" s="5">
        <f>VLOOKUP(F300,'Set up'!$A$2:$D$44,4,FALSE)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up'!$A$2:$E$44,5,FALSE)</f>
        <v>Chq</v>
      </c>
      <c r="S300" s="1" t="s">
        <v>442</v>
      </c>
    </row>
    <row r="301" spans="1:21" x14ac:dyDescent="0.3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up'!$A$2:$C$44,3,FALSE)</f>
        <v>45</v>
      </c>
      <c r="J301" s="5">
        <f>VLOOKUP(F301,'Set up'!$A$2:$D$44,4,FALSE)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up'!$A$2:$E$44,5,FALSE)</f>
        <v>PD Chq</v>
      </c>
      <c r="S301" s="57" t="s">
        <v>487</v>
      </c>
      <c r="T301" s="73"/>
      <c r="U301" s="16"/>
    </row>
    <row r="302" spans="1:21" x14ac:dyDescent="0.3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up'!$A$2:$C$44,3,FALSE)</f>
        <v>45</v>
      </c>
      <c r="J302" s="5">
        <f>VLOOKUP(F302,'Set up'!$A$2:$D$44,4,FALSE)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up'!$A$2:$E$44,5,FALSE)</f>
        <v>PD Chq</v>
      </c>
      <c r="S302" s="57" t="s">
        <v>489</v>
      </c>
      <c r="T302" s="73"/>
      <c r="U302" s="16"/>
    </row>
    <row r="303" spans="1:21" x14ac:dyDescent="0.3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up'!$A$2:$C$44,3,FALSE)</f>
        <v>45</v>
      </c>
      <c r="J303" s="5">
        <f>VLOOKUP(F303,'Set up'!$A$2:$D$44,4,FALSE)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up'!$A$2:$E$44,5,FALSE)</f>
        <v>PD Chq</v>
      </c>
      <c r="S303" s="57" t="s">
        <v>488</v>
      </c>
      <c r="T303" s="73"/>
      <c r="U303" s="16"/>
    </row>
    <row r="304" spans="1:21" x14ac:dyDescent="0.3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up'!$A$2:$C$44,2,FALSE)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up'!$A$2:$C$44,3,FALSE)</f>
        <v>45</v>
      </c>
      <c r="J304" s="5">
        <f>VLOOKUP(F304,'Set up'!$A$2:$D$44,4,FALSE)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up'!$A$2:$E$44,5,FALSE)</f>
        <v>PD Chq</v>
      </c>
      <c r="S304" s="57" t="s">
        <v>490</v>
      </c>
      <c r="T304" s="73"/>
      <c r="U304" s="16"/>
    </row>
    <row r="305" spans="1:21" ht="28.8" x14ac:dyDescent="0.3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up'!$A$2:$C$44,3,FALSE)</f>
        <v>45</v>
      </c>
      <c r="J305" s="5">
        <f>VLOOKUP(F305,'Set up'!$A$2:$D$44,4,FALSE)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up'!$A$2:$E$44,5,FALSE)</f>
        <v>PD Chq</v>
      </c>
      <c r="S305" s="86" t="s">
        <v>491</v>
      </c>
      <c r="T305" s="73"/>
      <c r="U305" s="16"/>
    </row>
    <row r="306" spans="1:21" x14ac:dyDescent="0.3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up'!$A$2:$C$44,2,FALSE)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up'!$A$2:$C$44,3,FALSE)</f>
        <v>120</v>
      </c>
      <c r="J306" s="5">
        <f>VLOOKUP(F306,'Set up'!$A$2:$D$44,4,FALSE)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up'!$A$2:$E$44,5,FALSE)</f>
        <v>Trsf</v>
      </c>
      <c r="S306" s="1" t="s">
        <v>525</v>
      </c>
    </row>
    <row r="307" spans="1:21" x14ac:dyDescent="0.3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up'!$A$2:$C$44,2,FALSE)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up'!$A$2:$C$44,3,FALSE)</f>
        <v>120</v>
      </c>
      <c r="J307" s="5">
        <f>VLOOKUP(F307,'Set up'!$A$2:$D$44,4,FALSE)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up'!$A$2:$E$44,5,FALSE)</f>
        <v>Trsf</v>
      </c>
      <c r="S307" s="1" t="s">
        <v>525</v>
      </c>
    </row>
    <row r="308" spans="1:21" x14ac:dyDescent="0.3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up'!$A$2:$C$44,3,FALSE)</f>
        <v>120</v>
      </c>
      <c r="J308" s="5">
        <f>VLOOKUP(F308,'Set up'!$A$2:$D$44,4,FALSE)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up'!$A$2:$E$44,5,FALSE)</f>
        <v>Trsf</v>
      </c>
      <c r="S308" s="1" t="s">
        <v>525</v>
      </c>
    </row>
    <row r="309" spans="1:21" x14ac:dyDescent="0.3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up'!$A$2:$C$44,2,FALSE)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up'!$A$2:$C$44,3,FALSE)</f>
        <v>120</v>
      </c>
      <c r="J309" s="5">
        <f>VLOOKUP(F309,'Set up'!$A$2:$D$44,4,FALSE)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up'!$A$2:$E$44,5,FALSE)</f>
        <v>Trsf</v>
      </c>
      <c r="S309" s="1" t="s">
        <v>525</v>
      </c>
    </row>
    <row r="310" spans="1:21" x14ac:dyDescent="0.3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up'!$A$2:$C$44,2,FALSE)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up'!$A$2:$C$44,3,FALSE)</f>
        <v>120</v>
      </c>
      <c r="J310" s="5">
        <f>VLOOKUP(F310,'Set up'!$A$2:$D$44,4,FALSE)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up'!$A$2:$E$44,5,FALSE)</f>
        <v>Trsf</v>
      </c>
      <c r="S310" s="1" t="s">
        <v>525</v>
      </c>
    </row>
    <row r="311" spans="1:21" x14ac:dyDescent="0.3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up'!$A$2:$C$44,2,FALSE)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up'!$A$2:$C$44,3,FALSE)</f>
        <v>Cash</v>
      </c>
      <c r="J311" s="5">
        <f>VLOOKUP(F311,'Set up'!$A$2:$D$44,4,FALSE)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up'!$A$2:$E$44,5,FALSE)</f>
        <v>Trsf</v>
      </c>
      <c r="S311" s="1" t="s">
        <v>394</v>
      </c>
    </row>
    <row r="312" spans="1:21" x14ac:dyDescent="0.3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up'!$A$2:$C$44,2,FALSE)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up'!$A$2:$C$44,3,FALSE)</f>
        <v>Cash</v>
      </c>
      <c r="J312" s="5">
        <f>VLOOKUP(F312,'Set up'!$A$2:$D$44,4,FALSE)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up'!$A$2:$E$44,5,FALSE)</f>
        <v>Trsf</v>
      </c>
      <c r="S312" s="1" t="s">
        <v>394</v>
      </c>
    </row>
    <row r="313" spans="1:21" x14ac:dyDescent="0.3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up'!$A$2:$C$44,2,FALSE)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up'!$A$2:$C$44,3,FALSE)</f>
        <v>Cash</v>
      </c>
      <c r="J313" s="5">
        <f>VLOOKUP(F313,'Set up'!$A$2:$D$44,4,FALSE)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up'!$A$2:$E$44,5,FALSE)</f>
        <v>Trsf</v>
      </c>
      <c r="S313" s="1" t="s">
        <v>394</v>
      </c>
    </row>
    <row r="314" spans="1:21" x14ac:dyDescent="0.3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up'!$A$2:$C$44,3,FALSE)</f>
        <v>Cash</v>
      </c>
      <c r="J314" s="5">
        <f>VLOOKUP(F314,'Set up'!$A$2:$D$44,4,FALSE)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up'!$A$2:$E$44,5,FALSE)</f>
        <v>Trsf</v>
      </c>
      <c r="S314" s="1" t="s">
        <v>434</v>
      </c>
    </row>
    <row r="315" spans="1:21" x14ac:dyDescent="0.3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up'!$A$2:$C$44,2,FALSE)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up'!$A$2:$C$44,3,FALSE)</f>
        <v>120</v>
      </c>
      <c r="J315" s="5">
        <f>VLOOKUP(F315,'Set up'!$A$2:$D$44,4,FALSE)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up'!$A$2:$E$44,5,FALSE)</f>
        <v>Chq</v>
      </c>
      <c r="S315" s="1" t="s">
        <v>577</v>
      </c>
    </row>
    <row r="316" spans="1:21" x14ac:dyDescent="0.3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up'!$A$2:$C$44,2,FALSE)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up'!$A$2:$C$44,3,FALSE)</f>
        <v>120</v>
      </c>
      <c r="J316" s="5">
        <f>VLOOKUP(F316,'Set up'!$A$2:$D$44,4,FALSE)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up'!$A$2:$E$44,5,FALSE)</f>
        <v>Chq</v>
      </c>
      <c r="S316" s="1" t="s">
        <v>577</v>
      </c>
    </row>
    <row r="317" spans="1:21" x14ac:dyDescent="0.3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up'!$A$2:$C$44,2,FALSE)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up'!$A$2:$C$44,3,FALSE)</f>
        <v>120</v>
      </c>
      <c r="J317" s="5">
        <f>VLOOKUP(F317,'Set up'!$A$2:$D$44,4,FALSE)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up'!$A$2:$E$44,5,FALSE)</f>
        <v>Chq</v>
      </c>
      <c r="S317" s="1" t="s">
        <v>577</v>
      </c>
    </row>
    <row r="318" spans="1:21" x14ac:dyDescent="0.3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up'!$A$2:$C$44,2,FALSE)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up'!$A$2:$C$44,3,FALSE)</f>
        <v>120</v>
      </c>
      <c r="J318" s="5">
        <f>VLOOKUP(F318,'Set up'!$A$2:$D$44,4,FALSE)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up'!$A$2:$E$44,5,FALSE)</f>
        <v>Chq</v>
      </c>
      <c r="S318" s="1" t="s">
        <v>577</v>
      </c>
    </row>
    <row r="319" spans="1:21" x14ac:dyDescent="0.3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up'!$A$2:$C$44,3,FALSE)</f>
        <v>Cash</v>
      </c>
      <c r="J319" s="5">
        <f>VLOOKUP(F319,'Set up'!$A$2:$D$44,4,FALSE)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up'!$A$2:$E$44,5,FALSE)</f>
        <v>Chq</v>
      </c>
      <c r="S319" s="1" t="s">
        <v>435</v>
      </c>
    </row>
    <row r="320" spans="1:21" x14ac:dyDescent="0.3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up'!$A$2:$C$44,3,FALSE)</f>
        <v>120</v>
      </c>
      <c r="J320" s="5">
        <f>VLOOKUP(F320,'Set up'!$A$2:$D$44,4,FALSE)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up'!$A$2:$E$44,5,FALSE)</f>
        <v>Chq</v>
      </c>
      <c r="S320" s="1" t="s">
        <v>577</v>
      </c>
    </row>
    <row r="321" spans="1:19" x14ac:dyDescent="0.3">
      <c r="A321" s="4">
        <v>44470</v>
      </c>
      <c r="B321" s="5">
        <f t="shared" si="53"/>
        <v>10</v>
      </c>
      <c r="C321" s="5">
        <f t="shared" si="54"/>
        <v>2021</v>
      </c>
      <c r="D321" s="5" t="s">
        <v>399</v>
      </c>
      <c r="E321" s="5" t="str">
        <f>VLOOKUP(F321,'Set up'!$A$2:$C$44,2,FALSE)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up'!$A$2:$C$44,3,FALSE)</f>
        <v>Cash</v>
      </c>
      <c r="J321" s="5">
        <f>VLOOKUP(F321,'Set up'!$A$2:$D$44,4,FALSE)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up'!$A$2:$E$44,5,FALSE)</f>
        <v>Chq</v>
      </c>
      <c r="S321" s="1" t="s">
        <v>481</v>
      </c>
    </row>
    <row r="322" spans="1:19" x14ac:dyDescent="0.3">
      <c r="A322" s="4">
        <v>44471</v>
      </c>
      <c r="B322" s="5">
        <f t="shared" si="53"/>
        <v>10</v>
      </c>
      <c r="C322" s="5">
        <f t="shared" si="54"/>
        <v>2021</v>
      </c>
      <c r="D322" s="5" t="s">
        <v>400</v>
      </c>
      <c r="E322" s="5" t="str">
        <f>VLOOKUP(F322,'Set up'!$A$2:$C$44,2,FALSE)</f>
        <v>C00000019</v>
      </c>
      <c r="F322" s="1" t="s">
        <v>402</v>
      </c>
      <c r="G322" s="56" t="s">
        <v>304</v>
      </c>
      <c r="H322" s="5">
        <v>2</v>
      </c>
      <c r="I322" s="5" t="str">
        <f>VLOOKUP(F322,'Set up'!$A$2:$C$44,3,FALSE)</f>
        <v>Cash</v>
      </c>
      <c r="J322" s="5">
        <f>VLOOKUP(F322,'Set up'!$A$2:$D$44,4,FALSE)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up'!$A$2:$E$44,5,FALSE)</f>
        <v>Trsf</v>
      </c>
      <c r="S322" s="1" t="s">
        <v>432</v>
      </c>
    </row>
    <row r="323" spans="1:19" x14ac:dyDescent="0.3">
      <c r="A323" s="4">
        <v>44471</v>
      </c>
      <c r="B323" s="5">
        <f t="shared" si="53"/>
        <v>10</v>
      </c>
      <c r="C323" s="5">
        <f t="shared" si="54"/>
        <v>2021</v>
      </c>
      <c r="D323" s="5" t="s">
        <v>400</v>
      </c>
      <c r="E323" s="5" t="str">
        <f>VLOOKUP(F323,'Set up'!$A$2:$C$44,2,FALSE)</f>
        <v>C00000019</v>
      </c>
      <c r="F323" s="1" t="s">
        <v>402</v>
      </c>
      <c r="G323" s="55" t="s">
        <v>96</v>
      </c>
      <c r="H323" s="5">
        <v>1</v>
      </c>
      <c r="I323" s="5" t="str">
        <f>VLOOKUP(F323,'Set up'!$A$2:$C$44,3,FALSE)</f>
        <v>Cash</v>
      </c>
      <c r="J323" s="5">
        <f>VLOOKUP(F323,'Set up'!$A$2:$D$44,4,FALSE)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up'!$A$2:$E$44,5,FALSE)</f>
        <v>Trsf</v>
      </c>
      <c r="S323" s="1" t="s">
        <v>432</v>
      </c>
    </row>
    <row r="324" spans="1:19" x14ac:dyDescent="0.3">
      <c r="A324" s="4">
        <v>44471</v>
      </c>
      <c r="B324" s="5">
        <f t="shared" si="53"/>
        <v>10</v>
      </c>
      <c r="C324" s="5">
        <f t="shared" si="54"/>
        <v>2021</v>
      </c>
      <c r="D324" s="5" t="s">
        <v>400</v>
      </c>
      <c r="E324" s="5" t="str">
        <f>VLOOKUP(F324,'Set up'!$A$2:$C$44,2,FALSE)</f>
        <v>C00000019</v>
      </c>
      <c r="F324" s="1" t="s">
        <v>402</v>
      </c>
      <c r="G324" s="11" t="s">
        <v>293</v>
      </c>
      <c r="H324" s="5">
        <v>2</v>
      </c>
      <c r="I324" s="5" t="str">
        <f>VLOOKUP(F324,'Set up'!$A$2:$C$44,3,FALSE)</f>
        <v>Cash</v>
      </c>
      <c r="J324" s="5">
        <f>VLOOKUP(F324,'Set up'!$A$2:$D$44,4,FALSE)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up'!$A$2:$E$44,5,FALSE)</f>
        <v>Trsf</v>
      </c>
      <c r="S324" s="1" t="s">
        <v>432</v>
      </c>
    </row>
    <row r="325" spans="1:19" x14ac:dyDescent="0.3">
      <c r="A325" s="4">
        <v>44471</v>
      </c>
      <c r="B325" s="5">
        <f t="shared" si="53"/>
        <v>10</v>
      </c>
      <c r="C325" s="5">
        <f t="shared" si="54"/>
        <v>2021</v>
      </c>
      <c r="D325" s="5" t="s">
        <v>400</v>
      </c>
      <c r="E325" s="5" t="str">
        <f>VLOOKUP(F325,'Set up'!$A$2:$C$44,2,FALSE)</f>
        <v>C00000019</v>
      </c>
      <c r="F325" s="1" t="s">
        <v>402</v>
      </c>
      <c r="G325" s="11" t="s">
        <v>64</v>
      </c>
      <c r="H325" s="5">
        <v>3</v>
      </c>
      <c r="I325" s="5" t="str">
        <f>VLOOKUP(F325,'Set up'!$A$2:$C$44,3,FALSE)</f>
        <v>Cash</v>
      </c>
      <c r="J325" s="5">
        <f>VLOOKUP(F325,'Set up'!$A$2:$D$44,4,FALSE)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up'!$A$2:$E$44,5,FALSE)</f>
        <v>Trsf</v>
      </c>
      <c r="S325" s="1" t="s">
        <v>432</v>
      </c>
    </row>
    <row r="326" spans="1:19" x14ac:dyDescent="0.3">
      <c r="A326" s="4">
        <v>44474</v>
      </c>
      <c r="B326" s="5">
        <f t="shared" si="53"/>
        <v>10</v>
      </c>
      <c r="C326" s="5">
        <f t="shared" si="54"/>
        <v>2021</v>
      </c>
      <c r="D326" s="5" t="s">
        <v>403</v>
      </c>
      <c r="E326" s="5" t="str">
        <f>VLOOKUP(F326,'Set up'!$A$2:$C$44,2,FALSE)</f>
        <v>C00000019</v>
      </c>
      <c r="F326" s="1" t="s">
        <v>402</v>
      </c>
      <c r="G326" s="11" t="s">
        <v>46</v>
      </c>
      <c r="H326" s="5">
        <v>1</v>
      </c>
      <c r="I326" s="5" t="str">
        <f>VLOOKUP(F326,'Set up'!$A$2:$C$44,3,FALSE)</f>
        <v>Cash</v>
      </c>
      <c r="J326" s="5">
        <f>VLOOKUP(F326,'Set up'!$A$2:$D$44,4,FALSE)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up'!$A$2:$E$44,5,FALSE)</f>
        <v>Trsf</v>
      </c>
      <c r="S326" s="1" t="s">
        <v>433</v>
      </c>
    </row>
    <row r="327" spans="1:19" x14ac:dyDescent="0.3">
      <c r="A327" s="4">
        <v>44474</v>
      </c>
      <c r="B327" s="5">
        <f t="shared" si="53"/>
        <v>10</v>
      </c>
      <c r="C327" s="5">
        <f t="shared" si="54"/>
        <v>2021</v>
      </c>
      <c r="D327" s="5" t="s">
        <v>404</v>
      </c>
      <c r="E327" s="5" t="str">
        <f>VLOOKUP(F327,'Set up'!$A$2:$C$44,2,FALSE)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up'!$A$2:$C$44,3,FALSE)</f>
        <v>120</v>
      </c>
      <c r="J327" s="5">
        <f>VLOOKUP(F327,'Set up'!$A$2:$D$44,4,FALSE)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up'!$A$2:$E$44,5,FALSE)</f>
        <v>Trsf</v>
      </c>
      <c r="S327" s="1" t="s">
        <v>579</v>
      </c>
    </row>
    <row r="328" spans="1:19" x14ac:dyDescent="0.3">
      <c r="A328" s="4">
        <v>44474</v>
      </c>
      <c r="B328" s="5">
        <f t="shared" si="53"/>
        <v>10</v>
      </c>
      <c r="C328" s="5">
        <f t="shared" si="54"/>
        <v>2021</v>
      </c>
      <c r="D328" s="5" t="s">
        <v>404</v>
      </c>
      <c r="E328" s="5" t="str">
        <f>VLOOKUP(F328,'Set up'!$A$2:$C$44,2,FALSE)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up'!$A$2:$C$44,3,FALSE)</f>
        <v>120</v>
      </c>
      <c r="J328" s="5">
        <f>VLOOKUP(F328,'Set up'!$A$2:$D$44,4,FALSE)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up'!$A$2:$E$44,5,FALSE)</f>
        <v>Trsf</v>
      </c>
      <c r="S328" s="1" t="s">
        <v>579</v>
      </c>
    </row>
    <row r="329" spans="1:19" x14ac:dyDescent="0.3">
      <c r="A329" s="4">
        <v>44474</v>
      </c>
      <c r="B329" s="5">
        <f t="shared" si="53"/>
        <v>10</v>
      </c>
      <c r="C329" s="5">
        <f t="shared" si="54"/>
        <v>2021</v>
      </c>
      <c r="D329" s="5" t="s">
        <v>404</v>
      </c>
      <c r="E329" s="5" t="str">
        <f>VLOOKUP(F329,'Set up'!$A$2:$C$44,2,FALSE)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up'!$A$2:$C$44,3,FALSE)</f>
        <v>120</v>
      </c>
      <c r="J329" s="5">
        <f>VLOOKUP(F329,'Set up'!$A$2:$D$44,4,FALSE)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up'!$A$2:$E$44,5,FALSE)</f>
        <v>Trsf</v>
      </c>
      <c r="S329" s="1" t="s">
        <v>579</v>
      </c>
    </row>
    <row r="330" spans="1:19" x14ac:dyDescent="0.3">
      <c r="A330" s="4">
        <v>44474</v>
      </c>
      <c r="B330" s="5">
        <f t="shared" si="53"/>
        <v>10</v>
      </c>
      <c r="C330" s="5">
        <f t="shared" si="54"/>
        <v>2021</v>
      </c>
      <c r="D330" s="5" t="s">
        <v>404</v>
      </c>
      <c r="E330" s="5" t="str">
        <f>VLOOKUP(F330,'Set up'!$A$2:$C$44,2,FALSE)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up'!$A$2:$C$44,3,FALSE)</f>
        <v>120</v>
      </c>
      <c r="J330" s="5">
        <f>VLOOKUP(F330,'Set up'!$A$2:$D$44,4,FALSE)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up'!$A$2:$E$44,5,FALSE)</f>
        <v>Trsf</v>
      </c>
      <c r="S330" s="1" t="s">
        <v>579</v>
      </c>
    </row>
    <row r="331" spans="1:19" ht="62.4" x14ac:dyDescent="0.3">
      <c r="A331" s="4">
        <v>44476</v>
      </c>
      <c r="B331" s="5">
        <f t="shared" si="53"/>
        <v>10</v>
      </c>
      <c r="C331" s="5">
        <f t="shared" si="54"/>
        <v>2021</v>
      </c>
      <c r="D331" s="5" t="s">
        <v>405</v>
      </c>
      <c r="E331" s="5" t="str">
        <f>VLOOKUP(F331,'Set up'!$A$2:$C$44,2,FALSE)</f>
        <v>C00000003</v>
      </c>
      <c r="F331" s="1" t="s">
        <v>20</v>
      </c>
      <c r="G331" s="2" t="s">
        <v>406</v>
      </c>
      <c r="H331" s="5">
        <v>1</v>
      </c>
      <c r="I331" s="5">
        <f>VLOOKUP(F331,'Set up'!$A$2:$C$44,3,FALSE)</f>
        <v>45</v>
      </c>
      <c r="J331" s="5">
        <f>VLOOKUP(F331,'Set up'!$A$2:$D$44,4,FALSE)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up'!$A$2:$E$44,5,FALSE)</f>
        <v>PD Chq</v>
      </c>
      <c r="S331" s="40" t="s">
        <v>540</v>
      </c>
    </row>
    <row r="332" spans="1:19" ht="31.2" x14ac:dyDescent="0.3">
      <c r="A332" s="4">
        <v>44476</v>
      </c>
      <c r="B332" s="5">
        <f t="shared" si="53"/>
        <v>10</v>
      </c>
      <c r="C332" s="5">
        <f t="shared" si="54"/>
        <v>2021</v>
      </c>
      <c r="D332" s="5" t="s">
        <v>405</v>
      </c>
      <c r="E332" s="5" t="str">
        <f>VLOOKUP(F332,'Set up'!$A$2:$C$44,2,FALSE)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up'!$A$2:$C$44,3,FALSE)</f>
        <v>45</v>
      </c>
      <c r="J332" s="5">
        <f>VLOOKUP(F332,'Set up'!$A$2:$D$44,4,FALSE)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up'!$A$2:$E$44,5,FALSE)</f>
        <v>PD Chq</v>
      </c>
      <c r="S332" s="40" t="s">
        <v>539</v>
      </c>
    </row>
    <row r="333" spans="1:19" ht="31.2" x14ac:dyDescent="0.3">
      <c r="A333" s="4">
        <v>44476</v>
      </c>
      <c r="B333" s="5">
        <f t="shared" si="53"/>
        <v>10</v>
      </c>
      <c r="C333" s="5">
        <f t="shared" si="54"/>
        <v>2021</v>
      </c>
      <c r="D333" s="5" t="s">
        <v>405</v>
      </c>
      <c r="E333" s="5" t="str">
        <f>VLOOKUP(F333,'Set up'!$A$2:$C$44,2,FALSE)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up'!$A$2:$C$44,3,FALSE)</f>
        <v>45</v>
      </c>
      <c r="J333" s="5">
        <f>VLOOKUP(F333,'Set up'!$A$2:$D$44,4,FALSE)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up'!$A$2:$E$44,5,FALSE)</f>
        <v>PD Chq</v>
      </c>
      <c r="S333" s="40" t="s">
        <v>526</v>
      </c>
    </row>
    <row r="334" spans="1:19" ht="62.4" x14ac:dyDescent="0.3">
      <c r="A334" s="4">
        <v>44477</v>
      </c>
      <c r="B334" s="5">
        <f t="shared" si="53"/>
        <v>10</v>
      </c>
      <c r="C334" s="5">
        <f t="shared" si="54"/>
        <v>2021</v>
      </c>
      <c r="D334" s="5" t="s">
        <v>407</v>
      </c>
      <c r="E334" s="5" t="str">
        <f>VLOOKUP(F334,'Set up'!$A$2:$C$44,2,FALSE)</f>
        <v>C00000003</v>
      </c>
      <c r="F334" s="1" t="s">
        <v>20</v>
      </c>
      <c r="G334" s="77" t="s">
        <v>408</v>
      </c>
      <c r="H334" s="5">
        <v>1</v>
      </c>
      <c r="I334" s="5">
        <f>VLOOKUP(F334,'Set up'!$A$2:$C$44,3,FALSE)</f>
        <v>45</v>
      </c>
      <c r="J334" s="5">
        <f>VLOOKUP(F334,'Set up'!$A$2:$D$44,4,FALSE)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up'!$A$2:$E$44,5,FALSE)</f>
        <v>PD Chq</v>
      </c>
      <c r="S334" s="40" t="s">
        <v>527</v>
      </c>
    </row>
    <row r="335" spans="1:19" x14ac:dyDescent="0.3">
      <c r="A335" s="4">
        <v>44478</v>
      </c>
      <c r="B335" s="5">
        <f t="shared" si="53"/>
        <v>10</v>
      </c>
      <c r="C335" s="5">
        <f t="shared" si="54"/>
        <v>2021</v>
      </c>
      <c r="D335" s="5" t="s">
        <v>409</v>
      </c>
      <c r="E335" s="5" t="str">
        <f>VLOOKUP(F335,'Set up'!$A$2:$C$44,2,FALSE)</f>
        <v>C00000020</v>
      </c>
      <c r="F335" s="1" t="s">
        <v>411</v>
      </c>
      <c r="G335" s="11" t="s">
        <v>287</v>
      </c>
      <c r="H335" s="5">
        <v>1</v>
      </c>
      <c r="I335" s="5" t="str">
        <f>VLOOKUP(F335,'Set up'!$A$2:$C$44,3,FALSE)</f>
        <v>Cash</v>
      </c>
      <c r="J335" s="5">
        <f>VLOOKUP(F335,'Set up'!$A$2:$D$44,4,FALSE)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up'!$A$2:$E$44,5,FALSE)</f>
        <v>Trsf</v>
      </c>
      <c r="S335" s="1" t="s">
        <v>433</v>
      </c>
    </row>
    <row r="336" spans="1:19" x14ac:dyDescent="0.3">
      <c r="A336" s="4">
        <v>44480</v>
      </c>
      <c r="B336" s="5">
        <f t="shared" si="53"/>
        <v>10</v>
      </c>
      <c r="C336" s="5">
        <f t="shared" si="54"/>
        <v>2021</v>
      </c>
      <c r="D336" s="5" t="s">
        <v>412</v>
      </c>
      <c r="E336" s="5" t="str">
        <f>VLOOKUP(F336,'Set up'!$A$2:$C$44,2,FALSE)</f>
        <v>C00000013</v>
      </c>
      <c r="F336" s="1" t="s">
        <v>1455</v>
      </c>
      <c r="G336" s="11" t="s">
        <v>64</v>
      </c>
      <c r="H336" s="5">
        <v>2</v>
      </c>
      <c r="I336" s="5" t="str">
        <f>VLOOKUP(F336,'Set up'!$A$2:$C$44,3,FALSE)</f>
        <v>Cash</v>
      </c>
      <c r="J336" s="5">
        <f>VLOOKUP(F336,'Set up'!$A$2:$D$44,4,FALSE)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up'!$A$2:$E$44,5,FALSE)</f>
        <v>Chq</v>
      </c>
      <c r="S336" s="1" t="s">
        <v>433</v>
      </c>
    </row>
    <row r="337" spans="1:19" x14ac:dyDescent="0.3">
      <c r="A337" s="4">
        <v>44480</v>
      </c>
      <c r="B337" s="5">
        <f t="shared" si="53"/>
        <v>10</v>
      </c>
      <c r="C337" s="5">
        <f t="shared" si="54"/>
        <v>2021</v>
      </c>
      <c r="D337" s="5" t="s">
        <v>412</v>
      </c>
      <c r="E337" s="5" t="str">
        <f>VLOOKUP(F337,'Set up'!$A$2:$C$44,2,FALSE)</f>
        <v>C00000013</v>
      </c>
      <c r="F337" s="1" t="s">
        <v>1455</v>
      </c>
      <c r="G337" s="77" t="s">
        <v>382</v>
      </c>
      <c r="H337" s="5">
        <v>1</v>
      </c>
      <c r="I337" s="5" t="str">
        <f>VLOOKUP(F337,'Set up'!$A$2:$C$44,3,FALSE)</f>
        <v>Cash</v>
      </c>
      <c r="J337" s="5">
        <f>VLOOKUP(F337,'Set up'!$A$2:$D$44,4,FALSE)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up'!$A$2:$E$44,5,FALSE)</f>
        <v>Chq</v>
      </c>
      <c r="S337" s="1" t="s">
        <v>433</v>
      </c>
    </row>
    <row r="338" spans="1:19" x14ac:dyDescent="0.3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413</v>
      </c>
      <c r="E338" s="5" t="str">
        <f>VLOOKUP(F338,'Set up'!$A$2:$C$44,2,FALSE)</f>
        <v>C00000020</v>
      </c>
      <c r="F338" s="1" t="s">
        <v>411</v>
      </c>
      <c r="G338" s="74" t="s">
        <v>414</v>
      </c>
      <c r="H338" s="5">
        <v>4</v>
      </c>
      <c r="I338" s="5" t="str">
        <f>VLOOKUP(F338,'Set up'!$A$2:$C$44,3,FALSE)</f>
        <v>Cash</v>
      </c>
      <c r="J338" s="5">
        <f>VLOOKUP(F338,'Set up'!$A$2:$D$44,4,FALSE)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up'!$A$2:$E$44,5,FALSE)</f>
        <v>Trsf</v>
      </c>
      <c r="S338" s="1" t="s">
        <v>436</v>
      </c>
    </row>
    <row r="339" spans="1:19" x14ac:dyDescent="0.3">
      <c r="A339" s="4">
        <v>44481</v>
      </c>
      <c r="B339" s="5">
        <f t="shared" si="64"/>
        <v>10</v>
      </c>
      <c r="C339" s="5">
        <f t="shared" si="65"/>
        <v>2021</v>
      </c>
      <c r="D339" s="5" t="s">
        <v>413</v>
      </c>
      <c r="E339" s="5" t="str">
        <f>VLOOKUP(F339,'Set up'!$A$2:$C$44,2,FALSE)</f>
        <v>C00000020</v>
      </c>
      <c r="F339" s="1" t="s">
        <v>411</v>
      </c>
      <c r="G339" s="74" t="s">
        <v>415</v>
      </c>
      <c r="H339" s="5">
        <v>10</v>
      </c>
      <c r="I339" s="5" t="str">
        <f>VLOOKUP(F339,'Set up'!$A$2:$C$44,3,FALSE)</f>
        <v>Cash</v>
      </c>
      <c r="J339" s="5">
        <f>VLOOKUP(F339,'Set up'!$A$2:$D$44,4,FALSE)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up'!$A$2:$E$44,5,FALSE)</f>
        <v>Trsf</v>
      </c>
      <c r="S339" s="1" t="s">
        <v>436</v>
      </c>
    </row>
    <row r="340" spans="1:19" x14ac:dyDescent="0.3">
      <c r="A340" s="4">
        <v>44481</v>
      </c>
      <c r="B340" s="5">
        <f t="shared" si="64"/>
        <v>10</v>
      </c>
      <c r="C340" s="5">
        <f t="shared" si="65"/>
        <v>2021</v>
      </c>
      <c r="D340" s="5" t="s">
        <v>413</v>
      </c>
      <c r="E340" s="5" t="str">
        <f>VLOOKUP(F340,'Set up'!$A$2:$C$44,2,FALSE)</f>
        <v>C00000020</v>
      </c>
      <c r="F340" s="1" t="s">
        <v>411</v>
      </c>
      <c r="G340" s="74" t="s">
        <v>64</v>
      </c>
      <c r="H340" s="5">
        <v>2</v>
      </c>
      <c r="I340" s="5" t="str">
        <f>VLOOKUP(F340,'Set up'!$A$2:$C$44,3,FALSE)</f>
        <v>Cash</v>
      </c>
      <c r="J340" s="5">
        <f>VLOOKUP(F340,'Set up'!$A$2:$D$44,4,FALSE)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up'!$A$2:$E$44,5,FALSE)</f>
        <v>Trsf</v>
      </c>
      <c r="S340" s="1" t="s">
        <v>436</v>
      </c>
    </row>
    <row r="341" spans="1:19" x14ac:dyDescent="0.3">
      <c r="A341" s="4">
        <v>44481</v>
      </c>
      <c r="B341" s="5">
        <f t="shared" si="64"/>
        <v>10</v>
      </c>
      <c r="C341" s="5">
        <f t="shared" si="65"/>
        <v>2021</v>
      </c>
      <c r="D341" s="5" t="s">
        <v>413</v>
      </c>
      <c r="E341" s="5" t="str">
        <f>VLOOKUP(F341,'Set up'!$A$2:$C$44,2,FALSE)</f>
        <v>C00000020</v>
      </c>
      <c r="F341" s="1" t="s">
        <v>411</v>
      </c>
      <c r="G341" s="74" t="s">
        <v>382</v>
      </c>
      <c r="H341" s="5">
        <v>4</v>
      </c>
      <c r="I341" s="5" t="str">
        <f>VLOOKUP(F341,'Set up'!$A$2:$C$44,3,FALSE)</f>
        <v>Cash</v>
      </c>
      <c r="J341" s="5">
        <f>VLOOKUP(F341,'Set up'!$A$2:$D$44,4,FALSE)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up'!$A$2:$E$44,5,FALSE)</f>
        <v>Trsf</v>
      </c>
      <c r="S341" s="1" t="s">
        <v>436</v>
      </c>
    </row>
    <row r="342" spans="1:19" ht="28.8" x14ac:dyDescent="0.3">
      <c r="A342" s="4">
        <v>44481</v>
      </c>
      <c r="B342" s="5">
        <f t="shared" si="64"/>
        <v>10</v>
      </c>
      <c r="C342" s="5">
        <f t="shared" si="65"/>
        <v>2021</v>
      </c>
      <c r="D342" s="5" t="s">
        <v>413</v>
      </c>
      <c r="E342" s="5" t="str">
        <f>VLOOKUP(F342,'Set up'!$A$2:$C$44,2,FALSE)</f>
        <v>C00000020</v>
      </c>
      <c r="F342" s="1" t="s">
        <v>411</v>
      </c>
      <c r="G342" s="74" t="s">
        <v>416</v>
      </c>
      <c r="H342" s="5">
        <v>4</v>
      </c>
      <c r="I342" s="5" t="str">
        <f>VLOOKUP(F342,'Set up'!$A$2:$C$44,3,FALSE)</f>
        <v>Cash</v>
      </c>
      <c r="J342" s="5">
        <f>VLOOKUP(F342,'Set up'!$A$2:$D$44,4,FALSE)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up'!$A$2:$E$44,5,FALSE)</f>
        <v>Trsf</v>
      </c>
      <c r="S342" s="1" t="s">
        <v>436</v>
      </c>
    </row>
    <row r="343" spans="1:19" x14ac:dyDescent="0.3">
      <c r="A343" s="4">
        <v>44482</v>
      </c>
      <c r="B343" s="5">
        <f t="shared" si="64"/>
        <v>10</v>
      </c>
      <c r="C343" s="5">
        <f t="shared" si="65"/>
        <v>2021</v>
      </c>
      <c r="D343" s="5" t="s">
        <v>417</v>
      </c>
      <c r="E343" s="5" t="str">
        <f>VLOOKUP(F343,'Set up'!$A$2:$C$44,2,FALSE)</f>
        <v>C00000019</v>
      </c>
      <c r="F343" s="1" t="s">
        <v>402</v>
      </c>
      <c r="G343" s="56" t="s">
        <v>304</v>
      </c>
      <c r="H343" s="5">
        <v>2</v>
      </c>
      <c r="I343" s="5" t="str">
        <f>VLOOKUP(F343,'Set up'!$A$2:$C$44,3,FALSE)</f>
        <v>Cash</v>
      </c>
      <c r="J343" s="5">
        <f>VLOOKUP(F343,'Set up'!$A$2:$D$44,4,FALSE)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up'!$A$2:$E$44,5,FALSE)</f>
        <v>Trsf</v>
      </c>
      <c r="S343" s="1" t="s">
        <v>437</v>
      </c>
    </row>
    <row r="344" spans="1:19" x14ac:dyDescent="0.3">
      <c r="A344" s="4">
        <v>44482</v>
      </c>
      <c r="B344" s="5">
        <f t="shared" si="64"/>
        <v>10</v>
      </c>
      <c r="C344" s="5">
        <f t="shared" si="65"/>
        <v>2021</v>
      </c>
      <c r="D344" s="5" t="s">
        <v>417</v>
      </c>
      <c r="E344" s="5" t="str">
        <f>VLOOKUP(F344,'Set up'!$A$2:$C$44,2,FALSE)</f>
        <v>C00000019</v>
      </c>
      <c r="F344" s="1" t="s">
        <v>402</v>
      </c>
      <c r="G344" s="85" t="s">
        <v>480</v>
      </c>
      <c r="H344" s="5">
        <v>2</v>
      </c>
      <c r="I344" s="5" t="str">
        <f>VLOOKUP(F344,'Set up'!$A$2:$C$44,3,FALSE)</f>
        <v>Cash</v>
      </c>
      <c r="J344" s="5">
        <f>VLOOKUP(F344,'Set up'!$A$2:$D$44,4,FALSE)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up'!$A$2:$E$44,5,FALSE)</f>
        <v>Trsf</v>
      </c>
      <c r="S344" s="1" t="s">
        <v>437</v>
      </c>
    </row>
    <row r="345" spans="1:19" x14ac:dyDescent="0.3">
      <c r="A345" s="4">
        <v>44482</v>
      </c>
      <c r="B345" s="5">
        <f t="shared" si="64"/>
        <v>10</v>
      </c>
      <c r="C345" s="5">
        <f t="shared" si="65"/>
        <v>2021</v>
      </c>
      <c r="D345" s="5" t="s">
        <v>417</v>
      </c>
      <c r="E345" s="5" t="str">
        <f>VLOOKUP(F345,'Set up'!$A$2:$C$44,2,FALSE)</f>
        <v>C00000019</v>
      </c>
      <c r="F345" s="1" t="s">
        <v>402</v>
      </c>
      <c r="G345" s="11" t="s">
        <v>239</v>
      </c>
      <c r="H345" s="5">
        <v>1</v>
      </c>
      <c r="I345" s="5" t="str">
        <f>VLOOKUP(F345,'Set up'!$A$2:$C$44,3,FALSE)</f>
        <v>Cash</v>
      </c>
      <c r="J345" s="5">
        <f>VLOOKUP(F345,'Set up'!$A$2:$D$44,4,FALSE)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up'!$A$2:$E$44,5,FALSE)</f>
        <v>Trsf</v>
      </c>
      <c r="S345" s="1" t="s">
        <v>437</v>
      </c>
    </row>
    <row r="346" spans="1:19" x14ac:dyDescent="0.3">
      <c r="A346" s="4">
        <v>44483</v>
      </c>
      <c r="B346" s="5">
        <f t="shared" si="64"/>
        <v>10</v>
      </c>
      <c r="C346" s="5">
        <f t="shared" si="65"/>
        <v>2021</v>
      </c>
      <c r="D346" s="5" t="s">
        <v>418</v>
      </c>
      <c r="E346" s="5" t="str">
        <f>VLOOKUP(F346,'Set up'!$A$2:$C$44,2,FALSE)</f>
        <v>C00000019</v>
      </c>
      <c r="F346" s="1" t="s">
        <v>402</v>
      </c>
      <c r="G346" s="74" t="s">
        <v>419</v>
      </c>
      <c r="H346" s="5">
        <v>6</v>
      </c>
      <c r="I346" s="5" t="str">
        <f>VLOOKUP(F346,'Set up'!$A$2:$C$44,3,FALSE)</f>
        <v>Cash</v>
      </c>
      <c r="J346" s="5">
        <f>VLOOKUP(F346,'Set up'!$A$2:$D$44,4,FALSE)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up'!$A$2:$E$44,5,FALSE)</f>
        <v>Trsf</v>
      </c>
      <c r="S346" s="1" t="s">
        <v>437</v>
      </c>
    </row>
    <row r="347" spans="1:19" x14ac:dyDescent="0.3">
      <c r="A347" s="4">
        <v>44483</v>
      </c>
      <c r="B347" s="5">
        <f t="shared" si="64"/>
        <v>10</v>
      </c>
      <c r="C347" s="5">
        <f t="shared" si="65"/>
        <v>2021</v>
      </c>
      <c r="D347" s="5" t="s">
        <v>418</v>
      </c>
      <c r="E347" s="5" t="str">
        <f>VLOOKUP(F347,'Set up'!$A$2:$C$44,2,FALSE)</f>
        <v>C00000019</v>
      </c>
      <c r="F347" s="1" t="s">
        <v>402</v>
      </c>
      <c r="G347" s="74" t="s">
        <v>46</v>
      </c>
      <c r="H347" s="5">
        <v>1</v>
      </c>
      <c r="I347" s="5" t="str">
        <f>VLOOKUP(F347,'Set up'!$A$2:$C$44,3,FALSE)</f>
        <v>Cash</v>
      </c>
      <c r="J347" s="5">
        <f>VLOOKUP(F347,'Set up'!$A$2:$D$44,4,FALSE)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up'!$A$2:$E$44,5,FALSE)</f>
        <v>Trsf</v>
      </c>
      <c r="S347" s="1" t="s">
        <v>437</v>
      </c>
    </row>
    <row r="348" spans="1:19" x14ac:dyDescent="0.3">
      <c r="A348" s="4">
        <v>44483</v>
      </c>
      <c r="B348" s="5">
        <f t="shared" si="64"/>
        <v>10</v>
      </c>
      <c r="C348" s="5">
        <f t="shared" si="65"/>
        <v>2021</v>
      </c>
      <c r="D348" s="5" t="s">
        <v>420</v>
      </c>
      <c r="E348" s="5" t="str">
        <f>VLOOKUP(F348,'Set up'!$A$2:$C$44,2,FALSE)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up'!$A$2:$C$44,3,FALSE)</f>
        <v>60</v>
      </c>
      <c r="J348" s="5">
        <f>VLOOKUP(F348,'Set up'!$A$2:$D$44,4,FALSE)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up'!$A$2:$E$44,5,FALSE)</f>
        <v>Chq</v>
      </c>
      <c r="S348" s="1" t="s">
        <v>585</v>
      </c>
    </row>
    <row r="349" spans="1:19" x14ac:dyDescent="0.3">
      <c r="A349" s="4">
        <v>44484</v>
      </c>
      <c r="B349" s="5">
        <f t="shared" si="64"/>
        <v>10</v>
      </c>
      <c r="C349" s="5">
        <f t="shared" si="65"/>
        <v>2021</v>
      </c>
      <c r="D349" s="5" t="s">
        <v>421</v>
      </c>
      <c r="E349" s="5" t="str">
        <f>VLOOKUP(F349,'Set up'!$A$2:$C$44,2,FALSE)</f>
        <v>C00000014</v>
      </c>
      <c r="F349" s="1" t="s">
        <v>263</v>
      </c>
      <c r="G349" s="74" t="s">
        <v>422</v>
      </c>
      <c r="H349" s="5">
        <v>3</v>
      </c>
      <c r="I349" s="5" t="str">
        <f>VLOOKUP(F349,'Set up'!$A$2:$C$44,3,FALSE)</f>
        <v>Cash</v>
      </c>
      <c r="J349" s="5">
        <f>VLOOKUP(F349,'Set up'!$A$2:$D$44,4,FALSE)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up'!$A$2:$E$44,5,FALSE)</f>
        <v>Cash</v>
      </c>
      <c r="S349" s="1" t="s">
        <v>439</v>
      </c>
    </row>
    <row r="350" spans="1:19" x14ac:dyDescent="0.3">
      <c r="A350" s="4">
        <v>44484</v>
      </c>
      <c r="B350" s="5">
        <f t="shared" si="64"/>
        <v>10</v>
      </c>
      <c r="C350" s="5">
        <f t="shared" si="65"/>
        <v>2021</v>
      </c>
      <c r="D350" s="5" t="s">
        <v>421</v>
      </c>
      <c r="E350" s="5" t="str">
        <f>VLOOKUP(F350,'Set up'!$A$2:$C$44,2,FALSE)</f>
        <v>C00000014</v>
      </c>
      <c r="F350" s="1" t="s">
        <v>263</v>
      </c>
      <c r="G350" s="74" t="s">
        <v>415</v>
      </c>
      <c r="H350" s="5">
        <v>2</v>
      </c>
      <c r="I350" s="5" t="str">
        <f>VLOOKUP(F350,'Set up'!$A$2:$C$44,3,FALSE)</f>
        <v>Cash</v>
      </c>
      <c r="J350" s="5">
        <f>VLOOKUP(F350,'Set up'!$A$2:$D$44,4,FALSE)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up'!$A$2:$E$44,5,FALSE)</f>
        <v>Cash</v>
      </c>
      <c r="S350" s="1" t="s">
        <v>439</v>
      </c>
    </row>
    <row r="351" spans="1:19" x14ac:dyDescent="0.3">
      <c r="A351" s="4">
        <v>44484</v>
      </c>
      <c r="B351" s="5">
        <f t="shared" si="64"/>
        <v>10</v>
      </c>
      <c r="C351" s="5">
        <f t="shared" si="65"/>
        <v>2021</v>
      </c>
      <c r="D351" s="5" t="s">
        <v>421</v>
      </c>
      <c r="E351" s="5" t="str">
        <f>VLOOKUP(F351,'Set up'!$A$2:$C$44,2,FALSE)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up'!$A$2:$C$44,3,FALSE)</f>
        <v>Cash</v>
      </c>
      <c r="J351" s="5">
        <f>VLOOKUP(F351,'Set up'!$A$2:$D$44,4,FALSE)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up'!$A$2:$E$44,5,FALSE)</f>
        <v>Cash</v>
      </c>
      <c r="S351" s="1" t="s">
        <v>439</v>
      </c>
    </row>
    <row r="352" spans="1:19" x14ac:dyDescent="0.3">
      <c r="A352" s="4">
        <v>44484</v>
      </c>
      <c r="B352" s="5">
        <f t="shared" si="64"/>
        <v>10</v>
      </c>
      <c r="C352" s="5">
        <f t="shared" si="65"/>
        <v>2021</v>
      </c>
      <c r="D352" s="5" t="s">
        <v>421</v>
      </c>
      <c r="E352" s="5" t="str">
        <f>VLOOKUP(F352,'Set up'!$A$2:$C$44,2,FALSE)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up'!$A$2:$C$44,3,FALSE)</f>
        <v>Cash</v>
      </c>
      <c r="J352" s="5">
        <f>VLOOKUP(F352,'Set up'!$A$2:$D$44,4,FALSE)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up'!$A$2:$E$44,5,FALSE)</f>
        <v>Cash</v>
      </c>
      <c r="S352" s="1" t="s">
        <v>439</v>
      </c>
    </row>
    <row r="353" spans="1:19" x14ac:dyDescent="0.3">
      <c r="A353" s="4">
        <v>44484</v>
      </c>
      <c r="B353" s="5">
        <f t="shared" si="64"/>
        <v>10</v>
      </c>
      <c r="C353" s="5">
        <f t="shared" si="65"/>
        <v>2021</v>
      </c>
      <c r="D353" s="5" t="s">
        <v>425</v>
      </c>
      <c r="E353" s="5" t="str">
        <f>VLOOKUP(F353,'Set up'!$A$2:$C$44,2,FALSE)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up'!$A$2:$C$44,3,FALSE)</f>
        <v>Cash</v>
      </c>
      <c r="J353" s="5">
        <f>VLOOKUP(F353,'Set up'!$A$2:$D$44,4,FALSE)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up'!$A$2:$E$44,5,FALSE)</f>
        <v>Chq</v>
      </c>
      <c r="S353" s="1" t="s">
        <v>465</v>
      </c>
    </row>
    <row r="354" spans="1:19" x14ac:dyDescent="0.3">
      <c r="A354" s="4">
        <v>44484</v>
      </c>
      <c r="B354" s="5">
        <f t="shared" si="64"/>
        <v>10</v>
      </c>
      <c r="C354" s="5">
        <f t="shared" si="65"/>
        <v>2021</v>
      </c>
      <c r="D354" s="5" t="s">
        <v>425</v>
      </c>
      <c r="E354" s="5" t="str">
        <f>VLOOKUP(F354,'Set up'!$A$2:$C$44,2,FALSE)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up'!$A$2:$C$44,3,FALSE)</f>
        <v>Cash</v>
      </c>
      <c r="J354" s="5">
        <f>VLOOKUP(F354,'Set up'!$A$2:$D$44,4,FALSE)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up'!$A$2:$E$44,5,FALSE)</f>
        <v>Chq</v>
      </c>
      <c r="S354" s="1" t="s">
        <v>465</v>
      </c>
    </row>
    <row r="355" spans="1:19" ht="31.2" x14ac:dyDescent="0.3">
      <c r="A355" s="4">
        <v>44484</v>
      </c>
      <c r="B355" s="5">
        <f t="shared" si="64"/>
        <v>10</v>
      </c>
      <c r="C355" s="5">
        <f t="shared" si="65"/>
        <v>2021</v>
      </c>
      <c r="D355" s="5" t="s">
        <v>426</v>
      </c>
      <c r="E355" s="5" t="str">
        <f>VLOOKUP(F355,'Set up'!$A$2:$C$44,2,FALSE)</f>
        <v>C00000020</v>
      </c>
      <c r="F355" s="1" t="s">
        <v>411</v>
      </c>
      <c r="G355" s="79" t="s">
        <v>220</v>
      </c>
      <c r="H355" s="5">
        <v>2</v>
      </c>
      <c r="I355" s="5" t="str">
        <f>VLOOKUP(F355,'Set up'!$A$2:$C$44,3,FALSE)</f>
        <v>Cash</v>
      </c>
      <c r="J355" s="5">
        <f>VLOOKUP(F355,'Set up'!$A$2:$D$44,4,FALSE)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up'!$A$2:$E$44,5,FALSE)</f>
        <v>Trsf</v>
      </c>
      <c r="S355" s="1" t="s">
        <v>438</v>
      </c>
    </row>
    <row r="356" spans="1:19" ht="28.8" x14ac:dyDescent="0.3">
      <c r="A356" s="4">
        <v>44484</v>
      </c>
      <c r="B356" s="5">
        <f t="shared" si="64"/>
        <v>10</v>
      </c>
      <c r="C356" s="5">
        <f t="shared" si="65"/>
        <v>2021</v>
      </c>
      <c r="D356" s="5" t="s">
        <v>426</v>
      </c>
      <c r="E356" s="5" t="str">
        <f>VLOOKUP(F356,'Set up'!$A$2:$C$44,2,FALSE)</f>
        <v>C00000020</v>
      </c>
      <c r="F356" s="1" t="s">
        <v>411</v>
      </c>
      <c r="G356" s="74" t="s">
        <v>416</v>
      </c>
      <c r="H356" s="5">
        <v>2</v>
      </c>
      <c r="I356" s="5" t="str">
        <f>VLOOKUP(F356,'Set up'!$A$2:$C$44,3,FALSE)</f>
        <v>Cash</v>
      </c>
      <c r="J356" s="5">
        <f>VLOOKUP(F356,'Set up'!$A$2:$D$44,4,FALSE)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up'!$A$2:$E$44,5,FALSE)</f>
        <v>Trsf</v>
      </c>
      <c r="S356" s="1" t="s">
        <v>438</v>
      </c>
    </row>
    <row r="357" spans="1:19" x14ac:dyDescent="0.3">
      <c r="A357" s="4">
        <v>44487</v>
      </c>
      <c r="B357" s="5">
        <f t="shared" si="64"/>
        <v>10</v>
      </c>
      <c r="C357" s="5">
        <f t="shared" si="65"/>
        <v>2021</v>
      </c>
      <c r="D357" s="5" t="s">
        <v>427</v>
      </c>
      <c r="E357" s="5" t="str">
        <f>VLOOKUP(F357,'Set up'!$A$2:$C$44,2,FALSE)</f>
        <v>C00000020</v>
      </c>
      <c r="F357" s="1" t="s">
        <v>411</v>
      </c>
      <c r="G357" s="74" t="s">
        <v>430</v>
      </c>
      <c r="H357" s="5">
        <v>2</v>
      </c>
      <c r="I357" s="5" t="str">
        <f>VLOOKUP(F357,'Set up'!$A$2:$C$44,3,FALSE)</f>
        <v>Cash</v>
      </c>
      <c r="J357" s="5">
        <f>VLOOKUP(F357,'Set up'!$A$2:$D$44,4,FALSE)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up'!$A$2:$E$44,5,FALSE)</f>
        <v>Trsf</v>
      </c>
      <c r="S357" s="1" t="s">
        <v>456</v>
      </c>
    </row>
    <row r="358" spans="1:19" x14ac:dyDescent="0.3">
      <c r="A358" s="4">
        <v>44487</v>
      </c>
      <c r="B358" s="5">
        <f t="shared" si="64"/>
        <v>10</v>
      </c>
      <c r="C358" s="5">
        <f t="shared" si="65"/>
        <v>2021</v>
      </c>
      <c r="D358" s="5" t="s">
        <v>427</v>
      </c>
      <c r="E358" s="5" t="str">
        <f>VLOOKUP(F358,'Set up'!$A$2:$C$44,2,FALSE)</f>
        <v>C00000020</v>
      </c>
      <c r="F358" s="1" t="s">
        <v>411</v>
      </c>
      <c r="G358" s="74" t="s">
        <v>95</v>
      </c>
      <c r="H358" s="5">
        <v>2</v>
      </c>
      <c r="I358" s="5" t="str">
        <f>VLOOKUP(F358,'Set up'!$A$2:$C$44,3,FALSE)</f>
        <v>Cash</v>
      </c>
      <c r="J358" s="5">
        <f>VLOOKUP(F358,'Set up'!$A$2:$D$44,4,FALSE)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up'!$A$2:$E$44,5,FALSE)</f>
        <v>Trsf</v>
      </c>
      <c r="S358" s="1" t="s">
        <v>456</v>
      </c>
    </row>
    <row r="359" spans="1:19" x14ac:dyDescent="0.3">
      <c r="A359" s="4">
        <v>44487</v>
      </c>
      <c r="B359" s="5">
        <f t="shared" si="64"/>
        <v>10</v>
      </c>
      <c r="C359" s="5">
        <f t="shared" si="65"/>
        <v>2021</v>
      </c>
      <c r="D359" s="5" t="s">
        <v>427</v>
      </c>
      <c r="E359" s="5" t="str">
        <f>VLOOKUP(F359,'Set up'!$A$2:$C$44,2,FALSE)</f>
        <v>C00000020</v>
      </c>
      <c r="F359" s="1" t="s">
        <v>411</v>
      </c>
      <c r="G359" s="74" t="s">
        <v>415</v>
      </c>
      <c r="H359" s="5">
        <v>6</v>
      </c>
      <c r="I359" s="5" t="str">
        <f>VLOOKUP(F359,'Set up'!$A$2:$C$44,3,FALSE)</f>
        <v>Cash</v>
      </c>
      <c r="J359" s="5">
        <f>VLOOKUP(F359,'Set up'!$A$2:$D$44,4,FALSE)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up'!$A$2:$E$44,5,FALSE)</f>
        <v>Trsf</v>
      </c>
      <c r="S359" s="1" t="s">
        <v>456</v>
      </c>
    </row>
    <row r="360" spans="1:19" x14ac:dyDescent="0.3">
      <c r="A360" s="4">
        <v>44487</v>
      </c>
      <c r="B360" s="5">
        <f t="shared" si="64"/>
        <v>10</v>
      </c>
      <c r="C360" s="5">
        <f t="shared" si="65"/>
        <v>2021</v>
      </c>
      <c r="D360" s="5" t="s">
        <v>427</v>
      </c>
      <c r="E360" s="5" t="str">
        <f>VLOOKUP(F360,'Set up'!$A$2:$C$44,2,FALSE)</f>
        <v>C00000020</v>
      </c>
      <c r="F360" s="1" t="s">
        <v>411</v>
      </c>
      <c r="G360" s="74" t="s">
        <v>64</v>
      </c>
      <c r="H360" s="5">
        <v>7</v>
      </c>
      <c r="I360" s="5" t="str">
        <f>VLOOKUP(F360,'Set up'!$A$2:$C$44,3,FALSE)</f>
        <v>Cash</v>
      </c>
      <c r="J360" s="5">
        <f>VLOOKUP(F360,'Set up'!$A$2:$D$44,4,FALSE)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up'!$A$2:$E$44,5,FALSE)</f>
        <v>Trsf</v>
      </c>
      <c r="S360" s="1" t="s">
        <v>456</v>
      </c>
    </row>
    <row r="361" spans="1:19" x14ac:dyDescent="0.3">
      <c r="A361" s="4">
        <v>44487</v>
      </c>
      <c r="B361" s="5">
        <f t="shared" si="64"/>
        <v>10</v>
      </c>
      <c r="C361" s="5">
        <f t="shared" si="65"/>
        <v>2021</v>
      </c>
      <c r="D361" s="5" t="s">
        <v>427</v>
      </c>
      <c r="E361" s="5" t="str">
        <f>VLOOKUP(F361,'Set up'!$A$2:$C$44,2,FALSE)</f>
        <v>C00000020</v>
      </c>
      <c r="F361" s="1" t="s">
        <v>411</v>
      </c>
      <c r="G361" s="74" t="s">
        <v>382</v>
      </c>
      <c r="H361" s="5">
        <v>2</v>
      </c>
      <c r="I361" s="5" t="str">
        <f>VLOOKUP(F361,'Set up'!$A$2:$C$44,3,FALSE)</f>
        <v>Cash</v>
      </c>
      <c r="J361" s="5">
        <f>VLOOKUP(F361,'Set up'!$A$2:$D$44,4,FALSE)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up'!$A$2:$E$44,5,FALSE)</f>
        <v>Trsf</v>
      </c>
      <c r="S361" s="1" t="s">
        <v>456</v>
      </c>
    </row>
    <row r="362" spans="1:19" ht="28.8" x14ac:dyDescent="0.3">
      <c r="A362" s="4">
        <v>44487</v>
      </c>
      <c r="B362" s="5">
        <f t="shared" si="64"/>
        <v>10</v>
      </c>
      <c r="C362" s="5">
        <f t="shared" si="65"/>
        <v>2021</v>
      </c>
      <c r="D362" s="5" t="s">
        <v>427</v>
      </c>
      <c r="E362" s="5" t="str">
        <f>VLOOKUP(F362,'Set up'!$A$2:$C$44,2,FALSE)</f>
        <v>C00000020</v>
      </c>
      <c r="F362" s="1" t="s">
        <v>411</v>
      </c>
      <c r="G362" s="74" t="s">
        <v>416</v>
      </c>
      <c r="H362" s="5">
        <v>9</v>
      </c>
      <c r="I362" s="5" t="str">
        <f>VLOOKUP(F362,'Set up'!$A$2:$C$44,3,FALSE)</f>
        <v>Cash</v>
      </c>
      <c r="J362" s="5">
        <f>VLOOKUP(F362,'Set up'!$A$2:$D$44,4,FALSE)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up'!$A$2:$E$44,5,FALSE)</f>
        <v>Trsf</v>
      </c>
      <c r="S362" s="1" t="s">
        <v>456</v>
      </c>
    </row>
    <row r="363" spans="1:19" x14ac:dyDescent="0.3">
      <c r="A363" s="4">
        <v>44488</v>
      </c>
      <c r="B363" s="5">
        <f t="shared" si="64"/>
        <v>10</v>
      </c>
      <c r="C363" s="5">
        <f t="shared" si="65"/>
        <v>2021</v>
      </c>
      <c r="D363" s="5" t="s">
        <v>428</v>
      </c>
      <c r="E363" s="5" t="str">
        <f>VLOOKUP(F363,'Set up'!$A$2:$C$44,2,FALSE)</f>
        <v>C00000020</v>
      </c>
      <c r="F363" s="1" t="s">
        <v>411</v>
      </c>
      <c r="G363" s="74" t="s">
        <v>431</v>
      </c>
      <c r="H363" s="5">
        <v>1</v>
      </c>
      <c r="I363" s="5" t="str">
        <f>VLOOKUP(F363,'Set up'!$A$2:$C$44,3,FALSE)</f>
        <v>Cash</v>
      </c>
      <c r="J363" s="5">
        <f>VLOOKUP(F363,'Set up'!$A$2:$D$44,4,FALSE)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up'!$A$2:$E$44,5,FALSE)</f>
        <v>Trsf</v>
      </c>
      <c r="S363" s="1" t="s">
        <v>456</v>
      </c>
    </row>
    <row r="364" spans="1:19" x14ac:dyDescent="0.3">
      <c r="A364" s="4">
        <v>44489</v>
      </c>
      <c r="B364" s="5">
        <f t="shared" si="64"/>
        <v>10</v>
      </c>
      <c r="C364" s="5">
        <f t="shared" si="65"/>
        <v>2021</v>
      </c>
      <c r="D364" s="5" t="s">
        <v>429</v>
      </c>
      <c r="E364" s="5" t="str">
        <f>VLOOKUP(F364,'Set up'!$A$2:$C$44,2,FALSE)</f>
        <v>C00000020</v>
      </c>
      <c r="F364" s="1" t="s">
        <v>411</v>
      </c>
      <c r="G364" s="74" t="s">
        <v>430</v>
      </c>
      <c r="H364" s="5">
        <v>2</v>
      </c>
      <c r="I364" s="5" t="str">
        <f>VLOOKUP(F364,'Set up'!$A$2:$C$44,3,FALSE)</f>
        <v>Cash</v>
      </c>
      <c r="J364" s="5">
        <f>VLOOKUP(F364,'Set up'!$A$2:$D$44,4,FALSE)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up'!$A$2:$E$44,5,FALSE)</f>
        <v>Trsf</v>
      </c>
      <c r="S364" s="1" t="s">
        <v>500</v>
      </c>
    </row>
    <row r="365" spans="1:19" x14ac:dyDescent="0.3">
      <c r="A365" s="4">
        <v>44489</v>
      </c>
      <c r="B365" s="5">
        <f t="shared" si="64"/>
        <v>10</v>
      </c>
      <c r="C365" s="5">
        <f t="shared" si="65"/>
        <v>2021</v>
      </c>
      <c r="D365" s="5" t="s">
        <v>429</v>
      </c>
      <c r="E365" s="5" t="str">
        <f>VLOOKUP(F365,'Set up'!$A$2:$C$44,2,FALSE)</f>
        <v>C00000020</v>
      </c>
      <c r="F365" s="1" t="s">
        <v>411</v>
      </c>
      <c r="G365" s="74" t="s">
        <v>95</v>
      </c>
      <c r="H365" s="5">
        <v>1</v>
      </c>
      <c r="I365" s="5" t="str">
        <f>VLOOKUP(F365,'Set up'!$A$2:$C$44,3,FALSE)</f>
        <v>Cash</v>
      </c>
      <c r="J365" s="5">
        <f>VLOOKUP(F365,'Set up'!$A$2:$D$44,4,FALSE)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up'!$A$2:$E$44,5,FALSE)</f>
        <v>Trsf</v>
      </c>
      <c r="S365" s="1" t="s">
        <v>500</v>
      </c>
    </row>
    <row r="366" spans="1:19" x14ac:dyDescent="0.3">
      <c r="A366" s="4">
        <v>44489</v>
      </c>
      <c r="B366" s="5">
        <f t="shared" si="64"/>
        <v>10</v>
      </c>
      <c r="C366" s="5">
        <f t="shared" si="65"/>
        <v>2021</v>
      </c>
      <c r="D366" s="5" t="s">
        <v>429</v>
      </c>
      <c r="E366" s="5" t="str">
        <f>VLOOKUP(F366,'Set up'!$A$2:$C$44,2,FALSE)</f>
        <v>C00000020</v>
      </c>
      <c r="F366" s="1" t="s">
        <v>411</v>
      </c>
      <c r="G366" s="74" t="s">
        <v>415</v>
      </c>
      <c r="H366" s="5">
        <v>12</v>
      </c>
      <c r="I366" s="5" t="str">
        <f>VLOOKUP(F366,'Set up'!$A$2:$C$44,3,FALSE)</f>
        <v>Cash</v>
      </c>
      <c r="J366" s="5">
        <f>VLOOKUP(F366,'Set up'!$A$2:$D$44,4,FALSE)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up'!$A$2:$E$44,5,FALSE)</f>
        <v>Trsf</v>
      </c>
      <c r="S366" s="1" t="s">
        <v>500</v>
      </c>
    </row>
    <row r="367" spans="1:19" x14ac:dyDescent="0.3">
      <c r="A367" s="4">
        <v>44489</v>
      </c>
      <c r="B367" s="5">
        <f t="shared" si="64"/>
        <v>10</v>
      </c>
      <c r="C367" s="5">
        <f t="shared" si="65"/>
        <v>2021</v>
      </c>
      <c r="D367" s="5" t="s">
        <v>429</v>
      </c>
      <c r="E367" s="5" t="str">
        <f>VLOOKUP(F367,'Set up'!$A$2:$C$44,2,FALSE)</f>
        <v>C00000020</v>
      </c>
      <c r="F367" s="1" t="s">
        <v>411</v>
      </c>
      <c r="G367" s="74" t="s">
        <v>382</v>
      </c>
      <c r="H367" s="5">
        <v>2</v>
      </c>
      <c r="I367" s="5" t="str">
        <f>VLOOKUP(F367,'Set up'!$A$2:$C$44,3,FALSE)</f>
        <v>Cash</v>
      </c>
      <c r="J367" s="5">
        <f>VLOOKUP(F367,'Set up'!$A$2:$D$44,4,FALSE)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up'!$A$2:$E$44,5,FALSE)</f>
        <v>Trsf</v>
      </c>
      <c r="S367" s="1" t="s">
        <v>500</v>
      </c>
    </row>
    <row r="368" spans="1:19" x14ac:dyDescent="0.3">
      <c r="A368" s="4">
        <v>44492</v>
      </c>
      <c r="B368" s="5">
        <f t="shared" si="64"/>
        <v>10</v>
      </c>
      <c r="C368" s="5">
        <f t="shared" si="65"/>
        <v>2021</v>
      </c>
      <c r="D368" s="5" t="s">
        <v>443</v>
      </c>
      <c r="E368" s="5" t="str">
        <f>VLOOKUP(F368,'Set up'!$A$2:$C$44,2,FALSE)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up'!$A$2:$C$44,3,FALSE)</f>
        <v>Cash</v>
      </c>
      <c r="J368" s="5">
        <f>VLOOKUP(F368,'Set up'!$A$2:$D$44,4,FALSE)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up'!$A$2:$E$44,5,FALSE)</f>
        <v>Trsf</v>
      </c>
      <c r="S368" s="1" t="s">
        <v>454</v>
      </c>
    </row>
    <row r="369" spans="1:19" ht="31.2" x14ac:dyDescent="0.3">
      <c r="A369" s="4">
        <v>44492</v>
      </c>
      <c r="B369" s="5">
        <f t="shared" si="64"/>
        <v>10</v>
      </c>
      <c r="C369" s="5">
        <f t="shared" si="65"/>
        <v>2021</v>
      </c>
      <c r="D369" s="5" t="s">
        <v>443</v>
      </c>
      <c r="E369" s="5" t="str">
        <f>VLOOKUP(F369,'Set up'!$A$2:$C$44,2,FALSE)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up'!$A$2:$C$44,3,FALSE)</f>
        <v>Cash</v>
      </c>
      <c r="J369" s="5">
        <f>VLOOKUP(F369,'Set up'!$A$2:$D$44,4,FALSE)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up'!$A$2:$E$44,5,FALSE)</f>
        <v>Trsf</v>
      </c>
      <c r="S369" s="1" t="s">
        <v>454</v>
      </c>
    </row>
    <row r="370" spans="1:19" x14ac:dyDescent="0.3">
      <c r="A370" s="4">
        <v>44492</v>
      </c>
      <c r="B370" s="5">
        <f t="shared" si="64"/>
        <v>10</v>
      </c>
      <c r="C370" s="5">
        <f t="shared" si="65"/>
        <v>2021</v>
      </c>
      <c r="D370" s="5" t="s">
        <v>443</v>
      </c>
      <c r="E370" s="5" t="str">
        <f>VLOOKUP(F370,'Set up'!$A$2:$C$44,2,FALSE)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up'!$A$2:$C$44,3,FALSE)</f>
        <v>Cash</v>
      </c>
      <c r="J370" s="5">
        <f>VLOOKUP(F370,'Set up'!$A$2:$D$44,4,FALSE)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up'!$A$2:$E$44,5,FALSE)</f>
        <v>Trsf</v>
      </c>
      <c r="S370" s="1" t="s">
        <v>454</v>
      </c>
    </row>
    <row r="371" spans="1:19" x14ac:dyDescent="0.3">
      <c r="A371" s="4">
        <v>44495</v>
      </c>
      <c r="B371" s="5">
        <f t="shared" si="64"/>
        <v>10</v>
      </c>
      <c r="C371" s="5">
        <f t="shared" si="65"/>
        <v>2021</v>
      </c>
      <c r="D371" s="5" t="s">
        <v>444</v>
      </c>
      <c r="E371" s="5" t="str">
        <f>VLOOKUP(F371,'Set up'!$A$2:$C$44,2,FALSE)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up'!$A$2:$C$44,3,FALSE)</f>
        <v>Cash</v>
      </c>
      <c r="J371" s="5">
        <f>VLOOKUP(F371,'Set up'!$A$2:$D$44,4,FALSE)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up'!$A$2:$E$44,5,FALSE)</f>
        <v>Trsf</v>
      </c>
      <c r="S371" s="1" t="s">
        <v>452</v>
      </c>
    </row>
    <row r="372" spans="1:19" ht="31.2" x14ac:dyDescent="0.3">
      <c r="A372" s="4">
        <v>44495</v>
      </c>
      <c r="B372" s="5">
        <f t="shared" si="64"/>
        <v>10</v>
      </c>
      <c r="C372" s="5">
        <f t="shared" si="65"/>
        <v>2021</v>
      </c>
      <c r="D372" s="5" t="s">
        <v>444</v>
      </c>
      <c r="E372" s="5" t="str">
        <f>VLOOKUP(F372,'Set up'!$A$2:$C$44,2,FALSE)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up'!$A$2:$C$44,3,FALSE)</f>
        <v>Cash</v>
      </c>
      <c r="J372" s="5">
        <f>VLOOKUP(F372,'Set up'!$A$2:$D$44,4,FALSE)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up'!$A$2:$E$44,5,FALSE)</f>
        <v>Trsf</v>
      </c>
      <c r="S372" s="1" t="s">
        <v>452</v>
      </c>
    </row>
    <row r="373" spans="1:19" x14ac:dyDescent="0.3">
      <c r="A373" s="4">
        <v>44495</v>
      </c>
      <c r="B373" s="5">
        <f t="shared" si="64"/>
        <v>10</v>
      </c>
      <c r="C373" s="5">
        <f t="shared" si="65"/>
        <v>2021</v>
      </c>
      <c r="D373" s="5" t="s">
        <v>444</v>
      </c>
      <c r="E373" s="5" t="str">
        <f>VLOOKUP(F373,'Set up'!$A$2:$C$44,2,FALSE)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up'!$A$2:$C$44,3,FALSE)</f>
        <v>Cash</v>
      </c>
      <c r="J373" s="5">
        <f>VLOOKUP(F373,'Set up'!$A$2:$D$44,4,FALSE)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up'!$A$2:$E$44,5,FALSE)</f>
        <v>Trsf</v>
      </c>
      <c r="S373" s="1" t="s">
        <v>452</v>
      </c>
    </row>
    <row r="374" spans="1:19" x14ac:dyDescent="0.3">
      <c r="A374" s="4">
        <v>44495</v>
      </c>
      <c r="B374" s="5">
        <f t="shared" si="64"/>
        <v>10</v>
      </c>
      <c r="C374" s="5">
        <f t="shared" si="65"/>
        <v>2021</v>
      </c>
      <c r="D374" s="5" t="s">
        <v>444</v>
      </c>
      <c r="E374" s="5" t="str">
        <f>VLOOKUP(F374,'Set up'!$A$2:$C$44,2,FALSE)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up'!$A$2:$C$44,3,FALSE)</f>
        <v>Cash</v>
      </c>
      <c r="J374" s="5">
        <f>VLOOKUP(F374,'Set up'!$A$2:$D$44,4,FALSE)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up'!$A$2:$E$44,5,FALSE)</f>
        <v>Trsf</v>
      </c>
    </row>
    <row r="375" spans="1:19" x14ac:dyDescent="0.3">
      <c r="A375" s="4">
        <v>44495</v>
      </c>
      <c r="B375" s="5">
        <f t="shared" si="64"/>
        <v>10</v>
      </c>
      <c r="C375" s="5">
        <f t="shared" si="65"/>
        <v>2021</v>
      </c>
      <c r="D375" s="5" t="s">
        <v>445</v>
      </c>
      <c r="E375" s="5" t="str">
        <f>VLOOKUP(F375,'Set up'!$A$2:$C$44,2,FALSE)</f>
        <v>C00000020</v>
      </c>
      <c r="F375" s="1" t="s">
        <v>411</v>
      </c>
      <c r="G375" s="74" t="s">
        <v>67</v>
      </c>
      <c r="H375" s="5">
        <v>2</v>
      </c>
      <c r="I375" s="5" t="str">
        <f>VLOOKUP(F375,'Set up'!$A$2:$C$44,3,FALSE)</f>
        <v>Cash</v>
      </c>
      <c r="J375" s="5">
        <f>VLOOKUP(F375,'Set up'!$A$2:$D$44,4,FALSE)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up'!$A$2:$E$44,5,FALSE)</f>
        <v>Trsf</v>
      </c>
      <c r="S375" s="1" t="s">
        <v>496</v>
      </c>
    </row>
    <row r="376" spans="1:19" ht="46.8" x14ac:dyDescent="0.3">
      <c r="A376" s="4">
        <v>44495</v>
      </c>
      <c r="B376" s="5">
        <f t="shared" si="64"/>
        <v>10</v>
      </c>
      <c r="C376" s="5">
        <f t="shared" si="65"/>
        <v>2021</v>
      </c>
      <c r="D376" s="5" t="s">
        <v>445</v>
      </c>
      <c r="E376" s="5" t="str">
        <f>VLOOKUP(F376,'Set up'!$A$2:$C$44,2,FALSE)</f>
        <v>C00000020</v>
      </c>
      <c r="F376" s="1" t="s">
        <v>411</v>
      </c>
      <c r="G376" s="74" t="s">
        <v>95</v>
      </c>
      <c r="H376" s="5">
        <v>2</v>
      </c>
      <c r="I376" s="5" t="str">
        <f>VLOOKUP(F376,'Set up'!$A$2:$C$44,3,FALSE)</f>
        <v>Cash</v>
      </c>
      <c r="J376" s="5">
        <f>VLOOKUP(F376,'Set up'!$A$2:$D$44,4,FALSE)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up'!$A$2:$E$44,5,FALSE)</f>
        <v>Trsf</v>
      </c>
      <c r="S376" s="40" t="s">
        <v>520</v>
      </c>
    </row>
    <row r="377" spans="1:19" ht="46.8" x14ac:dyDescent="0.3">
      <c r="A377" s="4">
        <v>44495</v>
      </c>
      <c r="B377" s="5">
        <f t="shared" si="64"/>
        <v>10</v>
      </c>
      <c r="C377" s="5">
        <f t="shared" si="65"/>
        <v>2021</v>
      </c>
      <c r="D377" s="5" t="s">
        <v>445</v>
      </c>
      <c r="E377" s="5" t="str">
        <f>VLOOKUP(F377,'Set up'!$A$2:$C$44,2,FALSE)</f>
        <v>C00000020</v>
      </c>
      <c r="F377" s="1" t="s">
        <v>411</v>
      </c>
      <c r="G377" s="79" t="s">
        <v>220</v>
      </c>
      <c r="H377" s="5">
        <v>14</v>
      </c>
      <c r="I377" s="5" t="str">
        <f>VLOOKUP(F377,'Set up'!$A$2:$C$44,3,FALSE)</f>
        <v>Cash</v>
      </c>
      <c r="J377" s="5">
        <f>VLOOKUP(F377,'Set up'!$A$2:$D$44,4,FALSE)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up'!$A$2:$E$44,5,FALSE)</f>
        <v>Trsf</v>
      </c>
      <c r="S377" s="40" t="s">
        <v>521</v>
      </c>
    </row>
    <row r="378" spans="1:19" x14ac:dyDescent="0.3">
      <c r="A378" s="4">
        <v>44495</v>
      </c>
      <c r="B378" s="5">
        <f t="shared" si="64"/>
        <v>10</v>
      </c>
      <c r="C378" s="5">
        <f t="shared" si="65"/>
        <v>2021</v>
      </c>
      <c r="D378" s="5" t="s">
        <v>445</v>
      </c>
      <c r="E378" s="5" t="str">
        <f>VLOOKUP(F378,'Set up'!$A$2:$C$44,2,FALSE)</f>
        <v>C00000020</v>
      </c>
      <c r="F378" s="1" t="s">
        <v>411</v>
      </c>
      <c r="G378" s="74" t="s">
        <v>64</v>
      </c>
      <c r="H378" s="5">
        <v>6</v>
      </c>
      <c r="I378" s="5" t="str">
        <f>VLOOKUP(F378,'Set up'!$A$2:$C$44,3,FALSE)</f>
        <v>Cash</v>
      </c>
      <c r="J378" s="5">
        <f>VLOOKUP(F378,'Set up'!$A$2:$D$44,4,FALSE)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up'!$A$2:$E$44,5,FALSE)</f>
        <v>Trsf</v>
      </c>
      <c r="S378" s="1" t="s">
        <v>522</v>
      </c>
    </row>
    <row r="379" spans="1:19" ht="28.8" x14ac:dyDescent="0.3">
      <c r="A379" s="4">
        <v>44495</v>
      </c>
      <c r="B379" s="5">
        <f t="shared" si="64"/>
        <v>10</v>
      </c>
      <c r="C379" s="5">
        <f t="shared" si="65"/>
        <v>2021</v>
      </c>
      <c r="D379" s="5" t="s">
        <v>445</v>
      </c>
      <c r="E379" s="5" t="str">
        <f>VLOOKUP(F379,'Set up'!$A$2:$C$44,2,FALSE)</f>
        <v>C00000020</v>
      </c>
      <c r="F379" s="1" t="s">
        <v>411</v>
      </c>
      <c r="G379" s="74" t="s">
        <v>416</v>
      </c>
      <c r="H379" s="5">
        <v>9</v>
      </c>
      <c r="I379" s="5" t="str">
        <f>VLOOKUP(F379,'Set up'!$A$2:$C$44,3,FALSE)</f>
        <v>Cash</v>
      </c>
      <c r="J379" s="5">
        <f>VLOOKUP(F379,'Set up'!$A$2:$D$44,4,FALSE)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up'!$A$2:$E$44,5,FALSE)</f>
        <v>Trsf</v>
      </c>
      <c r="S379" s="1" t="s">
        <v>522</v>
      </c>
    </row>
    <row r="380" spans="1:19" x14ac:dyDescent="0.3">
      <c r="A380" s="4">
        <v>44495</v>
      </c>
      <c r="B380" s="5">
        <f t="shared" si="64"/>
        <v>10</v>
      </c>
      <c r="C380" s="5">
        <f t="shared" si="65"/>
        <v>2021</v>
      </c>
      <c r="D380" s="5" t="s">
        <v>445</v>
      </c>
      <c r="E380" s="5" t="str">
        <f>VLOOKUP(F380,'Set up'!$A$2:$C$44,2,FALSE)</f>
        <v>C00000020</v>
      </c>
      <c r="F380" s="1" t="s">
        <v>411</v>
      </c>
      <c r="G380" s="74" t="s">
        <v>431</v>
      </c>
      <c r="H380" s="5">
        <v>1</v>
      </c>
      <c r="I380" s="5" t="str">
        <f>VLOOKUP(F380,'Set up'!$A$2:$C$44,3,FALSE)</f>
        <v>Cash</v>
      </c>
      <c r="J380" s="5">
        <f>VLOOKUP(F380,'Set up'!$A$2:$D$44,4,FALSE)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up'!$A$2:$E$44,5,FALSE)</f>
        <v>Trsf</v>
      </c>
      <c r="S380" s="1" t="s">
        <v>522</v>
      </c>
    </row>
    <row r="381" spans="1:19" ht="31.2" x14ac:dyDescent="0.3">
      <c r="A381" s="4">
        <v>44497</v>
      </c>
      <c r="B381" s="5">
        <f t="shared" si="64"/>
        <v>10</v>
      </c>
      <c r="C381" s="5">
        <f t="shared" si="65"/>
        <v>2021</v>
      </c>
      <c r="D381" s="5" t="s">
        <v>446</v>
      </c>
      <c r="E381" s="5" t="str">
        <f>VLOOKUP(F381,'Set up'!$A$2:$C$44,2,FALSE)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up'!$A$2:$C$44,3,FALSE)</f>
        <v>Cash</v>
      </c>
      <c r="J381" s="5">
        <f>VLOOKUP(F381,'Set up'!$A$2:$D$44,4,FALSE)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up'!$A$2:$E$44,5,FALSE)</f>
        <v>Trsf</v>
      </c>
      <c r="S381" s="1" t="s">
        <v>583</v>
      </c>
    </row>
    <row r="382" spans="1:19" x14ac:dyDescent="0.3">
      <c r="A382" s="4">
        <v>44496</v>
      </c>
      <c r="B382" s="5">
        <f t="shared" si="64"/>
        <v>10</v>
      </c>
      <c r="C382" s="5">
        <f t="shared" si="65"/>
        <v>2021</v>
      </c>
      <c r="D382" s="5" t="s">
        <v>447</v>
      </c>
      <c r="E382" s="5" t="str">
        <f>VLOOKUP(F382,'Set up'!$A$2:$C$44,2,FALSE)</f>
        <v>C00000020</v>
      </c>
      <c r="F382" s="1" t="s">
        <v>411</v>
      </c>
      <c r="G382" s="74" t="s">
        <v>67</v>
      </c>
      <c r="H382" s="5">
        <v>3</v>
      </c>
      <c r="I382" s="5" t="str">
        <f>VLOOKUP(F382,'Set up'!$A$2:$C$44,3,FALSE)</f>
        <v>Cash</v>
      </c>
      <c r="J382" s="5">
        <f>VLOOKUP(F382,'Set up'!$A$2:$D$44,4,FALSE)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up'!$A$2:$E$44,5,FALSE)</f>
        <v>Trsf</v>
      </c>
      <c r="S382" s="1" t="s">
        <v>522</v>
      </c>
    </row>
    <row r="383" spans="1:19" x14ac:dyDescent="0.3">
      <c r="A383" s="4">
        <v>44497</v>
      </c>
      <c r="B383" s="5">
        <f t="shared" si="64"/>
        <v>10</v>
      </c>
      <c r="C383" s="5">
        <f t="shared" si="65"/>
        <v>2021</v>
      </c>
      <c r="D383" s="5" t="s">
        <v>448</v>
      </c>
      <c r="E383" s="5" t="str">
        <f>VLOOKUP(F383,'Set up'!$A$2:$C$44,2,FALSE)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up'!$A$2:$C$44,3,FALSE)</f>
        <v>120</v>
      </c>
      <c r="J383" s="5">
        <f>VLOOKUP(F383,'Set up'!$A$2:$D$44,4,FALSE)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up'!$A$2:$E$44,5,FALSE)</f>
        <v>Trsf</v>
      </c>
      <c r="S383" s="1" t="s">
        <v>579</v>
      </c>
    </row>
    <row r="384" spans="1:19" x14ac:dyDescent="0.3">
      <c r="A384" s="4">
        <v>44497</v>
      </c>
      <c r="B384" s="5">
        <f t="shared" si="64"/>
        <v>10</v>
      </c>
      <c r="C384" s="5">
        <f t="shared" si="65"/>
        <v>2021</v>
      </c>
      <c r="D384" s="5" t="s">
        <v>448</v>
      </c>
      <c r="E384" s="5" t="str">
        <f>VLOOKUP(F384,'Set up'!$A$2:$C$44,2,FALSE)</f>
        <v>C00000010</v>
      </c>
      <c r="F384" s="1" t="s">
        <v>62</v>
      </c>
      <c r="G384" s="56" t="s">
        <v>450</v>
      </c>
      <c r="H384" s="5">
        <v>6</v>
      </c>
      <c r="I384" s="5">
        <f>VLOOKUP(F384,'Set up'!$A$2:$C$44,3,FALSE)</f>
        <v>120</v>
      </c>
      <c r="J384" s="5">
        <f>VLOOKUP(F384,'Set up'!$A$2:$D$44,4,FALSE)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up'!$A$2:$E$44,5,FALSE)</f>
        <v>Trsf</v>
      </c>
      <c r="S384" s="1" t="s">
        <v>579</v>
      </c>
    </row>
    <row r="385" spans="1:19" x14ac:dyDescent="0.3">
      <c r="A385" s="4">
        <v>44497</v>
      </c>
      <c r="B385" s="5">
        <f t="shared" si="64"/>
        <v>10</v>
      </c>
      <c r="C385" s="5">
        <f t="shared" si="65"/>
        <v>2021</v>
      </c>
      <c r="D385" s="5" t="s">
        <v>449</v>
      </c>
      <c r="E385" s="5" t="str">
        <f>VLOOKUP(F385,'Set up'!$A$2:$C$44,2,FALSE)</f>
        <v>C00000019</v>
      </c>
      <c r="F385" s="1" t="s">
        <v>402</v>
      </c>
      <c r="G385" s="11" t="s">
        <v>293</v>
      </c>
      <c r="H385" s="5">
        <v>2</v>
      </c>
      <c r="I385" s="5" t="str">
        <f>VLOOKUP(F385,'Set up'!$A$2:$C$44,3,FALSE)</f>
        <v>Cash</v>
      </c>
      <c r="J385" s="5">
        <f>VLOOKUP(F385,'Set up'!$A$2:$D$44,4,FALSE)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up'!$A$2:$E$44,5,FALSE)</f>
        <v>Trsf</v>
      </c>
      <c r="S385" s="1" t="s">
        <v>453</v>
      </c>
    </row>
    <row r="386" spans="1:19" x14ac:dyDescent="0.3">
      <c r="A386" s="4">
        <v>44499</v>
      </c>
      <c r="B386" s="5">
        <f t="shared" si="64"/>
        <v>10</v>
      </c>
      <c r="C386" s="5">
        <f t="shared" si="65"/>
        <v>2021</v>
      </c>
      <c r="D386" s="5" t="s">
        <v>451</v>
      </c>
      <c r="E386" s="5" t="str">
        <f>VLOOKUP(F386,'Set up'!$A$2:$C$44,2,FALSE)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up'!$A$2:$C$44,3,FALSE)</f>
        <v>120</v>
      </c>
      <c r="J386" s="5">
        <f>VLOOKUP(F386,'Set up'!$A$2:$D$44,4,FALSE)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up'!$A$2:$E$44,5,FALSE)</f>
        <v>Trsf</v>
      </c>
      <c r="S386" s="1" t="s">
        <v>579</v>
      </c>
    </row>
    <row r="387" spans="1:19" x14ac:dyDescent="0.3">
      <c r="A387" s="4">
        <v>44499</v>
      </c>
      <c r="B387" s="5">
        <f t="shared" si="64"/>
        <v>10</v>
      </c>
      <c r="C387" s="5">
        <f t="shared" si="65"/>
        <v>2021</v>
      </c>
      <c r="D387" s="5" t="s">
        <v>451</v>
      </c>
      <c r="E387" s="5" t="str">
        <f>VLOOKUP(F387,'Set up'!$A$2:$C$44,2,FALSE)</f>
        <v>C00000010</v>
      </c>
      <c r="F387" s="1" t="s">
        <v>62</v>
      </c>
      <c r="G387" s="56" t="s">
        <v>450</v>
      </c>
      <c r="H387" s="5">
        <v>4</v>
      </c>
      <c r="I387" s="5">
        <f>VLOOKUP(F387,'Set up'!$A$2:$C$44,3,FALSE)</f>
        <v>120</v>
      </c>
      <c r="J387" s="5">
        <f>VLOOKUP(F387,'Set up'!$A$2:$D$44,4,FALSE)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up'!$A$2:$E$44,5,FALSE)</f>
        <v>Trsf</v>
      </c>
      <c r="S387" s="1" t="s">
        <v>579</v>
      </c>
    </row>
    <row r="388" spans="1:19" x14ac:dyDescent="0.3">
      <c r="A388" s="4">
        <v>44499</v>
      </c>
      <c r="B388" s="5">
        <f t="shared" si="64"/>
        <v>10</v>
      </c>
      <c r="C388" s="5">
        <f t="shared" si="65"/>
        <v>2021</v>
      </c>
      <c r="D388" s="5" t="s">
        <v>451</v>
      </c>
      <c r="E388" s="5" t="str">
        <f>VLOOKUP(F388,'Set up'!$A$2:$C$44,2,FALSE)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up'!$A$2:$C$44,3,FALSE)</f>
        <v>120</v>
      </c>
      <c r="J388" s="5">
        <f>VLOOKUP(F388,'Set up'!$A$2:$D$44,4,FALSE)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up'!$A$2:$E$44,5,FALSE)</f>
        <v>Trsf</v>
      </c>
      <c r="S388" s="1" t="s">
        <v>579</v>
      </c>
    </row>
    <row r="389" spans="1:19" x14ac:dyDescent="0.3">
      <c r="A389" s="4">
        <v>44499</v>
      </c>
      <c r="B389" s="5">
        <f t="shared" si="64"/>
        <v>10</v>
      </c>
      <c r="C389" s="5">
        <f t="shared" si="65"/>
        <v>2021</v>
      </c>
      <c r="D389" s="5" t="s">
        <v>451</v>
      </c>
      <c r="E389" s="5" t="str">
        <f>VLOOKUP(F389,'Set up'!$A$2:$C$44,2,FALSE)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up'!$A$2:$C$44,3,FALSE)</f>
        <v>120</v>
      </c>
      <c r="J389" s="5">
        <f>VLOOKUP(F389,'Set up'!$A$2:$D$44,4,FALSE)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up'!$A$2:$E$44,5,FALSE)</f>
        <v>Trsf</v>
      </c>
      <c r="S389" s="1" t="s">
        <v>579</v>
      </c>
    </row>
    <row r="390" spans="1:19" x14ac:dyDescent="0.3">
      <c r="A390" s="4">
        <v>44501</v>
      </c>
      <c r="B390" s="5">
        <f t="shared" si="64"/>
        <v>11</v>
      </c>
      <c r="C390" s="5">
        <f t="shared" si="65"/>
        <v>2021</v>
      </c>
      <c r="D390" s="5" t="s">
        <v>457</v>
      </c>
      <c r="E390" s="5" t="str">
        <f>VLOOKUP(F390,'Set up'!$A$2:$C$44,2,FALSE)</f>
        <v>C00000005</v>
      </c>
      <c r="F390" s="1" t="s">
        <v>35</v>
      </c>
      <c r="G390" s="80" t="s">
        <v>450</v>
      </c>
      <c r="H390" s="5">
        <v>1</v>
      </c>
      <c r="I390" s="5" t="str">
        <f>VLOOKUP(F390,'Set up'!$A$2:$C$44,3,FALSE)</f>
        <v>Cash</v>
      </c>
      <c r="J390" s="5">
        <f>VLOOKUP(F390,'Set up'!$A$2:$D$44,4,FALSE)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up'!$A$2:$E$44,5,FALSE)</f>
        <v>Chq</v>
      </c>
      <c r="S390" s="1" t="s">
        <v>492</v>
      </c>
    </row>
    <row r="391" spans="1:19" x14ac:dyDescent="0.3">
      <c r="A391" s="4">
        <v>44501</v>
      </c>
      <c r="B391" s="5">
        <f t="shared" si="64"/>
        <v>11</v>
      </c>
      <c r="C391" s="5">
        <f t="shared" si="65"/>
        <v>2021</v>
      </c>
      <c r="D391" s="5" t="s">
        <v>457</v>
      </c>
      <c r="E391" s="5" t="str">
        <f>VLOOKUP(F391,'Set up'!$A$2:$C$44,2,FALSE)</f>
        <v>C00000005</v>
      </c>
      <c r="F391" s="1" t="s">
        <v>35</v>
      </c>
      <c r="G391" s="55" t="s">
        <v>458</v>
      </c>
      <c r="H391" s="5">
        <v>1</v>
      </c>
      <c r="I391" s="5" t="str">
        <f>VLOOKUP(F391,'Set up'!$A$2:$C$44,3,FALSE)</f>
        <v>Cash</v>
      </c>
      <c r="J391" s="5">
        <f>VLOOKUP(F391,'Set up'!$A$2:$D$44,4,FALSE)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up'!$A$2:$E$44,5,FALSE)</f>
        <v>Chq</v>
      </c>
      <c r="S391" s="1" t="s">
        <v>492</v>
      </c>
    </row>
    <row r="392" spans="1:19" x14ac:dyDescent="0.3">
      <c r="A392" s="4">
        <v>44502</v>
      </c>
      <c r="B392" s="5">
        <f t="shared" si="64"/>
        <v>11</v>
      </c>
      <c r="C392" s="5">
        <f t="shared" si="65"/>
        <v>2021</v>
      </c>
      <c r="D392" s="5" t="s">
        <v>459</v>
      </c>
      <c r="E392" s="5" t="str">
        <f>VLOOKUP(F392,'Set up'!$A$2:$C$44,2,FALSE)</f>
        <v>C00000019</v>
      </c>
      <c r="F392" s="1" t="s">
        <v>402</v>
      </c>
      <c r="G392" s="56" t="s">
        <v>304</v>
      </c>
      <c r="H392" s="5">
        <v>2</v>
      </c>
      <c r="I392" s="5" t="str">
        <f>VLOOKUP(F392,'Set up'!$A$2:$C$44,3,FALSE)</f>
        <v>Cash</v>
      </c>
      <c r="J392" s="5">
        <f>VLOOKUP(F392,'Set up'!$A$2:$D$44,4,FALSE)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up'!$A$2:$E$44,5,FALSE)</f>
        <v>Trsf</v>
      </c>
      <c r="S392" s="1" t="s">
        <v>464</v>
      </c>
    </row>
    <row r="393" spans="1:19" x14ac:dyDescent="0.3">
      <c r="A393" s="4">
        <v>44502</v>
      </c>
      <c r="B393" s="5">
        <f t="shared" si="64"/>
        <v>11</v>
      </c>
      <c r="C393" s="5">
        <f t="shared" si="65"/>
        <v>2021</v>
      </c>
      <c r="D393" s="5" t="s">
        <v>459</v>
      </c>
      <c r="E393" s="5" t="str">
        <f>VLOOKUP(F393,'Set up'!$A$2:$C$44,2,FALSE)</f>
        <v>C00000019</v>
      </c>
      <c r="F393" s="1" t="s">
        <v>402</v>
      </c>
      <c r="G393" s="56" t="s">
        <v>64</v>
      </c>
      <c r="H393" s="5">
        <v>6</v>
      </c>
      <c r="I393" s="5" t="str">
        <f>VLOOKUP(F393,'Set up'!$A$2:$C$44,3,FALSE)</f>
        <v>Cash</v>
      </c>
      <c r="J393" s="5">
        <f>VLOOKUP(F393,'Set up'!$A$2:$D$44,4,FALSE)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up'!$A$2:$E$44,5,FALSE)</f>
        <v>Trsf</v>
      </c>
      <c r="S393" s="1" t="s">
        <v>464</v>
      </c>
    </row>
    <row r="394" spans="1:19" x14ac:dyDescent="0.3">
      <c r="A394" s="4">
        <v>44502</v>
      </c>
      <c r="B394" s="5">
        <f t="shared" si="64"/>
        <v>11</v>
      </c>
      <c r="C394" s="5">
        <f t="shared" si="65"/>
        <v>2021</v>
      </c>
      <c r="D394" s="5" t="s">
        <v>459</v>
      </c>
      <c r="E394" s="5" t="str">
        <f>VLOOKUP(F394,'Set up'!$A$2:$C$44,2,FALSE)</f>
        <v>C00000019</v>
      </c>
      <c r="F394" s="1" t="s">
        <v>402</v>
      </c>
      <c r="G394" s="77" t="s">
        <v>239</v>
      </c>
      <c r="H394" s="5">
        <v>1</v>
      </c>
      <c r="I394" s="5" t="str">
        <f>VLOOKUP(F394,'Set up'!$A$2:$C$44,3,FALSE)</f>
        <v>Cash</v>
      </c>
      <c r="J394" s="5">
        <f>VLOOKUP(F394,'Set up'!$A$2:$D$44,4,FALSE)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up'!$A$2:$E$44,5,FALSE)</f>
        <v>Trsf</v>
      </c>
      <c r="S394" s="1" t="s">
        <v>464</v>
      </c>
    </row>
    <row r="395" spans="1:19" x14ac:dyDescent="0.3">
      <c r="A395" s="4">
        <v>44502</v>
      </c>
      <c r="B395" s="5">
        <f t="shared" si="64"/>
        <v>11</v>
      </c>
      <c r="C395" s="5">
        <f t="shared" si="65"/>
        <v>2021</v>
      </c>
      <c r="D395" s="5" t="s">
        <v>459</v>
      </c>
      <c r="E395" s="5" t="str">
        <f>VLOOKUP(F395,'Set up'!$A$2:$C$44,2,FALSE)</f>
        <v>C00000019</v>
      </c>
      <c r="F395" s="1" t="s">
        <v>402</v>
      </c>
      <c r="G395" s="77" t="s">
        <v>293</v>
      </c>
      <c r="H395" s="5">
        <v>1</v>
      </c>
      <c r="I395" s="5" t="str">
        <f>VLOOKUP(F395,'Set up'!$A$2:$C$44,3,FALSE)</f>
        <v>Cash</v>
      </c>
      <c r="J395" s="5">
        <f>VLOOKUP(F395,'Set up'!$A$2:$D$44,4,FALSE)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up'!$A$2:$E$44,5,FALSE)</f>
        <v>Trsf</v>
      </c>
      <c r="S395" s="1" t="s">
        <v>464</v>
      </c>
    </row>
    <row r="396" spans="1:19" ht="62.4" x14ac:dyDescent="0.3">
      <c r="A396" s="4">
        <v>44502</v>
      </c>
      <c r="B396" s="5">
        <f t="shared" si="64"/>
        <v>11</v>
      </c>
      <c r="C396" s="5">
        <f t="shared" si="65"/>
        <v>2021</v>
      </c>
      <c r="D396" s="5" t="s">
        <v>460</v>
      </c>
      <c r="E396" s="5" t="str">
        <f>VLOOKUP(F396,'Set up'!$A$2:$C$44,2,FALSE)</f>
        <v>C00000003</v>
      </c>
      <c r="F396" s="1" t="s">
        <v>20</v>
      </c>
      <c r="G396" s="2" t="s">
        <v>406</v>
      </c>
      <c r="H396" s="5">
        <v>1</v>
      </c>
      <c r="I396" s="5">
        <f>VLOOKUP(F396,'Set up'!$A$2:$C$44,3,FALSE)</f>
        <v>45</v>
      </c>
      <c r="J396" s="5">
        <f>VLOOKUP(F396,'Set up'!$A$2:$D$44,4,FALSE)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up'!$A$2:$E$44,5,FALSE)</f>
        <v>PD Chq</v>
      </c>
      <c r="S396" s="40" t="s">
        <v>627</v>
      </c>
    </row>
    <row r="397" spans="1:19" ht="31.2" x14ac:dyDescent="0.3">
      <c r="A397" s="4">
        <v>44502</v>
      </c>
      <c r="B397" s="5">
        <f t="shared" si="64"/>
        <v>11</v>
      </c>
      <c r="C397" s="5">
        <f t="shared" si="65"/>
        <v>2021</v>
      </c>
      <c r="D397" s="5" t="s">
        <v>460</v>
      </c>
      <c r="E397" s="5" t="str">
        <f>VLOOKUP(F397,'Set up'!$A$2:$C$44,2,FALSE)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up'!$A$2:$C$44,3,FALSE)</f>
        <v>45</v>
      </c>
      <c r="J397" s="5">
        <f>VLOOKUP(F397,'Set up'!$A$2:$D$44,4,FALSE)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up'!$A$2:$E$44,5,FALSE)</f>
        <v>PD Chq</v>
      </c>
      <c r="S397" s="40" t="s">
        <v>623</v>
      </c>
    </row>
    <row r="398" spans="1:19" x14ac:dyDescent="0.3">
      <c r="A398" s="4">
        <v>44503</v>
      </c>
      <c r="B398" s="5">
        <f t="shared" si="64"/>
        <v>11</v>
      </c>
      <c r="C398" s="5">
        <f t="shared" si="65"/>
        <v>2021</v>
      </c>
      <c r="D398" s="5" t="s">
        <v>461</v>
      </c>
      <c r="E398" s="5" t="str">
        <f>VLOOKUP(F398,'Set up'!$A$2:$C$44,2,FALSE)</f>
        <v>C00000020</v>
      </c>
      <c r="F398" s="1" t="s">
        <v>411</v>
      </c>
      <c r="G398" s="74" t="s">
        <v>67</v>
      </c>
      <c r="H398" s="5">
        <v>2</v>
      </c>
      <c r="I398" s="5" t="str">
        <f>VLOOKUP(F398,'Set up'!$A$2:$C$44,3,FALSE)</f>
        <v>Cash</v>
      </c>
      <c r="J398" s="5">
        <f>VLOOKUP(F398,'Set up'!$A$2:$D$44,4,FALSE)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up'!$A$2:$E$44,5,FALSE)</f>
        <v>Trsf</v>
      </c>
      <c r="S398" s="1" t="s">
        <v>522</v>
      </c>
    </row>
    <row r="399" spans="1:19" ht="46.8" x14ac:dyDescent="0.3">
      <c r="A399" s="4">
        <v>44503</v>
      </c>
      <c r="B399" s="5">
        <f t="shared" si="64"/>
        <v>11</v>
      </c>
      <c r="C399" s="5">
        <f t="shared" si="65"/>
        <v>2021</v>
      </c>
      <c r="D399" s="5" t="s">
        <v>461</v>
      </c>
      <c r="E399" s="5" t="str">
        <f>VLOOKUP(F399,'Set up'!$A$2:$C$44,2,FALSE)</f>
        <v>C00000020</v>
      </c>
      <c r="F399" s="1" t="s">
        <v>411</v>
      </c>
      <c r="G399" s="74" t="s">
        <v>95</v>
      </c>
      <c r="H399" s="5">
        <v>3</v>
      </c>
      <c r="I399" s="5" t="str">
        <f>VLOOKUP(F399,'Set up'!$A$2:$C$44,3,FALSE)</f>
        <v>Cash</v>
      </c>
      <c r="J399" s="5">
        <f>VLOOKUP(F399,'Set up'!$A$2:$D$44,4,FALSE)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up'!$A$2:$E$44,5,FALSE)</f>
        <v>Trsf</v>
      </c>
      <c r="S399" s="40" t="s">
        <v>543</v>
      </c>
    </row>
    <row r="400" spans="1:19" ht="31.2" x14ac:dyDescent="0.3">
      <c r="A400" s="4">
        <v>44503</v>
      </c>
      <c r="B400" s="5">
        <f t="shared" si="64"/>
        <v>11</v>
      </c>
      <c r="C400" s="5">
        <f t="shared" si="65"/>
        <v>2021</v>
      </c>
      <c r="D400" s="5" t="s">
        <v>461</v>
      </c>
      <c r="E400" s="5" t="str">
        <f>VLOOKUP(F400,'Set up'!$A$2:$C$44,2,FALSE)</f>
        <v>C00000020</v>
      </c>
      <c r="F400" s="1" t="s">
        <v>411</v>
      </c>
      <c r="G400" s="79" t="s">
        <v>450</v>
      </c>
      <c r="H400" s="5">
        <v>15</v>
      </c>
      <c r="I400" s="5" t="str">
        <f>VLOOKUP(F400,'Set up'!$A$2:$C$44,3,FALSE)</f>
        <v>Cash</v>
      </c>
      <c r="J400" s="5">
        <f>VLOOKUP(F400,'Set up'!$A$2:$D$44,4,FALSE)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up'!$A$2:$E$44,5,FALSE)</f>
        <v>Trsf</v>
      </c>
      <c r="S400" s="1" t="s">
        <v>523</v>
      </c>
    </row>
    <row r="401" spans="1:19" x14ac:dyDescent="0.3">
      <c r="A401" s="4">
        <v>44503</v>
      </c>
      <c r="B401" s="5">
        <f t="shared" si="64"/>
        <v>11</v>
      </c>
      <c r="C401" s="5">
        <f t="shared" si="65"/>
        <v>2021</v>
      </c>
      <c r="D401" s="5" t="s">
        <v>461</v>
      </c>
      <c r="E401" s="5" t="str">
        <f>VLOOKUP(F401,'Set up'!$A$2:$C$44,2,FALSE)</f>
        <v>C00000020</v>
      </c>
      <c r="F401" s="1" t="s">
        <v>411</v>
      </c>
      <c r="G401" s="74" t="s">
        <v>64</v>
      </c>
      <c r="H401" s="5">
        <v>5</v>
      </c>
      <c r="I401" s="5" t="str">
        <f>VLOOKUP(F401,'Set up'!$A$2:$C$44,3,FALSE)</f>
        <v>Cash</v>
      </c>
      <c r="J401" s="5">
        <f>VLOOKUP(F401,'Set up'!$A$2:$D$44,4,FALSE)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up'!$A$2:$E$44,5,FALSE)</f>
        <v>Trsf</v>
      </c>
      <c r="S401" s="1" t="s">
        <v>523</v>
      </c>
    </row>
    <row r="402" spans="1:19" ht="46.8" x14ac:dyDescent="0.3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461</v>
      </c>
      <c r="E402" s="5" t="str">
        <f>VLOOKUP(F402,'Set up'!$A$2:$C$44,2,FALSE)</f>
        <v>C00000020</v>
      </c>
      <c r="F402" s="1" t="s">
        <v>411</v>
      </c>
      <c r="G402" s="74" t="s">
        <v>416</v>
      </c>
      <c r="H402" s="5">
        <v>9</v>
      </c>
      <c r="I402" s="5" t="str">
        <f>VLOOKUP(F402,'Set up'!$A$2:$C$44,3,FALSE)</f>
        <v>Cash</v>
      </c>
      <c r="J402" s="5">
        <f>VLOOKUP(F402,'Set up'!$A$2:$D$44,4,FALSE)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up'!$A$2:$E$44,5,FALSE)</f>
        <v>Trsf</v>
      </c>
      <c r="S402" s="40" t="s">
        <v>541</v>
      </c>
    </row>
    <row r="403" spans="1:19" x14ac:dyDescent="0.3">
      <c r="A403" s="4">
        <v>44503</v>
      </c>
      <c r="B403" s="5">
        <f t="shared" si="73"/>
        <v>11</v>
      </c>
      <c r="C403" s="5">
        <f t="shared" si="74"/>
        <v>2021</v>
      </c>
      <c r="D403" s="5" t="s">
        <v>461</v>
      </c>
      <c r="E403" s="5" t="str">
        <f>VLOOKUP(F403,'Set up'!$A$2:$C$44,2,FALSE)</f>
        <v>C00000020</v>
      </c>
      <c r="F403" s="1" t="s">
        <v>411</v>
      </c>
      <c r="G403" s="55" t="s">
        <v>382</v>
      </c>
      <c r="H403" s="5">
        <v>4</v>
      </c>
      <c r="I403" s="5" t="str">
        <f>VLOOKUP(F403,'Set up'!$A$2:$C$44,3,FALSE)</f>
        <v>Cash</v>
      </c>
      <c r="J403" s="5">
        <f>VLOOKUP(F403,'Set up'!$A$2:$D$44,4,FALSE)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up'!$A$2:$E$44,5,FALSE)</f>
        <v>Trsf</v>
      </c>
      <c r="S403" s="1" t="s">
        <v>544</v>
      </c>
    </row>
    <row r="404" spans="1:19" x14ac:dyDescent="0.3">
      <c r="A404" s="4">
        <v>44503</v>
      </c>
      <c r="B404" s="5">
        <f t="shared" si="73"/>
        <v>11</v>
      </c>
      <c r="C404" s="5">
        <f t="shared" si="74"/>
        <v>2021</v>
      </c>
      <c r="D404" s="5" t="s">
        <v>462</v>
      </c>
      <c r="E404" s="5" t="str">
        <f>VLOOKUP(F404,'Set up'!$A$2:$C$44,2,FALSE)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up'!$A$2:$C$44,3,FALSE)</f>
        <v>120</v>
      </c>
      <c r="J404" s="5">
        <f>VLOOKUP(F404,'Set up'!$A$2:$D$44,4,FALSE)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up'!$A$2:$E$44,5,FALSE)</f>
        <v>Trsf</v>
      </c>
      <c r="S404" s="1" t="s">
        <v>633</v>
      </c>
    </row>
    <row r="405" spans="1:19" x14ac:dyDescent="0.3">
      <c r="A405" s="4">
        <v>44503</v>
      </c>
      <c r="B405" s="5">
        <f t="shared" si="73"/>
        <v>11</v>
      </c>
      <c r="C405" s="5">
        <f t="shared" si="74"/>
        <v>2021</v>
      </c>
      <c r="D405" s="5" t="s">
        <v>462</v>
      </c>
      <c r="E405" s="5" t="str">
        <f>VLOOKUP(F405,'Set up'!$A$2:$C$44,2,FALSE)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up'!$A$2:$C$44,3,FALSE)</f>
        <v>120</v>
      </c>
      <c r="J405" s="5">
        <f>VLOOKUP(F405,'Set up'!$A$2:$D$44,4,FALSE)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up'!$A$2:$E$44,5,FALSE)</f>
        <v>Trsf</v>
      </c>
      <c r="S405" s="1" t="s">
        <v>633</v>
      </c>
    </row>
    <row r="406" spans="1:19" x14ac:dyDescent="0.3">
      <c r="A406" s="4">
        <v>44503</v>
      </c>
      <c r="B406" s="5">
        <f t="shared" si="73"/>
        <v>11</v>
      </c>
      <c r="C406" s="5">
        <f t="shared" si="74"/>
        <v>2021</v>
      </c>
      <c r="D406" s="5" t="s">
        <v>462</v>
      </c>
      <c r="E406" s="5" t="str">
        <f>VLOOKUP(F406,'Set up'!$A$2:$C$44,2,FALSE)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up'!$A$2:$C$44,3,FALSE)</f>
        <v>120</v>
      </c>
      <c r="J406" s="5">
        <f>VLOOKUP(F406,'Set up'!$A$2:$D$44,4,FALSE)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up'!$A$2:$E$44,5,FALSE)</f>
        <v>Trsf</v>
      </c>
      <c r="S406" s="1" t="s">
        <v>633</v>
      </c>
    </row>
    <row r="407" spans="1:19" x14ac:dyDescent="0.3">
      <c r="A407" s="4">
        <v>44503</v>
      </c>
      <c r="B407" s="5">
        <f t="shared" si="73"/>
        <v>11</v>
      </c>
      <c r="C407" s="5">
        <f t="shared" si="74"/>
        <v>2021</v>
      </c>
      <c r="D407" s="5" t="s">
        <v>462</v>
      </c>
      <c r="E407" s="5" t="str">
        <f>VLOOKUP(F407,'Set up'!$A$2:$C$44,2,FALSE)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up'!$A$2:$C$44,3,FALSE)</f>
        <v>120</v>
      </c>
      <c r="J407" s="5">
        <f>VLOOKUP(F407,'Set up'!$A$2:$D$44,4,FALSE)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up'!$A$2:$E$44,5,FALSE)</f>
        <v>Trsf</v>
      </c>
      <c r="S407" s="1" t="s">
        <v>633</v>
      </c>
    </row>
    <row r="408" spans="1:19" x14ac:dyDescent="0.3">
      <c r="A408" s="4">
        <v>44506</v>
      </c>
      <c r="B408" s="5">
        <f t="shared" si="73"/>
        <v>11</v>
      </c>
      <c r="C408" s="5">
        <f t="shared" si="74"/>
        <v>2021</v>
      </c>
      <c r="D408" s="5" t="s">
        <v>466</v>
      </c>
      <c r="E408" s="5" t="str">
        <f>VLOOKUP(F408,'Set up'!$A$2:$C$44,2,FALSE)</f>
        <v>C00000020</v>
      </c>
      <c r="F408" s="1" t="s">
        <v>411</v>
      </c>
      <c r="G408" s="74" t="s">
        <v>67</v>
      </c>
      <c r="H408" s="5">
        <v>2</v>
      </c>
      <c r="I408" s="5" t="str">
        <f>VLOOKUP(F408,'Set up'!$A$2:$C$44,3,FALSE)</f>
        <v>Cash</v>
      </c>
      <c r="J408" s="5">
        <f>VLOOKUP(F408,'Set up'!$A$2:$D$44,4,FALSE)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up'!$A$2:$E$44,5,FALSE)</f>
        <v>Trsf</v>
      </c>
      <c r="S408" s="1" t="s">
        <v>542</v>
      </c>
    </row>
    <row r="409" spans="1:19" x14ac:dyDescent="0.3">
      <c r="A409" s="4">
        <v>44506</v>
      </c>
      <c r="B409" s="5">
        <f t="shared" si="73"/>
        <v>11</v>
      </c>
      <c r="C409" s="5">
        <f t="shared" si="74"/>
        <v>2021</v>
      </c>
      <c r="D409" s="5" t="s">
        <v>466</v>
      </c>
      <c r="E409" s="5" t="str">
        <f>VLOOKUP(F409,'Set up'!$A$2:$C$44,2,FALSE)</f>
        <v>C00000020</v>
      </c>
      <c r="F409" s="1" t="s">
        <v>411</v>
      </c>
      <c r="G409" s="74" t="s">
        <v>95</v>
      </c>
      <c r="H409" s="5">
        <v>3</v>
      </c>
      <c r="I409" s="5" t="str">
        <f>VLOOKUP(F409,'Set up'!$A$2:$C$44,3,FALSE)</f>
        <v>Cash</v>
      </c>
      <c r="J409" s="5">
        <f>VLOOKUP(F409,'Set up'!$A$2:$D$44,4,FALSE)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up'!$A$2:$E$44,5,FALSE)</f>
        <v>Trsf</v>
      </c>
      <c r="S409" s="1" t="s">
        <v>545</v>
      </c>
    </row>
    <row r="410" spans="1:19" x14ac:dyDescent="0.3">
      <c r="A410" s="4">
        <v>44506</v>
      </c>
      <c r="B410" s="5">
        <f t="shared" si="73"/>
        <v>11</v>
      </c>
      <c r="C410" s="5">
        <f t="shared" si="74"/>
        <v>2021</v>
      </c>
      <c r="D410" s="5" t="s">
        <v>466</v>
      </c>
      <c r="E410" s="5" t="str">
        <f>VLOOKUP(F410,'Set up'!$A$2:$C$44,2,FALSE)</f>
        <v>C00000020</v>
      </c>
      <c r="F410" s="1" t="s">
        <v>411</v>
      </c>
      <c r="G410" s="56" t="s">
        <v>450</v>
      </c>
      <c r="H410" s="5">
        <v>15</v>
      </c>
      <c r="I410" s="5" t="str">
        <f>VLOOKUP(F410,'Set up'!$A$2:$C$44,3,FALSE)</f>
        <v>Cash</v>
      </c>
      <c r="J410" s="5">
        <f>VLOOKUP(F410,'Set up'!$A$2:$D$44,4,FALSE)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up'!$A$2:$E$44,5,FALSE)</f>
        <v>Trsf</v>
      </c>
      <c r="S410" s="1" t="s">
        <v>573</v>
      </c>
    </row>
    <row r="411" spans="1:19" x14ac:dyDescent="0.3">
      <c r="A411" s="4">
        <v>44506</v>
      </c>
      <c r="B411" s="5">
        <f t="shared" si="73"/>
        <v>11</v>
      </c>
      <c r="C411" s="5">
        <f t="shared" si="74"/>
        <v>2021</v>
      </c>
      <c r="D411" s="5" t="s">
        <v>466</v>
      </c>
      <c r="E411" s="5" t="str">
        <f>VLOOKUP(F411,'Set up'!$A$2:$C$44,2,FALSE)</f>
        <v>C00000020</v>
      </c>
      <c r="F411" s="1" t="s">
        <v>411</v>
      </c>
      <c r="G411" s="74" t="s">
        <v>64</v>
      </c>
      <c r="H411" s="5">
        <v>5</v>
      </c>
      <c r="I411" s="5" t="str">
        <f>VLOOKUP(F411,'Set up'!$A$2:$C$44,3,FALSE)</f>
        <v>Cash</v>
      </c>
      <c r="J411" s="5">
        <f>VLOOKUP(F411,'Set up'!$A$2:$D$44,4,FALSE)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up'!$A$2:$E$44,5,FALSE)</f>
        <v>Trsf</v>
      </c>
      <c r="S411" s="1" t="s">
        <v>574</v>
      </c>
    </row>
    <row r="412" spans="1:19" ht="28.8" x14ac:dyDescent="0.3">
      <c r="A412" s="4">
        <v>44506</v>
      </c>
      <c r="B412" s="5">
        <f t="shared" si="73"/>
        <v>11</v>
      </c>
      <c r="C412" s="5">
        <f t="shared" si="74"/>
        <v>2021</v>
      </c>
      <c r="D412" s="5" t="s">
        <v>466</v>
      </c>
      <c r="E412" s="5" t="str">
        <f>VLOOKUP(F412,'Set up'!$A$2:$C$44,2,FALSE)</f>
        <v>C00000020</v>
      </c>
      <c r="F412" s="1" t="s">
        <v>411</v>
      </c>
      <c r="G412" s="74" t="s">
        <v>416</v>
      </c>
      <c r="H412" s="5">
        <v>7</v>
      </c>
      <c r="I412" s="5" t="str">
        <f>VLOOKUP(F412,'Set up'!$A$2:$C$44,3,FALSE)</f>
        <v>Cash</v>
      </c>
      <c r="J412" s="5">
        <f>VLOOKUP(F412,'Set up'!$A$2:$D$44,4,FALSE)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up'!$A$2:$E$44,5,FALSE)</f>
        <v>Trsf</v>
      </c>
      <c r="S412" s="1" t="s">
        <v>574</v>
      </c>
    </row>
    <row r="413" spans="1:19" x14ac:dyDescent="0.3">
      <c r="A413" s="4">
        <v>44506</v>
      </c>
      <c r="B413" s="5">
        <f t="shared" si="73"/>
        <v>11</v>
      </c>
      <c r="C413" s="5">
        <f t="shared" si="74"/>
        <v>2021</v>
      </c>
      <c r="D413" s="5" t="s">
        <v>466</v>
      </c>
      <c r="E413" s="5" t="str">
        <f>VLOOKUP(F413,'Set up'!$A$2:$C$44,2,FALSE)</f>
        <v>C00000020</v>
      </c>
      <c r="F413" s="1" t="s">
        <v>411</v>
      </c>
      <c r="G413" s="55" t="s">
        <v>382</v>
      </c>
      <c r="H413" s="5">
        <v>4</v>
      </c>
      <c r="I413" s="5" t="str">
        <f>VLOOKUP(F413,'Set up'!$A$2:$C$44,3,FALSE)</f>
        <v>Cash</v>
      </c>
      <c r="J413" s="5">
        <f>VLOOKUP(F413,'Set up'!$A$2:$D$44,4,FALSE)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up'!$A$2:$E$44,5,FALSE)</f>
        <v>Trsf</v>
      </c>
      <c r="S413" s="1" t="s">
        <v>574</v>
      </c>
    </row>
    <row r="414" spans="1:19" x14ac:dyDescent="0.3">
      <c r="A414" s="4">
        <v>44506</v>
      </c>
      <c r="B414" s="5">
        <f t="shared" si="73"/>
        <v>11</v>
      </c>
      <c r="C414" s="5">
        <f t="shared" si="74"/>
        <v>2021</v>
      </c>
      <c r="D414" s="5" t="s">
        <v>466</v>
      </c>
      <c r="E414" s="5" t="str">
        <f>VLOOKUP(F414,'Set up'!$A$2:$C$44,2,FALSE)</f>
        <v>C00000020</v>
      </c>
      <c r="F414" s="1" t="s">
        <v>411</v>
      </c>
      <c r="G414" s="74" t="s">
        <v>431</v>
      </c>
      <c r="H414" s="5">
        <v>1</v>
      </c>
      <c r="I414" s="5" t="str">
        <f>VLOOKUP(F414,'Set up'!$A$2:$C$44,3,FALSE)</f>
        <v>Cash</v>
      </c>
      <c r="J414" s="5">
        <f>VLOOKUP(F414,'Set up'!$A$2:$D$44,4,FALSE)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up'!$A$2:$E$44,5,FALSE)</f>
        <v>Trsf</v>
      </c>
      <c r="S414" s="1" t="s">
        <v>574</v>
      </c>
    </row>
    <row r="415" spans="1:19" x14ac:dyDescent="0.3">
      <c r="A415" s="4">
        <v>44508</v>
      </c>
      <c r="B415" s="5">
        <f t="shared" si="73"/>
        <v>11</v>
      </c>
      <c r="C415" s="5">
        <f t="shared" si="74"/>
        <v>2021</v>
      </c>
      <c r="D415" s="5" t="s">
        <v>467</v>
      </c>
      <c r="E415" s="5" t="str">
        <f>VLOOKUP(F415,'Set up'!$A$2:$C$44,2,FALSE)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up'!$A$2:$C$44,3,FALSE)</f>
        <v>120</v>
      </c>
      <c r="J415" s="5">
        <f>VLOOKUP(F415,'Set up'!$A$2:$D$44,4,FALSE)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up'!$A$2:$E$44,5,FALSE)</f>
        <v>Trsf</v>
      </c>
      <c r="S415" s="1" t="s">
        <v>633</v>
      </c>
    </row>
    <row r="416" spans="1:19" x14ac:dyDescent="0.3">
      <c r="A416" s="4">
        <v>44508</v>
      </c>
      <c r="B416" s="5">
        <f t="shared" si="73"/>
        <v>11</v>
      </c>
      <c r="C416" s="5">
        <f t="shared" si="74"/>
        <v>2021</v>
      </c>
      <c r="D416" s="5" t="s">
        <v>467</v>
      </c>
      <c r="E416" s="5" t="str">
        <f>VLOOKUP(F416,'Set up'!$A$2:$C$44,2,FALSE)</f>
        <v>C00000010</v>
      </c>
      <c r="F416" s="1" t="s">
        <v>62</v>
      </c>
      <c r="G416" s="56" t="s">
        <v>450</v>
      </c>
      <c r="H416" s="5">
        <v>6</v>
      </c>
      <c r="I416" s="5">
        <f>VLOOKUP(F416,'Set up'!$A$2:$C$44,3,FALSE)</f>
        <v>120</v>
      </c>
      <c r="J416" s="5">
        <f>VLOOKUP(F416,'Set up'!$A$2:$D$44,4,FALSE)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up'!$A$2:$E$44,5,FALSE)</f>
        <v>Trsf</v>
      </c>
      <c r="S416" s="1" t="s">
        <v>633</v>
      </c>
    </row>
    <row r="417" spans="1:19" x14ac:dyDescent="0.3">
      <c r="A417" s="4">
        <v>44509</v>
      </c>
      <c r="B417" s="5">
        <f t="shared" si="73"/>
        <v>11</v>
      </c>
      <c r="C417" s="5">
        <f t="shared" si="74"/>
        <v>2021</v>
      </c>
      <c r="D417" s="5" t="s">
        <v>472</v>
      </c>
      <c r="E417" s="5" t="e">
        <f>VLOOKUP(F417,'Set up'!$A$2:$C$44,2,FALSE)</f>
        <v>#N/A</v>
      </c>
      <c r="F417" s="1" t="s">
        <v>471</v>
      </c>
      <c r="G417" s="74" t="s">
        <v>473</v>
      </c>
      <c r="H417" s="5">
        <v>1</v>
      </c>
      <c r="I417" s="5" t="e">
        <f>VLOOKUP(F417,'Set up'!$A$2:$C$44,3,FALSE)</f>
        <v>#N/A</v>
      </c>
      <c r="J417" s="5" t="e">
        <f>VLOOKUP(F417,'Set up'!$A$2:$D$44,4,FALSE)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up'!$A$2:$E$44,5,FALSE)</f>
        <v>#N/A</v>
      </c>
      <c r="S417" s="1" t="s">
        <v>501</v>
      </c>
    </row>
    <row r="418" spans="1:19" x14ac:dyDescent="0.3">
      <c r="A418" s="4">
        <v>44510</v>
      </c>
      <c r="B418" s="5">
        <f t="shared" si="73"/>
        <v>11</v>
      </c>
      <c r="C418" s="5">
        <f t="shared" si="74"/>
        <v>2021</v>
      </c>
      <c r="D418" s="5" t="s">
        <v>474</v>
      </c>
      <c r="E418" s="5" t="str">
        <f>VLOOKUP(F418,'Set up'!$A$2:$C$44,2,FALSE)</f>
        <v>C00000021</v>
      </c>
      <c r="F418" s="5" t="s">
        <v>493</v>
      </c>
      <c r="G418" s="74" t="s">
        <v>67</v>
      </c>
      <c r="H418" s="5">
        <v>1</v>
      </c>
      <c r="I418" s="5" t="str">
        <f>VLOOKUP(F418,'Set up'!$A$2:$C$44,3,FALSE)</f>
        <v>Cash</v>
      </c>
      <c r="J418" s="5">
        <f>VLOOKUP(F418,'Set up'!$A$2:$D$44,4,FALSE)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up'!$A$2:$E$44,5,FALSE)</f>
        <v>PD Chq</v>
      </c>
      <c r="S418" s="1" t="s">
        <v>494</v>
      </c>
    </row>
    <row r="419" spans="1:19" x14ac:dyDescent="0.3">
      <c r="A419" s="4">
        <v>44511</v>
      </c>
      <c r="B419" s="5">
        <f t="shared" si="73"/>
        <v>11</v>
      </c>
      <c r="C419" s="5">
        <f t="shared" si="74"/>
        <v>2021</v>
      </c>
      <c r="D419" s="5" t="s">
        <v>475</v>
      </c>
      <c r="E419" s="5" t="str">
        <f>VLOOKUP(F419,'Set up'!$A$2:$C$44,2,FALSE)</f>
        <v>C00000020</v>
      </c>
      <c r="F419" s="1" t="s">
        <v>411</v>
      </c>
      <c r="G419" s="56" t="s">
        <v>304</v>
      </c>
      <c r="H419" s="5">
        <v>10</v>
      </c>
      <c r="I419" s="5" t="str">
        <f>VLOOKUP(F419,'Set up'!$A$2:$C$44,3,FALSE)</f>
        <v>Cash</v>
      </c>
      <c r="J419" s="5">
        <f>VLOOKUP(F419,'Set up'!$A$2:$D$44,4,FALSE)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up'!$A$2:$E$44,5,FALSE)</f>
        <v>Trsf</v>
      </c>
      <c r="S419" s="1" t="s">
        <v>574</v>
      </c>
    </row>
    <row r="420" spans="1:19" x14ac:dyDescent="0.3">
      <c r="A420" s="4">
        <v>44511</v>
      </c>
      <c r="B420" s="5">
        <f t="shared" si="73"/>
        <v>11</v>
      </c>
      <c r="C420" s="5">
        <f t="shared" si="74"/>
        <v>2021</v>
      </c>
      <c r="D420" s="5" t="s">
        <v>475</v>
      </c>
      <c r="E420" s="5" t="str">
        <f>VLOOKUP(F420,'Set up'!$A$2:$C$44,2,FALSE)</f>
        <v>C00000020</v>
      </c>
      <c r="F420" s="1" t="s">
        <v>411</v>
      </c>
      <c r="G420" s="56" t="s">
        <v>450</v>
      </c>
      <c r="H420" s="5">
        <v>15</v>
      </c>
      <c r="I420" s="5" t="str">
        <f>VLOOKUP(F420,'Set up'!$A$2:$C$44,3,FALSE)</f>
        <v>Cash</v>
      </c>
      <c r="J420" s="5">
        <f>VLOOKUP(F420,'Set up'!$A$2:$D$44,4,FALSE)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up'!$A$2:$E$44,5,FALSE)</f>
        <v>Trsf</v>
      </c>
      <c r="S420" s="1" t="s">
        <v>574</v>
      </c>
    </row>
    <row r="421" spans="1:19" ht="28.8" x14ac:dyDescent="0.3">
      <c r="A421" s="4">
        <v>44511</v>
      </c>
      <c r="B421" s="5">
        <f t="shared" si="73"/>
        <v>11</v>
      </c>
      <c r="C421" s="5">
        <f t="shared" si="74"/>
        <v>2021</v>
      </c>
      <c r="D421" s="5" t="s">
        <v>475</v>
      </c>
      <c r="E421" s="5" t="str">
        <f>VLOOKUP(F421,'Set up'!$A$2:$C$44,2,FALSE)</f>
        <v>C00000020</v>
      </c>
      <c r="F421" s="1" t="s">
        <v>411</v>
      </c>
      <c r="G421" s="74" t="s">
        <v>416</v>
      </c>
      <c r="H421" s="5">
        <v>14</v>
      </c>
      <c r="I421" s="5" t="str">
        <f>VLOOKUP(F421,'Set up'!$A$2:$C$44,3,FALSE)</f>
        <v>Cash</v>
      </c>
      <c r="J421" s="5">
        <f>VLOOKUP(F421,'Set up'!$A$2:$D$44,4,FALSE)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up'!$A$2:$E$44,5,FALSE)</f>
        <v>Trsf</v>
      </c>
      <c r="S421" s="1" t="s">
        <v>575</v>
      </c>
    </row>
    <row r="422" spans="1:19" x14ac:dyDescent="0.3">
      <c r="A422" s="4">
        <v>44511</v>
      </c>
      <c r="B422" s="5">
        <f t="shared" si="73"/>
        <v>11</v>
      </c>
      <c r="C422" s="5">
        <f t="shared" si="74"/>
        <v>2021</v>
      </c>
      <c r="D422" s="5" t="s">
        <v>475</v>
      </c>
      <c r="E422" s="5" t="str">
        <f>VLOOKUP(F422,'Set up'!$A$2:$C$44,2,FALSE)</f>
        <v>C00000020</v>
      </c>
      <c r="F422" s="1" t="s">
        <v>411</v>
      </c>
      <c r="G422" s="74" t="s">
        <v>64</v>
      </c>
      <c r="H422" s="5">
        <v>4</v>
      </c>
      <c r="I422" s="5" t="str">
        <f>VLOOKUP(F422,'Set up'!$A$2:$C$44,3,FALSE)</f>
        <v>Cash</v>
      </c>
      <c r="J422" s="5">
        <f>VLOOKUP(F422,'Set up'!$A$2:$D$44,4,FALSE)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up'!$A$2:$E$44,5,FALSE)</f>
        <v>Trsf</v>
      </c>
      <c r="S422" s="1" t="s">
        <v>576</v>
      </c>
    </row>
    <row r="423" spans="1:19" x14ac:dyDescent="0.3">
      <c r="A423" s="4">
        <v>44511</v>
      </c>
      <c r="B423" s="5">
        <f t="shared" si="73"/>
        <v>11</v>
      </c>
      <c r="C423" s="5">
        <f t="shared" si="74"/>
        <v>2021</v>
      </c>
      <c r="D423" s="5" t="s">
        <v>475</v>
      </c>
      <c r="E423" s="5" t="str">
        <f>VLOOKUP(F423,'Set up'!$A$2:$C$44,2,FALSE)</f>
        <v>C00000020</v>
      </c>
      <c r="F423" s="1" t="s">
        <v>411</v>
      </c>
      <c r="G423" s="74" t="s">
        <v>431</v>
      </c>
      <c r="H423" s="5">
        <v>2</v>
      </c>
      <c r="I423" s="5" t="str">
        <f>VLOOKUP(F423,'Set up'!$A$2:$C$44,3,FALSE)</f>
        <v>Cash</v>
      </c>
      <c r="J423" s="5">
        <f>VLOOKUP(F423,'Set up'!$A$2:$D$44,4,FALSE)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up'!$A$2:$E$44,5,FALSE)</f>
        <v>Trsf</v>
      </c>
      <c r="S423" s="1" t="s">
        <v>576</v>
      </c>
    </row>
    <row r="424" spans="1:19" x14ac:dyDescent="0.3">
      <c r="A424" s="4">
        <v>44511</v>
      </c>
      <c r="B424" s="5">
        <f t="shared" si="73"/>
        <v>11</v>
      </c>
      <c r="C424" s="5">
        <f t="shared" si="74"/>
        <v>2021</v>
      </c>
      <c r="D424" s="5" t="s">
        <v>477</v>
      </c>
      <c r="E424" s="5" t="str">
        <f>VLOOKUP(F424,'Set up'!$A$2:$C$44,2,FALSE)</f>
        <v>C00000020</v>
      </c>
      <c r="F424" s="1" t="s">
        <v>411</v>
      </c>
      <c r="G424" s="74" t="s">
        <v>64</v>
      </c>
      <c r="H424" s="5">
        <v>5</v>
      </c>
      <c r="I424" s="5" t="str">
        <f>VLOOKUP(F424,'Set up'!$A$2:$C$44,3,FALSE)</f>
        <v>Cash</v>
      </c>
      <c r="J424" s="5">
        <f>VLOOKUP(F424,'Set up'!$A$2:$D$44,4,FALSE)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up'!$A$2:$E$44,5,FALSE)</f>
        <v>Trsf</v>
      </c>
      <c r="S424" s="1" t="s">
        <v>576</v>
      </c>
    </row>
    <row r="425" spans="1:19" x14ac:dyDescent="0.3">
      <c r="A425" s="4">
        <v>44513</v>
      </c>
      <c r="B425" s="5">
        <f t="shared" si="73"/>
        <v>11</v>
      </c>
      <c r="C425" s="5">
        <f t="shared" si="74"/>
        <v>2021</v>
      </c>
      <c r="D425" s="5" t="s">
        <v>478</v>
      </c>
      <c r="E425" s="5" t="e">
        <f>VLOOKUP(F425,'Set up'!$A$2:$C$44,2,FALSE)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up'!$A$2:$C$44,3,FALSE)</f>
        <v>#N/A</v>
      </c>
      <c r="J425" s="5" t="e">
        <f>VLOOKUP(F425,'Set up'!$A$2:$D$44,4,FALSE)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up'!$A$2:$E$44,5,FALSE)</f>
        <v>#N/A</v>
      </c>
      <c r="S425" s="1" t="s">
        <v>499</v>
      </c>
    </row>
    <row r="426" spans="1:19" x14ac:dyDescent="0.3">
      <c r="A426" s="4">
        <v>44513</v>
      </c>
      <c r="B426" s="5">
        <f t="shared" si="73"/>
        <v>11</v>
      </c>
      <c r="C426" s="5">
        <f t="shared" si="74"/>
        <v>2021</v>
      </c>
      <c r="D426" s="5" t="s">
        <v>478</v>
      </c>
      <c r="E426" s="5" t="e">
        <f>VLOOKUP(F426,'Set up'!$A$2:$C$44,2,FALSE)</f>
        <v>#N/A</v>
      </c>
      <c r="F426" s="1" t="s">
        <v>229</v>
      </c>
      <c r="G426" s="74" t="s">
        <v>419</v>
      </c>
      <c r="H426" s="5">
        <v>2</v>
      </c>
      <c r="I426" s="5" t="e">
        <f>VLOOKUP(F426,'Set up'!$A$2:$C$44,3,FALSE)</f>
        <v>#N/A</v>
      </c>
      <c r="J426" s="5" t="e">
        <f>VLOOKUP(F426,'Set up'!$A$2:$D$44,4,FALSE)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up'!$A$2:$E$44,5,FALSE)</f>
        <v>#N/A</v>
      </c>
      <c r="S426" s="1" t="s">
        <v>498</v>
      </c>
    </row>
    <row r="427" spans="1:19" x14ac:dyDescent="0.3">
      <c r="A427" s="4">
        <v>44513</v>
      </c>
      <c r="B427" s="5">
        <f t="shared" si="73"/>
        <v>11</v>
      </c>
      <c r="C427" s="5">
        <f t="shared" si="74"/>
        <v>2021</v>
      </c>
      <c r="D427" s="5" t="s">
        <v>478</v>
      </c>
      <c r="E427" s="5" t="e">
        <f>VLOOKUP(F427,'Set up'!$A$2:$C$44,2,FALSE)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up'!$A$2:$C$44,3,FALSE)</f>
        <v>#N/A</v>
      </c>
      <c r="J427" s="5" t="e">
        <f>VLOOKUP(F427,'Set up'!$A$2:$D$44,4,FALSE)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up'!$A$2:$E$44,5,FALSE)</f>
        <v>#N/A</v>
      </c>
      <c r="S427" s="1" t="s">
        <v>498</v>
      </c>
    </row>
    <row r="428" spans="1:19" x14ac:dyDescent="0.3">
      <c r="A428" s="4">
        <v>44513</v>
      </c>
      <c r="B428" s="5">
        <f t="shared" si="73"/>
        <v>11</v>
      </c>
      <c r="C428" s="5">
        <f t="shared" si="74"/>
        <v>2021</v>
      </c>
      <c r="D428" s="5" t="s">
        <v>478</v>
      </c>
      <c r="E428" s="5" t="e">
        <f>VLOOKUP(F428,'Set up'!$A$2:$C$44,2,FALSE)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up'!$A$2:$C$44,3,FALSE)</f>
        <v>#N/A</v>
      </c>
      <c r="J428" s="5" t="e">
        <f>VLOOKUP(F428,'Set up'!$A$2:$D$44,4,FALSE)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up'!$A$2:$E$44,5,FALSE)</f>
        <v>#N/A</v>
      </c>
      <c r="S428" s="1" t="s">
        <v>498</v>
      </c>
    </row>
    <row r="429" spans="1:19" x14ac:dyDescent="0.3">
      <c r="A429" s="4">
        <v>44513</v>
      </c>
      <c r="B429" s="5">
        <f t="shared" si="73"/>
        <v>11</v>
      </c>
      <c r="C429" s="5">
        <f t="shared" si="74"/>
        <v>2021</v>
      </c>
      <c r="D429" s="5" t="s">
        <v>479</v>
      </c>
      <c r="E429" s="5" t="str">
        <f>VLOOKUP(F429,'Set up'!$A$2:$C$44,2,FALSE)</f>
        <v>C00000019</v>
      </c>
      <c r="F429" s="1" t="s">
        <v>402</v>
      </c>
      <c r="G429" s="56" t="s">
        <v>304</v>
      </c>
      <c r="H429" s="5">
        <v>2</v>
      </c>
      <c r="I429" s="5" t="str">
        <f>VLOOKUP(F429,'Set up'!$A$2:$C$44,3,FALSE)</f>
        <v>Cash</v>
      </c>
      <c r="J429" s="5">
        <f>VLOOKUP(F429,'Set up'!$A$2:$D$44,4,FALSE)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up'!$A$2:$E$44,5,FALSE)</f>
        <v>Trsf</v>
      </c>
      <c r="S429" s="1" t="s">
        <v>497</v>
      </c>
    </row>
    <row r="430" spans="1:19" x14ac:dyDescent="0.3">
      <c r="A430" s="4">
        <v>44513</v>
      </c>
      <c r="B430" s="5">
        <f t="shared" si="73"/>
        <v>11</v>
      </c>
      <c r="C430" s="5">
        <f t="shared" si="74"/>
        <v>2021</v>
      </c>
      <c r="D430" s="5" t="s">
        <v>479</v>
      </c>
      <c r="E430" s="5" t="str">
        <f>VLOOKUP(F430,'Set up'!$A$2:$C$44,2,FALSE)</f>
        <v>C00000019</v>
      </c>
      <c r="F430" s="1" t="s">
        <v>402</v>
      </c>
      <c r="G430" s="85" t="s">
        <v>480</v>
      </c>
      <c r="H430" s="5">
        <v>2</v>
      </c>
      <c r="I430" s="5" t="str">
        <f>VLOOKUP(F430,'Set up'!$A$2:$C$44,3,FALSE)</f>
        <v>Cash</v>
      </c>
      <c r="J430" s="5">
        <f>VLOOKUP(F430,'Set up'!$A$2:$D$44,4,FALSE)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up'!$A$2:$E$44,5,FALSE)</f>
        <v>Trsf</v>
      </c>
      <c r="S430" s="1" t="s">
        <v>497</v>
      </c>
    </row>
    <row r="431" spans="1:19" x14ac:dyDescent="0.3">
      <c r="A431" s="4">
        <v>44513</v>
      </c>
      <c r="B431" s="5">
        <f t="shared" si="73"/>
        <v>11</v>
      </c>
      <c r="C431" s="5">
        <f t="shared" si="74"/>
        <v>2021</v>
      </c>
      <c r="D431" s="5" t="s">
        <v>479</v>
      </c>
      <c r="E431" s="5" t="str">
        <f>VLOOKUP(F431,'Set up'!$A$2:$C$44,2,FALSE)</f>
        <v>C00000019</v>
      </c>
      <c r="F431" s="1" t="s">
        <v>402</v>
      </c>
      <c r="G431" s="74" t="s">
        <v>64</v>
      </c>
      <c r="H431" s="5">
        <v>2</v>
      </c>
      <c r="I431" s="5" t="str">
        <f>VLOOKUP(F431,'Set up'!$A$2:$C$44,3,FALSE)</f>
        <v>Cash</v>
      </c>
      <c r="J431" s="5">
        <f>VLOOKUP(F431,'Set up'!$A$2:$D$44,4,FALSE)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up'!$A$2:$E$44,5,FALSE)</f>
        <v>Trsf</v>
      </c>
      <c r="S431" s="1" t="s">
        <v>497</v>
      </c>
    </row>
    <row r="432" spans="1:19" x14ac:dyDescent="0.3">
      <c r="A432" s="4">
        <v>44513</v>
      </c>
      <c r="B432" s="5">
        <f t="shared" si="73"/>
        <v>11</v>
      </c>
      <c r="C432" s="5">
        <f t="shared" si="74"/>
        <v>2021</v>
      </c>
      <c r="D432" s="5" t="s">
        <v>479</v>
      </c>
      <c r="E432" s="5" t="str">
        <f>VLOOKUP(F432,'Set up'!$A$2:$C$44,2,FALSE)</f>
        <v>C00000019</v>
      </c>
      <c r="F432" s="1" t="s">
        <v>402</v>
      </c>
      <c r="G432" s="56" t="s">
        <v>46</v>
      </c>
      <c r="H432" s="5">
        <v>2</v>
      </c>
      <c r="I432" s="5" t="str">
        <f>VLOOKUP(F432,'Set up'!$A$2:$C$44,3,FALSE)</f>
        <v>Cash</v>
      </c>
      <c r="J432" s="5">
        <f>VLOOKUP(F432,'Set up'!$A$2:$D$44,4,FALSE)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up'!$A$2:$E$44,5,FALSE)</f>
        <v>Trsf</v>
      </c>
      <c r="S432" s="1" t="s">
        <v>497</v>
      </c>
    </row>
    <row r="433" spans="1:19" ht="31.2" x14ac:dyDescent="0.3">
      <c r="A433" s="4">
        <v>44523</v>
      </c>
      <c r="B433" s="5">
        <f t="shared" si="73"/>
        <v>11</v>
      </c>
      <c r="C433" s="5">
        <f t="shared" si="74"/>
        <v>2021</v>
      </c>
      <c r="D433" s="5" t="s">
        <v>482</v>
      </c>
      <c r="E433" s="5" t="str">
        <f>VLOOKUP(F433,'Set up'!$A$2:$C$44,2,FALSE)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up'!$A$2:$C$44,3,FALSE)</f>
        <v>45</v>
      </c>
      <c r="J433" s="5">
        <f>VLOOKUP(F433,'Set up'!$A$2:$D$44,4,FALSE)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up'!$A$2:$E$44,5,FALSE)</f>
        <v>PD Chq</v>
      </c>
      <c r="S433" s="40" t="s">
        <v>624</v>
      </c>
    </row>
    <row r="434" spans="1:19" ht="31.2" x14ac:dyDescent="0.3">
      <c r="A434" s="4">
        <v>44523</v>
      </c>
      <c r="B434" s="5">
        <f t="shared" si="73"/>
        <v>11</v>
      </c>
      <c r="C434" s="5">
        <f t="shared" si="74"/>
        <v>2021</v>
      </c>
      <c r="D434" s="5" t="s">
        <v>482</v>
      </c>
      <c r="E434" s="5" t="str">
        <f>VLOOKUP(F434,'Set up'!$A$2:$C$44,2,FALSE)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up'!$A$2:$C$44,3,FALSE)</f>
        <v>45</v>
      </c>
      <c r="J434" s="5">
        <f>VLOOKUP(F434,'Set up'!$A$2:$D$44,4,FALSE)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up'!$A$2:$E$44,5,FALSE)</f>
        <v>PD Chq</v>
      </c>
      <c r="S434" s="40" t="s">
        <v>625</v>
      </c>
    </row>
    <row r="435" spans="1:19" ht="31.2" x14ac:dyDescent="0.3">
      <c r="A435" s="4">
        <v>44523</v>
      </c>
      <c r="B435" s="5">
        <f t="shared" si="73"/>
        <v>11</v>
      </c>
      <c r="C435" s="5">
        <f t="shared" si="74"/>
        <v>2021</v>
      </c>
      <c r="D435" s="5" t="s">
        <v>482</v>
      </c>
      <c r="E435" s="5" t="str">
        <f>VLOOKUP(F435,'Set up'!$A$2:$C$44,2,FALSE)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up'!$A$2:$C$44,3,FALSE)</f>
        <v>45</v>
      </c>
      <c r="J435" s="5">
        <f>VLOOKUP(F435,'Set up'!$A$2:$D$44,4,FALSE)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up'!$A$2:$E$44,5,FALSE)</f>
        <v>PD Chq</v>
      </c>
      <c r="S435" s="40" t="s">
        <v>626</v>
      </c>
    </row>
    <row r="436" spans="1:19" x14ac:dyDescent="0.3">
      <c r="A436" s="4">
        <v>44526</v>
      </c>
      <c r="B436" s="5">
        <f t="shared" si="73"/>
        <v>11</v>
      </c>
      <c r="C436" s="5">
        <f t="shared" si="74"/>
        <v>2021</v>
      </c>
      <c r="D436" s="5" t="s">
        <v>483</v>
      </c>
      <c r="E436" s="5" t="str">
        <f>VLOOKUP(F436,'Set up'!$A$2:$C$44,2,FALSE)</f>
        <v>C00000019</v>
      </c>
      <c r="F436" s="1" t="s">
        <v>402</v>
      </c>
      <c r="G436" s="56" t="s">
        <v>304</v>
      </c>
      <c r="H436" s="5">
        <v>1</v>
      </c>
      <c r="I436" s="5" t="str">
        <f>VLOOKUP(F436,'Set up'!$A$2:$C$44,3,FALSE)</f>
        <v>Cash</v>
      </c>
      <c r="J436" s="5">
        <f>VLOOKUP(F436,'Set up'!$A$2:$D$44,4,FALSE)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up'!$A$2:$E$44,5,FALSE)</f>
        <v>Trsf</v>
      </c>
      <c r="S436" s="1" t="s">
        <v>518</v>
      </c>
    </row>
    <row r="437" spans="1:19" x14ac:dyDescent="0.3">
      <c r="A437" s="4">
        <v>44526</v>
      </c>
      <c r="B437" s="5">
        <f t="shared" si="73"/>
        <v>11</v>
      </c>
      <c r="C437" s="5">
        <f t="shared" si="74"/>
        <v>2021</v>
      </c>
      <c r="D437" s="5" t="s">
        <v>483</v>
      </c>
      <c r="E437" s="5" t="str">
        <f>VLOOKUP(F437,'Set up'!$A$2:$C$44,2,FALSE)</f>
        <v>C00000019</v>
      </c>
      <c r="F437" s="1" t="s">
        <v>402</v>
      </c>
      <c r="G437" s="74" t="s">
        <v>64</v>
      </c>
      <c r="H437" s="5">
        <v>4</v>
      </c>
      <c r="I437" s="5" t="str">
        <f>VLOOKUP(F437,'Set up'!$A$2:$C$44,3,FALSE)</f>
        <v>Cash</v>
      </c>
      <c r="J437" s="5">
        <f>VLOOKUP(F437,'Set up'!$A$2:$D$44,4,FALSE)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up'!$A$2:$E$44,5,FALSE)</f>
        <v>Trsf</v>
      </c>
      <c r="S437" s="1" t="s">
        <v>518</v>
      </c>
    </row>
    <row r="438" spans="1:19" x14ac:dyDescent="0.3">
      <c r="A438" s="4">
        <v>44526</v>
      </c>
      <c r="B438" s="5">
        <f t="shared" si="73"/>
        <v>11</v>
      </c>
      <c r="C438" s="5">
        <f t="shared" si="74"/>
        <v>2021</v>
      </c>
      <c r="D438" s="5" t="s">
        <v>483</v>
      </c>
      <c r="E438" s="5" t="str">
        <f>VLOOKUP(F438,'Set up'!$A$2:$C$44,2,FALSE)</f>
        <v>C00000019</v>
      </c>
      <c r="F438" s="1" t="s">
        <v>402</v>
      </c>
      <c r="G438" s="56" t="s">
        <v>46</v>
      </c>
      <c r="H438" s="5">
        <v>1</v>
      </c>
      <c r="I438" s="5" t="str">
        <f>VLOOKUP(F438,'Set up'!$A$2:$C$44,3,FALSE)</f>
        <v>Cash</v>
      </c>
      <c r="J438" s="5">
        <f>VLOOKUP(F438,'Set up'!$A$2:$D$44,4,FALSE)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up'!$A$2:$E$44,5,FALSE)</f>
        <v>Trsf</v>
      </c>
      <c r="S438" s="1" t="s">
        <v>518</v>
      </c>
    </row>
    <row r="439" spans="1:19" x14ac:dyDescent="0.3">
      <c r="A439" s="4">
        <v>44526</v>
      </c>
      <c r="B439" s="5">
        <f t="shared" si="73"/>
        <v>11</v>
      </c>
      <c r="C439" s="5">
        <f t="shared" si="74"/>
        <v>2021</v>
      </c>
      <c r="D439" s="5" t="s">
        <v>484</v>
      </c>
      <c r="E439" s="5" t="str">
        <f>VLOOKUP(F439,'Set up'!$A$2:$C$44,2,FALSE)</f>
        <v>C00000019</v>
      </c>
      <c r="F439" s="1" t="s">
        <v>402</v>
      </c>
      <c r="G439" s="56" t="s">
        <v>304</v>
      </c>
      <c r="H439" s="5">
        <v>1</v>
      </c>
      <c r="I439" s="5" t="str">
        <f>VLOOKUP(F439,'Set up'!$A$2:$C$44,3,FALSE)</f>
        <v>Cash</v>
      </c>
      <c r="J439" s="5">
        <f>VLOOKUP(F439,'Set up'!$A$2:$D$44,4,FALSE)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up'!$A$2:$E$44,5,FALSE)</f>
        <v>Trsf</v>
      </c>
      <c r="S439" s="1" t="s">
        <v>518</v>
      </c>
    </row>
    <row r="440" spans="1:19" x14ac:dyDescent="0.3">
      <c r="A440" s="4">
        <v>44529</v>
      </c>
      <c r="B440" s="5">
        <f t="shared" si="73"/>
        <v>11</v>
      </c>
      <c r="C440" s="5">
        <f t="shared" si="74"/>
        <v>2021</v>
      </c>
      <c r="D440" s="5" t="s">
        <v>486</v>
      </c>
      <c r="E440" s="5" t="str">
        <f>VLOOKUP(F440,'Set up'!$A$2:$C$44,2,FALSE)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up'!$A$2:$C$44,3,FALSE)</f>
        <v>Cash</v>
      </c>
      <c r="J440" s="5">
        <f>VLOOKUP(F440,'Set up'!$A$2:$D$44,4,FALSE)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up'!$A$2:$E$44,5,FALSE)</f>
        <v>Trsf</v>
      </c>
      <c r="S440" s="1" t="s">
        <v>583</v>
      </c>
    </row>
    <row r="441" spans="1:19" ht="31.2" x14ac:dyDescent="0.3">
      <c r="A441" s="4">
        <v>44529</v>
      </c>
      <c r="B441" s="5">
        <f t="shared" si="73"/>
        <v>11</v>
      </c>
      <c r="C441" s="5">
        <f t="shared" si="74"/>
        <v>2021</v>
      </c>
      <c r="D441" s="5" t="s">
        <v>486</v>
      </c>
      <c r="E441" s="5" t="str">
        <f>VLOOKUP(F441,'Set up'!$A$2:$C$44,2,FALSE)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up'!$A$2:$C$44,3,FALSE)</f>
        <v>Cash</v>
      </c>
      <c r="J441" s="5">
        <f>VLOOKUP(F441,'Set up'!$A$2:$D$44,4,FALSE)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up'!$A$2:$E$44,5,FALSE)</f>
        <v>Trsf</v>
      </c>
      <c r="S441" s="1" t="s">
        <v>583</v>
      </c>
    </row>
    <row r="442" spans="1:19" x14ac:dyDescent="0.3">
      <c r="A442" s="4">
        <v>44537</v>
      </c>
      <c r="B442" s="5">
        <f t="shared" si="73"/>
        <v>12</v>
      </c>
      <c r="C442" s="5">
        <f t="shared" si="74"/>
        <v>2021</v>
      </c>
      <c r="D442" s="5" t="s">
        <v>503</v>
      </c>
      <c r="E442" s="5" t="str">
        <f>VLOOKUP(F442,'Set up'!$A$2:$C$44,2,FALSE)</f>
        <v>C00000020</v>
      </c>
      <c r="F442" s="1" t="s">
        <v>411</v>
      </c>
      <c r="G442" s="74" t="s">
        <v>67</v>
      </c>
      <c r="H442" s="5">
        <v>3</v>
      </c>
      <c r="I442" s="5" t="str">
        <f>VLOOKUP(F442,'Set up'!$A$2:$C$44,3,FALSE)</f>
        <v>Cash</v>
      </c>
      <c r="J442" s="5">
        <f>VLOOKUP(F442,'Set up'!$A$2:$D$44,4,FALSE)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up'!$A$2:$E$44,5,FALSE)</f>
        <v>Trsf</v>
      </c>
      <c r="S442" s="1" t="s">
        <v>519</v>
      </c>
    </row>
    <row r="443" spans="1:19" ht="31.2" x14ac:dyDescent="0.3">
      <c r="A443" s="4">
        <v>44537</v>
      </c>
      <c r="B443" s="5">
        <f t="shared" si="73"/>
        <v>12</v>
      </c>
      <c r="C443" s="5">
        <f t="shared" si="74"/>
        <v>2021</v>
      </c>
      <c r="D443" s="5" t="s">
        <v>503</v>
      </c>
      <c r="E443" s="5" t="str">
        <f>VLOOKUP(F443,'Set up'!$A$2:$C$44,2,FALSE)</f>
        <v>C00000020</v>
      </c>
      <c r="F443" s="1" t="s">
        <v>411</v>
      </c>
      <c r="G443" s="79" t="s">
        <v>450</v>
      </c>
      <c r="H443" s="5">
        <v>9</v>
      </c>
      <c r="I443" s="5" t="str">
        <f>VLOOKUP(F443,'Set up'!$A$2:$C$44,3,FALSE)</f>
        <v>Cash</v>
      </c>
      <c r="J443" s="5">
        <f>VLOOKUP(F443,'Set up'!$A$2:$D$44,4,FALSE)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up'!$A$2:$E$44,5,FALSE)</f>
        <v>Trsf</v>
      </c>
      <c r="S443" s="1" t="s">
        <v>519</v>
      </c>
    </row>
    <row r="444" spans="1:19" ht="28.8" x14ac:dyDescent="0.3">
      <c r="A444" s="4">
        <v>44537</v>
      </c>
      <c r="B444" s="5">
        <f t="shared" si="73"/>
        <v>12</v>
      </c>
      <c r="C444" s="5">
        <f t="shared" si="74"/>
        <v>2021</v>
      </c>
      <c r="D444" s="5" t="s">
        <v>503</v>
      </c>
      <c r="E444" s="5" t="str">
        <f>VLOOKUP(F444,'Set up'!$A$2:$C$44,2,FALSE)</f>
        <v>C00000020</v>
      </c>
      <c r="F444" s="1" t="s">
        <v>411</v>
      </c>
      <c r="G444" s="74" t="s">
        <v>416</v>
      </c>
      <c r="H444" s="5">
        <v>6</v>
      </c>
      <c r="I444" s="5" t="str">
        <f>VLOOKUP(F444,'Set up'!$A$2:$C$44,3,FALSE)</f>
        <v>Cash</v>
      </c>
      <c r="J444" s="5">
        <f>VLOOKUP(F444,'Set up'!$A$2:$D$44,4,FALSE)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up'!$A$2:$E$44,5,FALSE)</f>
        <v>Trsf</v>
      </c>
      <c r="S444" s="1" t="s">
        <v>519</v>
      </c>
    </row>
    <row r="445" spans="1:19" x14ac:dyDescent="0.3">
      <c r="A445" s="4">
        <v>44537</v>
      </c>
      <c r="B445" s="5">
        <f t="shared" si="73"/>
        <v>12</v>
      </c>
      <c r="C445" s="5">
        <f t="shared" si="74"/>
        <v>2021</v>
      </c>
      <c r="D445" s="5" t="s">
        <v>503</v>
      </c>
      <c r="E445" s="5" t="str">
        <f>VLOOKUP(F445,'Set up'!$A$2:$C$44,2,FALSE)</f>
        <v>C00000020</v>
      </c>
      <c r="F445" s="1" t="s">
        <v>411</v>
      </c>
      <c r="G445" s="74" t="s">
        <v>64</v>
      </c>
      <c r="H445" s="5">
        <v>3</v>
      </c>
      <c r="I445" s="5" t="str">
        <f>VLOOKUP(F445,'Set up'!$A$2:$C$44,3,FALSE)</f>
        <v>Cash</v>
      </c>
      <c r="J445" s="5">
        <f>VLOOKUP(F445,'Set up'!$A$2:$D$44,4,FALSE)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up'!$A$2:$E$44,5,FALSE)</f>
        <v>Trsf</v>
      </c>
      <c r="S445" s="1" t="s">
        <v>519</v>
      </c>
    </row>
    <row r="446" spans="1:19" x14ac:dyDescent="0.3">
      <c r="A446" s="4">
        <v>44537</v>
      </c>
      <c r="B446" s="5">
        <f t="shared" si="73"/>
        <v>12</v>
      </c>
      <c r="C446" s="5">
        <f t="shared" si="74"/>
        <v>2021</v>
      </c>
      <c r="D446" s="5" t="s">
        <v>503</v>
      </c>
      <c r="E446" s="5" t="str">
        <f>VLOOKUP(F446,'Set up'!$A$2:$C$44,2,FALSE)</f>
        <v>C00000020</v>
      </c>
      <c r="F446" s="1" t="s">
        <v>411</v>
      </c>
      <c r="G446" s="74" t="s">
        <v>382</v>
      </c>
      <c r="H446" s="5">
        <v>2</v>
      </c>
      <c r="I446" s="5" t="str">
        <f>VLOOKUP(F446,'Set up'!$A$2:$C$44,3,FALSE)</f>
        <v>Cash</v>
      </c>
      <c r="J446" s="5">
        <f>VLOOKUP(F446,'Set up'!$A$2:$D$44,4,FALSE)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up'!$A$2:$E$44,5,FALSE)</f>
        <v>Trsf</v>
      </c>
      <c r="S446" s="1" t="s">
        <v>519</v>
      </c>
    </row>
    <row r="447" spans="1:19" x14ac:dyDescent="0.3">
      <c r="A447" s="4">
        <v>44540</v>
      </c>
      <c r="B447" s="5">
        <f t="shared" si="73"/>
        <v>12</v>
      </c>
      <c r="C447" s="5">
        <f t="shared" si="74"/>
        <v>2021</v>
      </c>
      <c r="D447" s="5" t="s">
        <v>504</v>
      </c>
      <c r="E447" s="5" t="str">
        <f>VLOOKUP(F447,'Set up'!$A$2:$C$44,2,FALSE)</f>
        <v>C00000013</v>
      </c>
      <c r="F447" s="1" t="s">
        <v>1455</v>
      </c>
      <c r="G447" s="74" t="s">
        <v>67</v>
      </c>
      <c r="H447" s="5">
        <v>1</v>
      </c>
      <c r="I447" s="5" t="str">
        <f>VLOOKUP(F447,'Set up'!$A$2:$C$44,3,FALSE)</f>
        <v>Cash</v>
      </c>
      <c r="J447" s="5">
        <f>VLOOKUP(F447,'Set up'!$A$2:$D$44,4,FALSE)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up'!$A$2:$E$44,5,FALSE)</f>
        <v>Chq</v>
      </c>
      <c r="S447" s="1" t="s">
        <v>528</v>
      </c>
    </row>
    <row r="448" spans="1:19" x14ac:dyDescent="0.3">
      <c r="A448" s="4">
        <v>44540</v>
      </c>
      <c r="B448" s="5">
        <f t="shared" si="73"/>
        <v>12</v>
      </c>
      <c r="C448" s="5">
        <f t="shared" si="74"/>
        <v>2021</v>
      </c>
      <c r="D448" s="5" t="s">
        <v>504</v>
      </c>
      <c r="E448" s="5" t="str">
        <f>VLOOKUP(F448,'Set up'!$A$2:$C$44,2,FALSE)</f>
        <v>C00000013</v>
      </c>
      <c r="F448" s="1" t="s">
        <v>1455</v>
      </c>
      <c r="G448" s="79" t="s">
        <v>419</v>
      </c>
      <c r="H448" s="5">
        <v>1</v>
      </c>
      <c r="I448" s="5" t="str">
        <f>VLOOKUP(F448,'Set up'!$A$2:$C$44,3,FALSE)</f>
        <v>Cash</v>
      </c>
      <c r="J448" s="5">
        <f>VLOOKUP(F448,'Set up'!$A$2:$D$44,4,FALSE)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up'!$A$2:$E$44,5,FALSE)</f>
        <v>Chq</v>
      </c>
      <c r="S448" s="1" t="s">
        <v>528</v>
      </c>
    </row>
    <row r="449" spans="1:19" x14ac:dyDescent="0.3">
      <c r="A449" s="4">
        <v>44540</v>
      </c>
      <c r="B449" s="5">
        <f t="shared" si="73"/>
        <v>12</v>
      </c>
      <c r="C449" s="5">
        <f t="shared" si="74"/>
        <v>2021</v>
      </c>
      <c r="D449" s="5" t="s">
        <v>504</v>
      </c>
      <c r="E449" s="5" t="str">
        <f>VLOOKUP(F449,'Set up'!$A$2:$C$44,2,FALSE)</f>
        <v>C00000013</v>
      </c>
      <c r="F449" s="1" t="s">
        <v>1455</v>
      </c>
      <c r="G449" s="75" t="s">
        <v>24</v>
      </c>
      <c r="H449" s="5">
        <v>1</v>
      </c>
      <c r="I449" s="5" t="str">
        <f>VLOOKUP(F449,'Set up'!$A$2:$C$44,3,FALSE)</f>
        <v>Cash</v>
      </c>
      <c r="J449" s="5">
        <f>VLOOKUP(F449,'Set up'!$A$2:$D$44,4,FALSE)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up'!$A$2:$E$44,5,FALSE)</f>
        <v>Chq</v>
      </c>
      <c r="S449" s="1" t="s">
        <v>528</v>
      </c>
    </row>
    <row r="450" spans="1:19" x14ac:dyDescent="0.3">
      <c r="A450" s="4">
        <v>44540</v>
      </c>
      <c r="B450" s="5">
        <f t="shared" si="73"/>
        <v>12</v>
      </c>
      <c r="C450" s="5">
        <f t="shared" si="74"/>
        <v>2021</v>
      </c>
      <c r="D450" s="5" t="s">
        <v>504</v>
      </c>
      <c r="E450" s="5" t="str">
        <f>VLOOKUP(F450,'Set up'!$A$2:$C$44,2,FALSE)</f>
        <v>C00000013</v>
      </c>
      <c r="F450" s="1" t="s">
        <v>1455</v>
      </c>
      <c r="G450" s="84" t="s">
        <v>235</v>
      </c>
      <c r="H450" s="5">
        <v>2</v>
      </c>
      <c r="I450" s="5" t="str">
        <f>VLOOKUP(F450,'Set up'!$A$2:$C$44,3,FALSE)</f>
        <v>Cash</v>
      </c>
      <c r="J450" s="5">
        <f>VLOOKUP(F450,'Set up'!$A$2:$D$44,4,FALSE)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up'!$A$2:$E$44,5,FALSE)</f>
        <v>Chq</v>
      </c>
      <c r="S450" s="1" t="s">
        <v>528</v>
      </c>
    </row>
    <row r="451" spans="1:19" x14ac:dyDescent="0.3">
      <c r="A451" s="4">
        <v>44540</v>
      </c>
      <c r="B451" s="5">
        <f t="shared" si="73"/>
        <v>12</v>
      </c>
      <c r="C451" s="5">
        <f t="shared" si="74"/>
        <v>2021</v>
      </c>
      <c r="D451" s="5" t="s">
        <v>504</v>
      </c>
      <c r="E451" s="5" t="str">
        <f>VLOOKUP(F451,'Set up'!$A$2:$C$44,2,FALSE)</f>
        <v>C00000013</v>
      </c>
      <c r="F451" s="1" t="s">
        <v>1455</v>
      </c>
      <c r="G451" s="79" t="s">
        <v>293</v>
      </c>
      <c r="H451" s="5">
        <v>1</v>
      </c>
      <c r="I451" s="5" t="str">
        <f>VLOOKUP(F451,'Set up'!$A$2:$C$44,3,FALSE)</f>
        <v>Cash</v>
      </c>
      <c r="J451" s="5">
        <f>VLOOKUP(F451,'Set up'!$A$2:$D$44,4,FALSE)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up'!$A$2:$E$44,5,FALSE)</f>
        <v>Chq</v>
      </c>
      <c r="S451" s="1" t="s">
        <v>528</v>
      </c>
    </row>
    <row r="452" spans="1:19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504</v>
      </c>
      <c r="E452" s="5" t="str">
        <f>VLOOKUP(F452,'Set up'!$A$2:$C$44,2,FALSE)</f>
        <v>C00000013</v>
      </c>
      <c r="F452" s="1" t="s">
        <v>1455</v>
      </c>
      <c r="G452" s="74" t="s">
        <v>382</v>
      </c>
      <c r="H452" s="5">
        <v>2</v>
      </c>
      <c r="I452" s="5" t="str">
        <f>VLOOKUP(F452,'Set up'!$A$2:$C$44,3,FALSE)</f>
        <v>Cash</v>
      </c>
      <c r="J452" s="5">
        <f>VLOOKUP(F452,'Set up'!$A$2:$D$44,4,FALSE)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up'!$A$2:$E$44,5,FALSE)</f>
        <v>Chq</v>
      </c>
      <c r="S452" s="1" t="s">
        <v>528</v>
      </c>
    </row>
    <row r="453" spans="1:19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504</v>
      </c>
      <c r="E453" s="5" t="str">
        <f>VLOOKUP(F453,'Set up'!$A$2:$C$44,2,FALSE)</f>
        <v>C00000013</v>
      </c>
      <c r="F453" s="1" t="s">
        <v>1455</v>
      </c>
      <c r="G453" s="79" t="s">
        <v>530</v>
      </c>
      <c r="H453" s="5">
        <v>1</v>
      </c>
      <c r="I453" s="5" t="str">
        <f>VLOOKUP(F453,'Set up'!$A$2:$C$44,3,FALSE)</f>
        <v>Cash</v>
      </c>
      <c r="J453" s="5">
        <f>VLOOKUP(F453,'Set up'!$A$2:$D$44,4,FALSE)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up'!$A$2:$E$44,5,FALSE)</f>
        <v>Chq</v>
      </c>
      <c r="S453" s="1" t="s">
        <v>528</v>
      </c>
    </row>
    <row r="454" spans="1:19" ht="28.8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504</v>
      </c>
      <c r="E454" s="5" t="str">
        <f>VLOOKUP(F454,'Set up'!$A$2:$C$44,2,FALSE)</f>
        <v>C00000013</v>
      </c>
      <c r="F454" s="1" t="s">
        <v>1455</v>
      </c>
      <c r="G454" s="74" t="s">
        <v>96</v>
      </c>
      <c r="H454" s="5">
        <v>1</v>
      </c>
      <c r="I454" s="5" t="str">
        <f>VLOOKUP(F454,'Set up'!$A$2:$C$44,3,FALSE)</f>
        <v>Cash</v>
      </c>
      <c r="J454" s="5">
        <f>VLOOKUP(F454,'Set up'!$A$2:$D$44,4,FALSE)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up'!$A$2:$E$44,5,FALSE)</f>
        <v>Chq</v>
      </c>
      <c r="S454" s="1" t="s">
        <v>528</v>
      </c>
    </row>
    <row r="455" spans="1:19" ht="28.8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504</v>
      </c>
      <c r="E455" s="5" t="str">
        <f>VLOOKUP(F455,'Set up'!$A$2:$C$44,2,FALSE)</f>
        <v>C00000013</v>
      </c>
      <c r="F455" s="1" t="s">
        <v>1455</v>
      </c>
      <c r="G455" s="74" t="s">
        <v>97</v>
      </c>
      <c r="H455" s="5">
        <v>1</v>
      </c>
      <c r="I455" s="5" t="str">
        <f>VLOOKUP(F455,'Set up'!$A$2:$C$44,3,FALSE)</f>
        <v>Cash</v>
      </c>
      <c r="J455" s="5">
        <f>VLOOKUP(F455,'Set up'!$A$2:$D$44,4,FALSE)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up'!$A$2:$E$44,5,FALSE)</f>
        <v>Chq</v>
      </c>
      <c r="S455" s="1" t="s">
        <v>528</v>
      </c>
    </row>
    <row r="456" spans="1:19" ht="31.2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504</v>
      </c>
      <c r="E456" s="5" t="str">
        <f>VLOOKUP(F456,'Set up'!$A$2:$C$44,2,FALSE)</f>
        <v>C00000013</v>
      </c>
      <c r="F456" s="1" t="s">
        <v>1455</v>
      </c>
      <c r="G456" s="79" t="s">
        <v>505</v>
      </c>
      <c r="H456" s="5">
        <v>1</v>
      </c>
      <c r="I456" s="5" t="str">
        <f>VLOOKUP(F456,'Set up'!$A$2:$C$44,3,FALSE)</f>
        <v>Cash</v>
      </c>
      <c r="J456" s="5">
        <f>VLOOKUP(F456,'Set up'!$A$2:$D$44,4,FALSE)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up'!$A$2:$E$44,5,FALSE)</f>
        <v>Chq</v>
      </c>
      <c r="S456" s="1" t="s">
        <v>528</v>
      </c>
    </row>
    <row r="457" spans="1:19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506</v>
      </c>
      <c r="E457" s="5" t="str">
        <f>VLOOKUP(F457,'Set up'!$A$2:$C$44,2,FALSE)</f>
        <v>C00000020</v>
      </c>
      <c r="F457" s="1" t="s">
        <v>411</v>
      </c>
      <c r="G457" s="79" t="s">
        <v>507</v>
      </c>
      <c r="H457" s="5">
        <v>5</v>
      </c>
      <c r="I457" s="5" t="str">
        <f>VLOOKUP(F457,'Set up'!$A$2:$C$44,3,FALSE)</f>
        <v>Cash</v>
      </c>
      <c r="J457" s="5">
        <f>VLOOKUP(F457,'Set up'!$A$2:$D$44,4,FALSE)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up'!$A$2:$E$44,5,FALSE)</f>
        <v>Trsf</v>
      </c>
      <c r="S457" s="1" t="s">
        <v>632</v>
      </c>
    </row>
    <row r="458" spans="1:19" ht="31.2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506</v>
      </c>
      <c r="E458" s="5" t="str">
        <f>VLOOKUP(F458,'Set up'!$A$2:$C$44,2,FALSE)</f>
        <v>C00000020</v>
      </c>
      <c r="F458" s="1" t="s">
        <v>411</v>
      </c>
      <c r="G458" s="79" t="s">
        <v>361</v>
      </c>
      <c r="H458" s="5">
        <v>6</v>
      </c>
      <c r="I458" s="5" t="str">
        <f>VLOOKUP(F458,'Set up'!$A$2:$C$44,3,FALSE)</f>
        <v>Cash</v>
      </c>
      <c r="J458" s="5">
        <f>VLOOKUP(F458,'Set up'!$A$2:$D$44,4,FALSE)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up'!$A$2:$E$44,5,FALSE)</f>
        <v>Trsf</v>
      </c>
      <c r="S458" s="1" t="s">
        <v>677</v>
      </c>
    </row>
    <row r="459" spans="1:19" ht="28.8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506</v>
      </c>
      <c r="E459" s="5" t="str">
        <f>VLOOKUP(F459,'Set up'!$A$2:$C$44,2,FALSE)</f>
        <v>C00000020</v>
      </c>
      <c r="F459" s="1" t="s">
        <v>411</v>
      </c>
      <c r="G459" s="74" t="s">
        <v>416</v>
      </c>
      <c r="H459" s="5">
        <v>7</v>
      </c>
      <c r="I459" s="5" t="str">
        <f>VLOOKUP(F459,'Set up'!$A$2:$C$44,3,FALSE)</f>
        <v>Cash</v>
      </c>
      <c r="J459" s="5">
        <f>VLOOKUP(F459,'Set up'!$A$2:$D$44,4,FALSE)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up'!$A$2:$E$44,5,FALSE)</f>
        <v>Trsf</v>
      </c>
      <c r="S459" s="1" t="s">
        <v>676</v>
      </c>
    </row>
    <row r="460" spans="1:19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506</v>
      </c>
      <c r="E460" s="5" t="str">
        <f>VLOOKUP(F460,'Set up'!$A$2:$C$44,2,FALSE)</f>
        <v>C00000020</v>
      </c>
      <c r="F460" s="1" t="s">
        <v>411</v>
      </c>
      <c r="G460" s="74" t="s">
        <v>64</v>
      </c>
      <c r="H460" s="5">
        <v>5</v>
      </c>
      <c r="I460" s="5" t="str">
        <f>VLOOKUP(F460,'Set up'!$A$2:$C$44,3,FALSE)</f>
        <v>Cash</v>
      </c>
      <c r="J460" s="5">
        <f>VLOOKUP(F460,'Set up'!$A$2:$D$44,4,FALSE)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up'!$A$2:$E$44,5,FALSE)</f>
        <v>Trsf</v>
      </c>
      <c r="S460" s="1" t="s">
        <v>676</v>
      </c>
    </row>
    <row r="461" spans="1:19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506</v>
      </c>
      <c r="E461" s="5" t="str">
        <f>VLOOKUP(F461,'Set up'!$A$2:$C$44,2,FALSE)</f>
        <v>C00000020</v>
      </c>
      <c r="F461" s="1" t="s">
        <v>411</v>
      </c>
      <c r="G461" s="79" t="s">
        <v>431</v>
      </c>
      <c r="H461" s="5">
        <v>1</v>
      </c>
      <c r="I461" s="5" t="str">
        <f>VLOOKUP(F461,'Set up'!$A$2:$C$44,3,FALSE)</f>
        <v>Cash</v>
      </c>
      <c r="J461" s="5">
        <f>VLOOKUP(F461,'Set up'!$A$2:$D$44,4,FALSE)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up'!$A$2:$E$44,5,FALSE)</f>
        <v>Trsf</v>
      </c>
      <c r="S461" s="1" t="s">
        <v>676</v>
      </c>
    </row>
    <row r="462" spans="1:19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506</v>
      </c>
      <c r="E462" s="5" t="str">
        <f>VLOOKUP(F462,'Set up'!$A$2:$C$44,2,FALSE)</f>
        <v>C00000020</v>
      </c>
      <c r="F462" s="1" t="s">
        <v>411</v>
      </c>
      <c r="G462" s="74" t="s">
        <v>382</v>
      </c>
      <c r="H462" s="5">
        <v>2</v>
      </c>
      <c r="I462" s="5" t="str">
        <f>VLOOKUP(F462,'Set up'!$A$2:$C$44,3,FALSE)</f>
        <v>Cash</v>
      </c>
      <c r="J462" s="5">
        <f>VLOOKUP(F462,'Set up'!$A$2:$D$44,4,FALSE)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up'!$A$2:$E$44,5,FALSE)</f>
        <v>Trsf</v>
      </c>
      <c r="S462" s="1" t="s">
        <v>676</v>
      </c>
    </row>
    <row r="463" spans="1:19" ht="28.8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506</v>
      </c>
      <c r="E463" s="5" t="str">
        <f>VLOOKUP(F463,'Set up'!$A$2:$C$44,2,FALSE)</f>
        <v>C00000020</v>
      </c>
      <c r="F463" s="1" t="s">
        <v>411</v>
      </c>
      <c r="G463" s="74" t="s">
        <v>508</v>
      </c>
      <c r="H463" s="5">
        <v>1</v>
      </c>
      <c r="I463" s="5" t="str">
        <f>VLOOKUP(F463,'Set up'!$A$2:$C$44,3,FALSE)</f>
        <v>Cash</v>
      </c>
      <c r="J463" s="5">
        <f>VLOOKUP(F463,'Set up'!$A$2:$D$44,4,FALSE)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up'!$A$2:$E$44,5,FALSE)</f>
        <v>Trsf</v>
      </c>
      <c r="S463" s="1" t="s">
        <v>676</v>
      </c>
    </row>
    <row r="464" spans="1:19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509</v>
      </c>
      <c r="E464" s="5" t="str">
        <f>VLOOKUP(F464,'Set up'!$A$2:$C$44,2,FALSE)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up'!$A$2:$C$44,3,FALSE)</f>
        <v>120</v>
      </c>
      <c r="J464" s="5">
        <f>VLOOKUP(F464,'Set up'!$A$2:$D$44,4,FALSE)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up'!$A$2:$E$44,5,FALSE)</f>
        <v>Trsf</v>
      </c>
      <c r="S464" s="1" t="s">
        <v>669</v>
      </c>
    </row>
    <row r="465" spans="1:19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510</v>
      </c>
      <c r="E465" s="5" t="str">
        <f>VLOOKUP(F465,'Set up'!$A$2:$C$44,2,FALSE)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up'!$A$2:$C$44,3,FALSE)</f>
        <v>120</v>
      </c>
      <c r="J465" s="5">
        <f>VLOOKUP(F465,'Set up'!$A$2:$D$44,4,FALSE)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up'!$A$2:$E$44,5,FALSE)</f>
        <v>Chq</v>
      </c>
      <c r="S465" s="1" t="s">
        <v>751</v>
      </c>
    </row>
    <row r="466" spans="1:19" x14ac:dyDescent="0.3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510</v>
      </c>
      <c r="E466" s="5" t="str">
        <f>VLOOKUP(F466,'Set up'!$A$2:$C$44,2,FALSE)</f>
        <v>C00000004</v>
      </c>
      <c r="F466" s="1" t="s">
        <v>23</v>
      </c>
      <c r="G466" s="79" t="s">
        <v>511</v>
      </c>
      <c r="H466" s="5">
        <v>1</v>
      </c>
      <c r="I466" s="5">
        <f>VLOOKUP(F466,'Set up'!$A$2:$C$44,3,FALSE)</f>
        <v>120</v>
      </c>
      <c r="J466" s="5">
        <f>VLOOKUP(F466,'Set up'!$A$2:$D$44,4,FALSE)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up'!$A$2:$E$44,5,FALSE)</f>
        <v>Chq</v>
      </c>
      <c r="S466" s="1" t="s">
        <v>751</v>
      </c>
    </row>
    <row r="467" spans="1:19" x14ac:dyDescent="0.3">
      <c r="A467" s="4">
        <v>44545</v>
      </c>
      <c r="B467" s="5">
        <f t="shared" si="84"/>
        <v>12</v>
      </c>
      <c r="C467" s="5">
        <f t="shared" si="85"/>
        <v>2021</v>
      </c>
      <c r="D467" s="5" t="s">
        <v>510</v>
      </c>
      <c r="E467" s="5" t="str">
        <f>VLOOKUP(F467,'Set up'!$A$2:$C$44,2,FALSE)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up'!$A$2:$C$44,3,FALSE)</f>
        <v>120</v>
      </c>
      <c r="J467" s="5">
        <f>VLOOKUP(F467,'Set up'!$A$2:$D$44,4,FALSE)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up'!$A$2:$E$44,5,FALSE)</f>
        <v>Chq</v>
      </c>
      <c r="S467" s="1" t="s">
        <v>751</v>
      </c>
    </row>
    <row r="468" spans="1:19" x14ac:dyDescent="0.3">
      <c r="A468" s="4">
        <v>44546</v>
      </c>
      <c r="B468" s="5">
        <f t="shared" si="84"/>
        <v>12</v>
      </c>
      <c r="C468" s="5">
        <f t="shared" si="85"/>
        <v>2021</v>
      </c>
      <c r="D468" s="5" t="s">
        <v>512</v>
      </c>
      <c r="E468" s="5" t="str">
        <f>VLOOKUP(F468,'Set up'!$A$2:$C$44,2,FALSE)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up'!$A$2:$C$44,3,FALSE)</f>
        <v>120</v>
      </c>
      <c r="J468" s="5">
        <f>VLOOKUP(F468,'Set up'!$A$2:$D$44,4,FALSE)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up'!$A$2:$E$44,5,FALSE)</f>
        <v>Chq</v>
      </c>
      <c r="S468" s="1" t="s">
        <v>751</v>
      </c>
    </row>
    <row r="469" spans="1:19" x14ac:dyDescent="0.3">
      <c r="A469" s="4">
        <v>44550</v>
      </c>
      <c r="B469" s="5">
        <f t="shared" si="84"/>
        <v>12</v>
      </c>
      <c r="C469" s="5">
        <f t="shared" si="85"/>
        <v>2021</v>
      </c>
      <c r="D469" s="5" t="s">
        <v>513</v>
      </c>
      <c r="E469" s="5" t="str">
        <f>VLOOKUP(F469,'Set up'!$A$2:$C$44,2,FALSE)</f>
        <v>C00000020</v>
      </c>
      <c r="F469" s="1" t="s">
        <v>411</v>
      </c>
      <c r="G469" s="74" t="s">
        <v>67</v>
      </c>
      <c r="H469" s="5">
        <v>3</v>
      </c>
      <c r="I469" s="5" t="str">
        <f>VLOOKUP(F469,'Set up'!$A$2:$C$44,3,FALSE)</f>
        <v>Cash</v>
      </c>
      <c r="J469" s="5">
        <f>VLOOKUP(F469,'Set up'!$A$2:$D$44,4,FALSE)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up'!$A$2:$E$44,5,FALSE)</f>
        <v>Trsf</v>
      </c>
      <c r="S469" s="1" t="s">
        <v>676</v>
      </c>
    </row>
    <row r="470" spans="1:19" x14ac:dyDescent="0.3">
      <c r="A470" s="4">
        <v>44550</v>
      </c>
      <c r="B470" s="5">
        <f t="shared" si="84"/>
        <v>12</v>
      </c>
      <c r="C470" s="5">
        <f t="shared" si="85"/>
        <v>2021</v>
      </c>
      <c r="D470" s="5" t="s">
        <v>513</v>
      </c>
      <c r="E470" s="5" t="str">
        <f>VLOOKUP(F470,'Set up'!$A$2:$C$44,2,FALSE)</f>
        <v>C00000020</v>
      </c>
      <c r="F470" s="1" t="s">
        <v>411</v>
      </c>
      <c r="G470" s="74" t="s">
        <v>431</v>
      </c>
      <c r="H470" s="5">
        <v>1</v>
      </c>
      <c r="I470" s="5" t="str">
        <f>VLOOKUP(F470,'Set up'!$A$2:$C$44,3,FALSE)</f>
        <v>Cash</v>
      </c>
      <c r="J470" s="5">
        <f>VLOOKUP(F470,'Set up'!$A$2:$D$44,4,FALSE)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up'!$A$2:$E$44,5,FALSE)</f>
        <v>Trsf</v>
      </c>
      <c r="S470" s="1" t="s">
        <v>676</v>
      </c>
    </row>
    <row r="471" spans="1:19" x14ac:dyDescent="0.3">
      <c r="A471" s="4">
        <v>44550</v>
      </c>
      <c r="B471" s="5">
        <f t="shared" si="84"/>
        <v>12</v>
      </c>
      <c r="C471" s="5">
        <f t="shared" si="85"/>
        <v>2021</v>
      </c>
      <c r="D471" s="5" t="s">
        <v>513</v>
      </c>
      <c r="E471" s="5" t="str">
        <f>VLOOKUP(F471,'Set up'!$A$2:$C$44,2,FALSE)</f>
        <v>C00000020</v>
      </c>
      <c r="F471" s="1" t="s">
        <v>411</v>
      </c>
      <c r="G471" s="74" t="s">
        <v>64</v>
      </c>
      <c r="H471" s="5">
        <v>3</v>
      </c>
      <c r="I471" s="5" t="str">
        <f>VLOOKUP(F471,'Set up'!$A$2:$C$44,3,FALSE)</f>
        <v>Cash</v>
      </c>
      <c r="J471" s="5">
        <f>VLOOKUP(F471,'Set up'!$A$2:$D$44,4,FALSE)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up'!$A$2:$E$44,5,FALSE)</f>
        <v>Trsf</v>
      </c>
      <c r="S471" s="1" t="s">
        <v>676</v>
      </c>
    </row>
    <row r="472" spans="1:19" x14ac:dyDescent="0.3">
      <c r="A472" s="4">
        <v>44551</v>
      </c>
      <c r="B472" s="5">
        <f t="shared" si="84"/>
        <v>12</v>
      </c>
      <c r="C472" s="5">
        <f t="shared" si="85"/>
        <v>2021</v>
      </c>
      <c r="D472" s="5" t="s">
        <v>514</v>
      </c>
      <c r="E472" s="5" t="str">
        <f>VLOOKUP(F472,'Set up'!$A$2:$C$44,2,FALSE)</f>
        <v>C00000004</v>
      </c>
      <c r="F472" s="1" t="s">
        <v>23</v>
      </c>
      <c r="G472" s="92" t="s">
        <v>515</v>
      </c>
      <c r="H472" s="5">
        <v>1</v>
      </c>
      <c r="I472" s="5">
        <f>VLOOKUP(F472,'Set up'!$A$2:$C$44,3,FALSE)</f>
        <v>120</v>
      </c>
      <c r="J472" s="5">
        <f>VLOOKUP(F472,'Set up'!$A$2:$D$44,4,FALSE)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up'!$A$2:$E$44,5,FALSE)</f>
        <v>Chq</v>
      </c>
      <c r="S472" s="1" t="s">
        <v>751</v>
      </c>
    </row>
    <row r="473" spans="1:19" x14ac:dyDescent="0.3">
      <c r="A473" s="4">
        <v>44551</v>
      </c>
      <c r="B473" s="5">
        <f t="shared" si="84"/>
        <v>12</v>
      </c>
      <c r="C473" s="5">
        <f t="shared" si="85"/>
        <v>2021</v>
      </c>
      <c r="D473" s="5" t="s">
        <v>514</v>
      </c>
      <c r="E473" s="5" t="str">
        <f>VLOOKUP(F473,'Set up'!$A$2:$C$44,2,FALSE)</f>
        <v>C00000004</v>
      </c>
      <c r="F473" s="1" t="s">
        <v>23</v>
      </c>
      <c r="G473" s="55" t="s">
        <v>516</v>
      </c>
      <c r="H473" s="5">
        <v>4</v>
      </c>
      <c r="I473" s="5">
        <f>VLOOKUP(F473,'Set up'!$A$2:$C$44,3,FALSE)</f>
        <v>120</v>
      </c>
      <c r="J473" s="5">
        <f>VLOOKUP(F473,'Set up'!$A$2:$D$44,4,FALSE)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up'!$A$2:$E$44,5,FALSE)</f>
        <v>Chq</v>
      </c>
      <c r="S473" s="1" t="s">
        <v>751</v>
      </c>
    </row>
    <row r="474" spans="1:19" x14ac:dyDescent="0.3">
      <c r="A474" s="4">
        <v>44552</v>
      </c>
      <c r="B474" s="5">
        <f t="shared" si="84"/>
        <v>12</v>
      </c>
      <c r="C474" s="5">
        <f t="shared" si="85"/>
        <v>2021</v>
      </c>
      <c r="D474" s="5" t="s">
        <v>524</v>
      </c>
      <c r="E474" s="5" t="str">
        <f>VLOOKUP(F474,'Set up'!$A$2:$C$44,2,FALSE)</f>
        <v>C00000020</v>
      </c>
      <c r="F474" s="1" t="s">
        <v>411</v>
      </c>
      <c r="G474" s="74" t="s">
        <v>67</v>
      </c>
      <c r="H474" s="5">
        <v>3</v>
      </c>
      <c r="I474" s="5" t="str">
        <f>VLOOKUP(F474,'Set up'!$A$2:$C$44,3,FALSE)</f>
        <v>Cash</v>
      </c>
      <c r="J474" s="5">
        <f>VLOOKUP(F474,'Set up'!$A$2:$D$44,4,FALSE)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up'!$A$2:$E$44,5,FALSE)</f>
        <v>Trsf</v>
      </c>
      <c r="S474" s="1" t="s">
        <v>679</v>
      </c>
    </row>
    <row r="475" spans="1:19" x14ac:dyDescent="0.3">
      <c r="A475" s="4">
        <v>44552</v>
      </c>
      <c r="B475" s="5">
        <f t="shared" si="84"/>
        <v>12</v>
      </c>
      <c r="C475" s="5">
        <f t="shared" si="85"/>
        <v>2021</v>
      </c>
      <c r="D475" s="5" t="s">
        <v>524</v>
      </c>
      <c r="E475" s="5" t="str">
        <f>VLOOKUP(F475,'Set up'!$A$2:$C$44,2,FALSE)</f>
        <v>C00000020</v>
      </c>
      <c r="F475" s="1" t="s">
        <v>411</v>
      </c>
      <c r="G475" s="74" t="s">
        <v>431</v>
      </c>
      <c r="H475" s="5">
        <v>1</v>
      </c>
      <c r="I475" s="5" t="str">
        <f>VLOOKUP(F475,'Set up'!$A$2:$C$44,3,FALSE)</f>
        <v>Cash</v>
      </c>
      <c r="J475" s="5">
        <f>VLOOKUP(F475,'Set up'!$A$2:$D$44,4,FALSE)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up'!$A$2:$E$44,5,FALSE)</f>
        <v>Trsf</v>
      </c>
      <c r="S475" s="1" t="s">
        <v>678</v>
      </c>
    </row>
    <row r="476" spans="1:19" x14ac:dyDescent="0.3">
      <c r="A476" s="4">
        <v>44552</v>
      </c>
      <c r="B476" s="5">
        <f t="shared" si="84"/>
        <v>12</v>
      </c>
      <c r="C476" s="5">
        <f t="shared" si="85"/>
        <v>2021</v>
      </c>
      <c r="D476" s="5" t="s">
        <v>524</v>
      </c>
      <c r="E476" s="5" t="str">
        <f>VLOOKUP(F476,'Set up'!$A$2:$C$44,2,FALSE)</f>
        <v>C00000020</v>
      </c>
      <c r="F476" s="1" t="s">
        <v>411</v>
      </c>
      <c r="G476" s="74" t="s">
        <v>64</v>
      </c>
      <c r="H476" s="5">
        <v>3</v>
      </c>
      <c r="I476" s="5" t="str">
        <f>VLOOKUP(F476,'Set up'!$A$2:$C$44,3,FALSE)</f>
        <v>Cash</v>
      </c>
      <c r="J476" s="5">
        <f>VLOOKUP(F476,'Set up'!$A$2:$D$44,4,FALSE)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up'!$A$2:$E$44,5,FALSE)</f>
        <v>Trsf</v>
      </c>
      <c r="S476" s="1" t="s">
        <v>678</v>
      </c>
    </row>
    <row r="477" spans="1:19" x14ac:dyDescent="0.3">
      <c r="A477" s="4">
        <v>44552</v>
      </c>
      <c r="B477" s="5">
        <f t="shared" si="84"/>
        <v>12</v>
      </c>
      <c r="C477" s="5">
        <f t="shared" si="85"/>
        <v>2021</v>
      </c>
      <c r="D477" s="5" t="s">
        <v>524</v>
      </c>
      <c r="E477" s="5" t="str">
        <f>VLOOKUP(F477,'Set up'!$A$2:$C$44,2,FALSE)</f>
        <v>C00000020</v>
      </c>
      <c r="F477" s="1" t="s">
        <v>411</v>
      </c>
      <c r="G477" s="55" t="s">
        <v>517</v>
      </c>
      <c r="H477" s="5">
        <v>8</v>
      </c>
      <c r="I477" s="5" t="str">
        <f>VLOOKUP(F477,'Set up'!$A$2:$C$44,3,FALSE)</f>
        <v>Cash</v>
      </c>
      <c r="J477" s="5">
        <f>VLOOKUP(F477,'Set up'!$A$2:$D$44,4,FALSE)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up'!$A$2:$E$44,5,FALSE)</f>
        <v>Trsf</v>
      </c>
      <c r="S477" s="1" t="s">
        <v>680</v>
      </c>
    </row>
    <row r="478" spans="1:19" x14ac:dyDescent="0.3">
      <c r="A478" s="4">
        <v>44554</v>
      </c>
      <c r="B478" s="5">
        <f t="shared" si="84"/>
        <v>12</v>
      </c>
      <c r="C478" s="5">
        <f t="shared" si="85"/>
        <v>2021</v>
      </c>
      <c r="D478" s="5" t="s">
        <v>531</v>
      </c>
      <c r="E478" s="5" t="str">
        <f>VLOOKUP(F478,'Set up'!$A$2:$C$44,2,FALSE)</f>
        <v>C00000020</v>
      </c>
      <c r="F478" s="1" t="s">
        <v>411</v>
      </c>
      <c r="G478" s="55" t="s">
        <v>517</v>
      </c>
      <c r="H478" s="5">
        <v>2</v>
      </c>
      <c r="I478" s="5" t="str">
        <f>VLOOKUP(F478,'Set up'!$A$2:$C$44,3,FALSE)</f>
        <v>Cash</v>
      </c>
      <c r="J478" s="5">
        <f>VLOOKUP(F478,'Set up'!$A$2:$D$44,4,FALSE)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up'!$A$2:$E$44,5,FALSE)</f>
        <v>Trsf</v>
      </c>
      <c r="S478" s="1" t="s">
        <v>740</v>
      </c>
    </row>
    <row r="479" spans="1:19" x14ac:dyDescent="0.3">
      <c r="A479" s="4">
        <v>44557</v>
      </c>
      <c r="B479" s="5">
        <f t="shared" si="84"/>
        <v>12</v>
      </c>
      <c r="C479" s="5">
        <f t="shared" si="85"/>
        <v>2021</v>
      </c>
      <c r="D479" s="5" t="s">
        <v>532</v>
      </c>
      <c r="E479" s="5" t="str">
        <f>VLOOKUP(F479,'Set up'!$A$2:$C$44,2,FALSE)</f>
        <v>C00000020</v>
      </c>
      <c r="F479" s="1" t="s">
        <v>411</v>
      </c>
      <c r="G479" s="55" t="s">
        <v>517</v>
      </c>
      <c r="H479" s="5">
        <v>2</v>
      </c>
      <c r="I479" s="5" t="str">
        <f>VLOOKUP(F479,'Set up'!$A$2:$C$44,3,FALSE)</f>
        <v>Cash</v>
      </c>
      <c r="J479" s="5">
        <f>VLOOKUP(F479,'Set up'!$A$2:$D$44,4,FALSE)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up'!$A$2:$E$44,5,FALSE)</f>
        <v>Trsf</v>
      </c>
      <c r="S479" s="1" t="s">
        <v>740</v>
      </c>
    </row>
    <row r="480" spans="1:19" x14ac:dyDescent="0.3">
      <c r="A480" s="4">
        <v>44557</v>
      </c>
      <c r="B480" s="5">
        <f t="shared" si="84"/>
        <v>12</v>
      </c>
      <c r="C480" s="5">
        <f t="shared" si="85"/>
        <v>2021</v>
      </c>
      <c r="D480" s="5" t="s">
        <v>532</v>
      </c>
      <c r="E480" s="5" t="str">
        <f>VLOOKUP(F480,'Set up'!$A$2:$C$44,2,FALSE)</f>
        <v>C00000020</v>
      </c>
      <c r="F480" s="1" t="s">
        <v>411</v>
      </c>
      <c r="G480" s="56" t="s">
        <v>259</v>
      </c>
      <c r="H480" s="5">
        <v>1</v>
      </c>
      <c r="I480" s="5" t="str">
        <f>VLOOKUP(F480,'Set up'!$A$2:$C$44,3,FALSE)</f>
        <v>Cash</v>
      </c>
      <c r="J480" s="5">
        <f>VLOOKUP(F480,'Set up'!$A$2:$D$44,4,FALSE)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up'!$A$2:$E$44,5,FALSE)</f>
        <v>Trsf</v>
      </c>
      <c r="S480" s="1" t="s">
        <v>740</v>
      </c>
    </row>
    <row r="481" spans="1:19" x14ac:dyDescent="0.3">
      <c r="A481" s="4">
        <v>44558</v>
      </c>
      <c r="B481" s="5">
        <f t="shared" si="84"/>
        <v>12</v>
      </c>
      <c r="C481" s="5">
        <f t="shared" si="85"/>
        <v>2021</v>
      </c>
      <c r="D481" s="5" t="s">
        <v>533</v>
      </c>
      <c r="E481" s="5" t="str">
        <f>VLOOKUP(F481,'Set up'!$A$2:$C$44,2,FALSE)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up'!$A$2:$C$44,3,FALSE)</f>
        <v>Cash</v>
      </c>
      <c r="J481" s="5">
        <f>VLOOKUP(F481,'Set up'!$A$2:$D$44,4,FALSE)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up'!$A$2:$E$44,5,FALSE)</f>
        <v>Trsf</v>
      </c>
      <c r="S481" s="1" t="s">
        <v>546</v>
      </c>
    </row>
    <row r="482" spans="1:19" ht="31.2" x14ac:dyDescent="0.3">
      <c r="A482" s="4">
        <v>44558</v>
      </c>
      <c r="B482" s="5">
        <f t="shared" si="84"/>
        <v>12</v>
      </c>
      <c r="C482" s="5">
        <f t="shared" si="85"/>
        <v>2021</v>
      </c>
      <c r="D482" s="5" t="s">
        <v>533</v>
      </c>
      <c r="E482" s="5" t="str">
        <f>VLOOKUP(F482,'Set up'!$A$2:$C$44,2,FALSE)</f>
        <v>C00000001</v>
      </c>
      <c r="F482" s="1" t="s">
        <v>7</v>
      </c>
      <c r="G482" s="79" t="s">
        <v>535</v>
      </c>
      <c r="H482" s="5">
        <v>5</v>
      </c>
      <c r="I482" s="5" t="str">
        <f>VLOOKUP(F482,'Set up'!$A$2:$C$44,3,FALSE)</f>
        <v>Cash</v>
      </c>
      <c r="J482" s="5">
        <f>VLOOKUP(F482,'Set up'!$A$2:$D$44,4,FALSE)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up'!$A$2:$E$44,5,FALSE)</f>
        <v>Trsf</v>
      </c>
      <c r="S482" s="1" t="s">
        <v>546</v>
      </c>
    </row>
    <row r="483" spans="1:19" x14ac:dyDescent="0.3">
      <c r="A483" s="4">
        <v>44560</v>
      </c>
      <c r="B483" s="5">
        <f t="shared" si="84"/>
        <v>12</v>
      </c>
      <c r="C483" s="5">
        <f t="shared" si="85"/>
        <v>2021</v>
      </c>
      <c r="D483" s="5" t="s">
        <v>534</v>
      </c>
      <c r="E483" s="5" t="str">
        <f>VLOOKUP(F483,'Set up'!$A$2:$C$44,2,FALSE)</f>
        <v>C00000020</v>
      </c>
      <c r="F483" s="1" t="s">
        <v>411</v>
      </c>
      <c r="G483" s="74" t="s">
        <v>67</v>
      </c>
      <c r="H483" s="5">
        <v>5</v>
      </c>
      <c r="I483" s="5" t="str">
        <f>VLOOKUP(F483,'Set up'!$A$2:$C$44,3,FALSE)</f>
        <v>Cash</v>
      </c>
      <c r="J483" s="5">
        <f>VLOOKUP(F483,'Set up'!$A$2:$D$44,4,FALSE)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up'!$A$2:$E$44,5,FALSE)</f>
        <v>Trsf</v>
      </c>
      <c r="S483" s="1" t="s">
        <v>741</v>
      </c>
    </row>
    <row r="484" spans="1:19" x14ac:dyDescent="0.3">
      <c r="A484" s="4">
        <v>44560</v>
      </c>
      <c r="B484" s="5">
        <f t="shared" si="84"/>
        <v>12</v>
      </c>
      <c r="C484" s="5">
        <f t="shared" si="85"/>
        <v>2021</v>
      </c>
      <c r="D484" s="5" t="s">
        <v>534</v>
      </c>
      <c r="E484" s="5" t="str">
        <f>VLOOKUP(F484,'Set up'!$A$2:$C$44,2,FALSE)</f>
        <v>C00000020</v>
      </c>
      <c r="F484" s="1" t="s">
        <v>411</v>
      </c>
      <c r="G484" s="56" t="s">
        <v>535</v>
      </c>
      <c r="H484" s="5">
        <v>15</v>
      </c>
      <c r="I484" s="5" t="str">
        <f>VLOOKUP(F484,'Set up'!$A$2:$C$44,3,FALSE)</f>
        <v>Cash</v>
      </c>
      <c r="J484" s="5">
        <f>VLOOKUP(F484,'Set up'!$A$2:$D$44,4,FALSE)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up'!$A$2:$E$44,5,FALSE)</f>
        <v>Trsf</v>
      </c>
      <c r="S484" s="11" t="s">
        <v>732</v>
      </c>
    </row>
    <row r="485" spans="1:19" ht="31.2" x14ac:dyDescent="0.3">
      <c r="A485" s="4">
        <v>44560</v>
      </c>
      <c r="B485" s="5">
        <f t="shared" si="84"/>
        <v>12</v>
      </c>
      <c r="C485" s="5">
        <f t="shared" si="85"/>
        <v>2021</v>
      </c>
      <c r="D485" s="5" t="s">
        <v>534</v>
      </c>
      <c r="E485" s="5" t="str">
        <f>VLOOKUP(F485,'Set up'!$A$2:$C$44,2,FALSE)</f>
        <v>C00000020</v>
      </c>
      <c r="F485" s="1" t="s">
        <v>411</v>
      </c>
      <c r="G485" s="79" t="s">
        <v>536</v>
      </c>
      <c r="H485" s="5">
        <v>8</v>
      </c>
      <c r="I485" s="5" t="str">
        <f>VLOOKUP(F485,'Set up'!$A$2:$C$44,3,FALSE)</f>
        <v>Cash</v>
      </c>
      <c r="J485" s="5">
        <f>VLOOKUP(F485,'Set up'!$A$2:$D$44,4,FALSE)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up'!$A$2:$E$44,5,FALSE)</f>
        <v>Trsf</v>
      </c>
      <c r="S485" s="1" t="s">
        <v>733</v>
      </c>
    </row>
    <row r="486" spans="1:19" x14ac:dyDescent="0.3">
      <c r="A486" s="4">
        <v>44560</v>
      </c>
      <c r="B486" s="5">
        <f t="shared" si="84"/>
        <v>12</v>
      </c>
      <c r="C486" s="5">
        <f t="shared" si="85"/>
        <v>2021</v>
      </c>
      <c r="D486" s="5" t="s">
        <v>534</v>
      </c>
      <c r="E486" s="5" t="str">
        <f>VLOOKUP(F486,'Set up'!$A$2:$C$44,2,FALSE)</f>
        <v>C00000020</v>
      </c>
      <c r="F486" s="1" t="s">
        <v>411</v>
      </c>
      <c r="G486" s="74" t="s">
        <v>64</v>
      </c>
      <c r="H486" s="5">
        <v>5</v>
      </c>
      <c r="I486" s="5" t="str">
        <f>VLOOKUP(F486,'Set up'!$A$2:$C$44,3,FALSE)</f>
        <v>Cash</v>
      </c>
      <c r="J486" s="5">
        <f>VLOOKUP(F486,'Set up'!$A$2:$D$44,4,FALSE)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up'!$A$2:$E$44,5,FALSE)</f>
        <v>Trsf</v>
      </c>
      <c r="S486" s="1" t="s">
        <v>734</v>
      </c>
    </row>
    <row r="487" spans="1:19" x14ac:dyDescent="0.3">
      <c r="A487" s="4">
        <v>44560</v>
      </c>
      <c r="B487" s="5">
        <f t="shared" si="84"/>
        <v>12</v>
      </c>
      <c r="C487" s="5">
        <f t="shared" si="85"/>
        <v>2021</v>
      </c>
      <c r="D487" s="5" t="s">
        <v>534</v>
      </c>
      <c r="E487" s="5" t="str">
        <f>VLOOKUP(F487,'Set up'!$A$2:$C$44,2,FALSE)</f>
        <v>C00000020</v>
      </c>
      <c r="F487" s="1" t="s">
        <v>411</v>
      </c>
      <c r="G487" s="74" t="s">
        <v>431</v>
      </c>
      <c r="H487" s="5">
        <v>1</v>
      </c>
      <c r="I487" s="5" t="str">
        <f>VLOOKUP(F487,'Set up'!$A$2:$C$44,3,FALSE)</f>
        <v>Cash</v>
      </c>
      <c r="J487" s="5">
        <f>VLOOKUP(F487,'Set up'!$A$2:$D$44,4,FALSE)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up'!$A$2:$E$44,5,FALSE)</f>
        <v>Trsf</v>
      </c>
      <c r="S487" s="1" t="s">
        <v>735</v>
      </c>
    </row>
    <row r="488" spans="1:19" x14ac:dyDescent="0.3">
      <c r="A488" s="4">
        <v>44560</v>
      </c>
      <c r="B488" s="5">
        <f t="shared" si="84"/>
        <v>12</v>
      </c>
      <c r="C488" s="5">
        <f t="shared" si="85"/>
        <v>2021</v>
      </c>
      <c r="D488" s="5" t="s">
        <v>534</v>
      </c>
      <c r="E488" s="5" t="str">
        <f>VLOOKUP(F488,'Set up'!$A$2:$C$44,2,FALSE)</f>
        <v>C00000020</v>
      </c>
      <c r="F488" s="1" t="s">
        <v>411</v>
      </c>
      <c r="G488" s="74" t="s">
        <v>382</v>
      </c>
      <c r="H488" s="5">
        <v>4</v>
      </c>
      <c r="I488" s="5" t="str">
        <f>VLOOKUP(F488,'Set up'!$A$2:$C$44,3,FALSE)</f>
        <v>Cash</v>
      </c>
      <c r="J488" s="5">
        <f>VLOOKUP(F488,'Set up'!$A$2:$D$44,4,FALSE)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up'!$A$2:$E$44,5,FALSE)</f>
        <v>Trsf</v>
      </c>
      <c r="S488" s="1" t="s">
        <v>735</v>
      </c>
    </row>
    <row r="489" spans="1:19" x14ac:dyDescent="0.3">
      <c r="A489" s="4">
        <v>44561</v>
      </c>
      <c r="B489" s="5">
        <f t="shared" si="84"/>
        <v>12</v>
      </c>
      <c r="C489" s="5">
        <f t="shared" si="85"/>
        <v>2021</v>
      </c>
      <c r="D489" s="5" t="s">
        <v>537</v>
      </c>
      <c r="E489" s="5" t="str">
        <f>VLOOKUP(F489,'Set up'!$A$2:$C$44,2,FALSE)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up'!$A$2:$C$44,3,FALSE)</f>
        <v>120</v>
      </c>
      <c r="J489" s="5">
        <f>VLOOKUP(F489,'Set up'!$A$2:$D$44,4,FALSE)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up'!$A$2:$E$44,5,FALSE)</f>
        <v>Trsf</v>
      </c>
      <c r="S489" s="1" t="s">
        <v>669</v>
      </c>
    </row>
    <row r="490" spans="1:19" x14ac:dyDescent="0.3">
      <c r="A490" s="4">
        <v>44561</v>
      </c>
      <c r="B490" s="5">
        <v>12</v>
      </c>
      <c r="C490" s="5">
        <v>2021</v>
      </c>
      <c r="D490" s="5" t="s">
        <v>537</v>
      </c>
      <c r="E490" s="5" t="str">
        <f>VLOOKUP(F490,'Set up'!$A$2:$C$44,2,FALSE)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up'!$A$2:$C$44,3,FALSE)</f>
        <v>120</v>
      </c>
      <c r="J490" s="5">
        <f>VLOOKUP(F490,'Set up'!$A$2:$D$44,4,FALSE)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up'!$A$2:$E$44,5,FALSE)</f>
        <v>Trsf</v>
      </c>
      <c r="S490" s="1" t="s">
        <v>669</v>
      </c>
    </row>
    <row r="491" spans="1:19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538</v>
      </c>
      <c r="E491" s="5" t="str">
        <f>VLOOKUP(F491,'Set up'!$A$2:$C$44,2,FALSE)</f>
        <v>C00000019</v>
      </c>
      <c r="F491" s="1" t="s">
        <v>402</v>
      </c>
      <c r="G491" s="79" t="s">
        <v>304</v>
      </c>
      <c r="H491" s="5">
        <v>2</v>
      </c>
      <c r="I491" s="5" t="str">
        <f>VLOOKUP(F491,'Set up'!$A$2:$C$44,3,FALSE)</f>
        <v>Cash</v>
      </c>
      <c r="J491" s="5">
        <f>VLOOKUP(F491,'Set up'!$A$2:$D$44,4,FALSE)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up'!$A$2:$E$44,5,FALSE)</f>
        <v>Trsf</v>
      </c>
      <c r="S491" s="1" t="s">
        <v>581</v>
      </c>
    </row>
    <row r="492" spans="1:19" x14ac:dyDescent="0.3">
      <c r="A492" s="4">
        <v>44561</v>
      </c>
      <c r="B492" s="5">
        <v>12</v>
      </c>
      <c r="C492" s="5">
        <v>2021</v>
      </c>
      <c r="D492" s="5" t="s">
        <v>538</v>
      </c>
      <c r="E492" s="5" t="str">
        <f>VLOOKUP(F492,'Set up'!$A$2:$C$44,2,FALSE)</f>
        <v>C00000019</v>
      </c>
      <c r="F492" s="1" t="s">
        <v>402</v>
      </c>
      <c r="G492" s="79" t="s">
        <v>64</v>
      </c>
      <c r="H492" s="5">
        <v>4</v>
      </c>
      <c r="I492" s="5" t="str">
        <f>VLOOKUP(F492,'Set up'!$A$2:$C$44,3,FALSE)</f>
        <v>Cash</v>
      </c>
      <c r="J492" s="5">
        <f>VLOOKUP(F492,'Set up'!$A$2:$D$44,4,FALSE)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up'!$A$2:$E$44,5,FALSE)</f>
        <v>Trsf</v>
      </c>
      <c r="S492" s="1" t="s">
        <v>581</v>
      </c>
    </row>
    <row r="493" spans="1:19" x14ac:dyDescent="0.3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538</v>
      </c>
      <c r="E493" s="5" t="str">
        <f>VLOOKUP(F493,'Set up'!$A$2:$C$44,2,FALSE)</f>
        <v>C00000019</v>
      </c>
      <c r="F493" s="1" t="s">
        <v>402</v>
      </c>
      <c r="G493" s="11" t="s">
        <v>46</v>
      </c>
      <c r="H493" s="5">
        <v>1</v>
      </c>
      <c r="I493" s="5" t="str">
        <f>VLOOKUP(F493,'Set up'!$A$2:$C$44,3,FALSE)</f>
        <v>Cash</v>
      </c>
      <c r="J493" s="5">
        <f>VLOOKUP(F493,'Set up'!$A$2:$D$44,4,FALSE)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up'!$A$2:$E$44,5,FALSE)</f>
        <v>Trsf</v>
      </c>
      <c r="S493" s="1" t="s">
        <v>581</v>
      </c>
    </row>
    <row r="494" spans="1:19" x14ac:dyDescent="0.3">
      <c r="A494" s="4">
        <v>44561</v>
      </c>
      <c r="B494" s="5">
        <f t="shared" si="91"/>
        <v>12</v>
      </c>
      <c r="C494" s="5">
        <f t="shared" si="92"/>
        <v>2021</v>
      </c>
      <c r="D494" s="5" t="s">
        <v>538</v>
      </c>
      <c r="E494" s="5" t="str">
        <f>VLOOKUP(F494,'Set up'!$A$2:$C$44,2,FALSE)</f>
        <v>C00000019</v>
      </c>
      <c r="F494" s="1" t="s">
        <v>402</v>
      </c>
      <c r="G494" s="11" t="s">
        <v>480</v>
      </c>
      <c r="H494" s="5">
        <v>1</v>
      </c>
      <c r="I494" s="5" t="str">
        <f>VLOOKUP(F494,'Set up'!$A$2:$C$44,3,FALSE)</f>
        <v>Cash</v>
      </c>
      <c r="J494" s="5">
        <f>VLOOKUP(F494,'Set up'!$A$2:$D$44,4,FALSE)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up'!$A$2:$E$44,5,FALSE)</f>
        <v>Trsf</v>
      </c>
      <c r="S494" s="1" t="s">
        <v>581</v>
      </c>
    </row>
    <row r="495" spans="1:19" ht="15" customHeight="1" x14ac:dyDescent="0.3">
      <c r="A495" s="4">
        <v>44564</v>
      </c>
      <c r="B495" s="5">
        <f t="shared" si="91"/>
        <v>1</v>
      </c>
      <c r="C495" s="5">
        <f t="shared" si="92"/>
        <v>2022</v>
      </c>
      <c r="D495" s="5" t="s">
        <v>548</v>
      </c>
      <c r="E495" s="5" t="str">
        <f>VLOOKUP(F495,'Set up'!$A$2:$C$44,2,FALSE)</f>
        <v>C00000020</v>
      </c>
      <c r="F495" s="1" t="s">
        <v>411</v>
      </c>
      <c r="G495" s="11" t="s">
        <v>547</v>
      </c>
      <c r="H495" s="5">
        <v>3</v>
      </c>
      <c r="I495" s="5" t="str">
        <f>VLOOKUP(F495,'Set up'!$A$2:$C$44,3,FALSE)</f>
        <v>Cash</v>
      </c>
      <c r="J495" s="5">
        <f>VLOOKUP(F495,'Set up'!$A$2:$D$44,4,FALSE)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up'!$A$2:$E$44,5,FALSE)</f>
        <v>Trsf</v>
      </c>
      <c r="S495" s="1" t="s">
        <v>736</v>
      </c>
    </row>
    <row r="496" spans="1:19" x14ac:dyDescent="0.3">
      <c r="A496" s="4">
        <v>44564</v>
      </c>
      <c r="B496" s="5">
        <f t="shared" si="91"/>
        <v>1</v>
      </c>
      <c r="C496" s="5">
        <f t="shared" si="92"/>
        <v>2022</v>
      </c>
      <c r="D496" s="5" t="s">
        <v>548</v>
      </c>
      <c r="E496" s="5" t="str">
        <f>VLOOKUP(F496,'Set up'!$A$2:$C$44,2,FALSE)</f>
        <v>C00000020</v>
      </c>
      <c r="F496" s="1" t="s">
        <v>411</v>
      </c>
      <c r="G496" s="11" t="s">
        <v>535</v>
      </c>
      <c r="H496" s="5">
        <v>4</v>
      </c>
      <c r="I496" s="5" t="str">
        <f>VLOOKUP(F496,'Set up'!$A$2:$C$44,3,FALSE)</f>
        <v>Cash</v>
      </c>
      <c r="J496" s="5">
        <f>VLOOKUP(F496,'Set up'!$A$2:$D$44,4,FALSE)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up'!$A$2:$E$44,5,FALSE)</f>
        <v>Trsf</v>
      </c>
      <c r="S496" s="1" t="s">
        <v>737</v>
      </c>
    </row>
    <row r="497" spans="1:19" x14ac:dyDescent="0.3">
      <c r="A497" s="4">
        <v>44564</v>
      </c>
      <c r="B497" s="5">
        <f t="shared" si="91"/>
        <v>1</v>
      </c>
      <c r="C497" s="5">
        <f t="shared" si="92"/>
        <v>2022</v>
      </c>
      <c r="D497" s="5" t="s">
        <v>548</v>
      </c>
      <c r="E497" s="5" t="str">
        <f>VLOOKUP(F497,'Set up'!$A$2:$C$44,2,FALSE)</f>
        <v>C00000020</v>
      </c>
      <c r="F497" s="1" t="s">
        <v>411</v>
      </c>
      <c r="G497" s="11" t="s">
        <v>536</v>
      </c>
      <c r="H497" s="5">
        <v>2</v>
      </c>
      <c r="I497" s="5" t="str">
        <f>VLOOKUP(F497,'Set up'!$A$2:$C$44,3,FALSE)</f>
        <v>Cash</v>
      </c>
      <c r="J497" s="5">
        <f>VLOOKUP(F497,'Set up'!$A$2:$D$44,4,FALSE)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up'!$A$2:$E$44,5,FALSE)</f>
        <v>Trsf</v>
      </c>
      <c r="S497" s="1" t="s">
        <v>737</v>
      </c>
    </row>
    <row r="498" spans="1:19" x14ac:dyDescent="0.3">
      <c r="A498" s="4">
        <v>44564</v>
      </c>
      <c r="B498" s="5">
        <f t="shared" si="91"/>
        <v>1</v>
      </c>
      <c r="C498" s="5">
        <f t="shared" si="92"/>
        <v>2022</v>
      </c>
      <c r="D498" s="5" t="s">
        <v>548</v>
      </c>
      <c r="E498" s="5" t="str">
        <f>VLOOKUP(F498,'Set up'!$A$2:$C$44,2,FALSE)</f>
        <v>C00000020</v>
      </c>
      <c r="F498" s="1" t="s">
        <v>411</v>
      </c>
      <c r="G498" s="11" t="s">
        <v>64</v>
      </c>
      <c r="H498" s="5">
        <v>2</v>
      </c>
      <c r="I498" s="5" t="str">
        <f>VLOOKUP(F498,'Set up'!$A$2:$C$44,3,FALSE)</f>
        <v>Cash</v>
      </c>
      <c r="J498" s="5">
        <f>VLOOKUP(F498,'Set up'!$A$2:$D$44,4,FALSE)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up'!$A$2:$E$44,5,FALSE)</f>
        <v>Trsf</v>
      </c>
      <c r="S498" s="1" t="s">
        <v>737</v>
      </c>
    </row>
    <row r="499" spans="1:19" x14ac:dyDescent="0.3">
      <c r="A499" s="4">
        <v>44567</v>
      </c>
      <c r="B499" s="5">
        <f t="shared" si="91"/>
        <v>1</v>
      </c>
      <c r="C499" s="5">
        <f t="shared" si="92"/>
        <v>2022</v>
      </c>
      <c r="D499" s="5" t="s">
        <v>549</v>
      </c>
      <c r="E499" s="5" t="str">
        <f>VLOOKUP(F499,'Set up'!$A$2:$C$44,2,FALSE)</f>
        <v>C00000019</v>
      </c>
      <c r="F499" s="1" t="s">
        <v>402</v>
      </c>
      <c r="G499" s="11" t="s">
        <v>617</v>
      </c>
      <c r="H499" s="5">
        <v>6</v>
      </c>
      <c r="I499" s="5" t="str">
        <f>VLOOKUP(F499,'Set up'!$A$2:$C$44,3,FALSE)</f>
        <v>Cash</v>
      </c>
      <c r="J499" s="5">
        <f>VLOOKUP(F499,'Set up'!$A$2:$D$44,4,FALSE)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up'!$A$2:$E$44,5,FALSE)</f>
        <v>Trsf</v>
      </c>
      <c r="S499" s="1" t="s">
        <v>582</v>
      </c>
    </row>
    <row r="500" spans="1:19" x14ac:dyDescent="0.3">
      <c r="A500" s="4">
        <v>44567</v>
      </c>
      <c r="B500" s="5">
        <f t="shared" si="91"/>
        <v>1</v>
      </c>
      <c r="C500" s="5">
        <f t="shared" si="92"/>
        <v>2022</v>
      </c>
      <c r="D500" s="5" t="s">
        <v>549</v>
      </c>
      <c r="E500" s="5" t="str">
        <f>VLOOKUP(F500,'Set up'!$A$2:$C$44,2,FALSE)</f>
        <v>C00000019</v>
      </c>
      <c r="F500" s="1" t="s">
        <v>402</v>
      </c>
      <c r="G500" s="11" t="s">
        <v>293</v>
      </c>
      <c r="H500" s="5">
        <v>2</v>
      </c>
      <c r="I500" s="5" t="str">
        <f>VLOOKUP(F500,'Set up'!$A$2:$C$44,3,FALSE)</f>
        <v>Cash</v>
      </c>
      <c r="J500" s="5">
        <f>VLOOKUP(F500,'Set up'!$A$2:$D$44,4,FALSE)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up'!$A$2:$E$44,5,FALSE)</f>
        <v>Trsf</v>
      </c>
      <c r="S500" s="1" t="s">
        <v>582</v>
      </c>
    </row>
    <row r="501" spans="1:19" x14ac:dyDescent="0.3">
      <c r="A501" s="4">
        <v>44568</v>
      </c>
      <c r="B501" s="5">
        <f t="shared" si="91"/>
        <v>1</v>
      </c>
      <c r="C501" s="5">
        <f t="shared" si="92"/>
        <v>2022</v>
      </c>
      <c r="D501" s="5" t="s">
        <v>550</v>
      </c>
      <c r="E501" s="5" t="str">
        <f>VLOOKUP(F501,'Set up'!$A$2:$C$44,2,FALSE)</f>
        <v>C00000020</v>
      </c>
      <c r="F501" s="1" t="s">
        <v>411</v>
      </c>
      <c r="G501" s="11" t="s">
        <v>535</v>
      </c>
      <c r="H501" s="5">
        <v>3</v>
      </c>
      <c r="I501" s="5" t="str">
        <f>VLOOKUP(F501,'Set up'!$A$2:$C$44,3,FALSE)</f>
        <v>Cash</v>
      </c>
      <c r="J501" s="5">
        <f>VLOOKUP(F501,'Set up'!$A$2:$D$44,4,FALSE)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up'!$A$2:$E$44,5,FALSE)</f>
        <v>Trsf</v>
      </c>
      <c r="S501" s="10" t="s">
        <v>578</v>
      </c>
    </row>
    <row r="502" spans="1:19" x14ac:dyDescent="0.3">
      <c r="A502" s="4">
        <v>44568</v>
      </c>
      <c r="B502" s="5">
        <f t="shared" si="91"/>
        <v>1</v>
      </c>
      <c r="C502" s="5">
        <f t="shared" si="92"/>
        <v>2022</v>
      </c>
      <c r="D502" s="5" t="s">
        <v>550</v>
      </c>
      <c r="E502" s="5" t="str">
        <f>VLOOKUP(F502,'Set up'!$A$2:$C$44,2,FALSE)</f>
        <v>C00000020</v>
      </c>
      <c r="F502" s="1" t="s">
        <v>411</v>
      </c>
      <c r="G502" s="11" t="s">
        <v>536</v>
      </c>
      <c r="H502" s="5">
        <v>1</v>
      </c>
      <c r="I502" s="5" t="str">
        <f>VLOOKUP(F502,'Set up'!$A$2:$C$44,3,FALSE)</f>
        <v>Cash</v>
      </c>
      <c r="J502" s="5">
        <f>VLOOKUP(F502,'Set up'!$A$2:$D$44,4,FALSE)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up'!$A$2:$E$44,5,FALSE)</f>
        <v>Trsf</v>
      </c>
      <c r="S502" s="10" t="s">
        <v>578</v>
      </c>
    </row>
    <row r="503" spans="1:19" x14ac:dyDescent="0.3">
      <c r="A503" s="4">
        <v>44569</v>
      </c>
      <c r="B503" s="5">
        <f t="shared" si="91"/>
        <v>1</v>
      </c>
      <c r="C503" s="5">
        <f t="shared" si="92"/>
        <v>2022</v>
      </c>
      <c r="D503" s="5" t="s">
        <v>551</v>
      </c>
      <c r="E503" s="5" t="str">
        <f>VLOOKUP(F503,'Set up'!$A$2:$C$44,2,FALSE)</f>
        <v>C00000020</v>
      </c>
      <c r="F503" s="1" t="s">
        <v>411</v>
      </c>
      <c r="G503" s="11" t="s">
        <v>547</v>
      </c>
      <c r="H503" s="5">
        <v>2</v>
      </c>
      <c r="I503" s="5" t="str">
        <f>VLOOKUP(F503,'Set up'!$A$2:$C$44,3,FALSE)</f>
        <v>Cash</v>
      </c>
      <c r="J503" s="5">
        <f>VLOOKUP(F503,'Set up'!$A$2:$D$44,4,FALSE)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up'!$A$2:$E$44,5,FALSE)</f>
        <v>Trsf</v>
      </c>
      <c r="S503" s="1" t="s">
        <v>737</v>
      </c>
    </row>
    <row r="504" spans="1:19" x14ac:dyDescent="0.3">
      <c r="A504" s="4">
        <v>44569</v>
      </c>
      <c r="B504" s="5">
        <f t="shared" si="91"/>
        <v>1</v>
      </c>
      <c r="C504" s="5">
        <f t="shared" si="92"/>
        <v>2022</v>
      </c>
      <c r="D504" s="5" t="s">
        <v>551</v>
      </c>
      <c r="E504" s="5" t="str">
        <f>VLOOKUP(F504,'Set up'!$A$2:$C$44,2,FALSE)</f>
        <v>C00000020</v>
      </c>
      <c r="F504" s="1" t="s">
        <v>411</v>
      </c>
      <c r="G504" s="11" t="s">
        <v>535</v>
      </c>
      <c r="H504" s="5">
        <v>7</v>
      </c>
      <c r="I504" s="5" t="str">
        <f>VLOOKUP(F504,'Set up'!$A$2:$C$44,3,FALSE)</f>
        <v>Cash</v>
      </c>
      <c r="J504" s="5">
        <f>VLOOKUP(F504,'Set up'!$A$2:$D$44,4,FALSE)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up'!$A$2:$E$44,5,FALSE)</f>
        <v>Trsf</v>
      </c>
      <c r="S504" s="1" t="s">
        <v>738</v>
      </c>
    </row>
    <row r="505" spans="1:19" x14ac:dyDescent="0.3">
      <c r="A505" s="4">
        <v>44569</v>
      </c>
      <c r="B505" s="5">
        <f t="shared" si="91"/>
        <v>1</v>
      </c>
      <c r="C505" s="5">
        <f t="shared" si="92"/>
        <v>2022</v>
      </c>
      <c r="D505" s="5" t="s">
        <v>551</v>
      </c>
      <c r="E505" s="5" t="str">
        <f>VLOOKUP(F505,'Set up'!$A$2:$C$44,2,FALSE)</f>
        <v>C00000020</v>
      </c>
      <c r="F505" s="1" t="s">
        <v>411</v>
      </c>
      <c r="G505" s="11" t="s">
        <v>259</v>
      </c>
      <c r="H505" s="5">
        <v>1</v>
      </c>
      <c r="I505" s="5" t="str">
        <f>VLOOKUP(F505,'Set up'!$A$2:$C$44,3,FALSE)</f>
        <v>Cash</v>
      </c>
      <c r="J505" s="5">
        <f>VLOOKUP(F505,'Set up'!$A$2:$D$44,4,FALSE)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up'!$A$2:$E$44,5,FALSE)</f>
        <v>Trsf</v>
      </c>
      <c r="S505" s="1" t="s">
        <v>739</v>
      </c>
    </row>
    <row r="506" spans="1:19" x14ac:dyDescent="0.3">
      <c r="A506" s="4">
        <v>44569</v>
      </c>
      <c r="B506" s="5">
        <f t="shared" si="91"/>
        <v>1</v>
      </c>
      <c r="C506" s="5">
        <f t="shared" si="92"/>
        <v>2022</v>
      </c>
      <c r="D506" s="5" t="s">
        <v>551</v>
      </c>
      <c r="E506" s="5" t="str">
        <f>VLOOKUP(F506,'Set up'!$A$2:$C$44,2,FALSE)</f>
        <v>C00000020</v>
      </c>
      <c r="F506" s="1" t="s">
        <v>411</v>
      </c>
      <c r="G506" s="11" t="s">
        <v>536</v>
      </c>
      <c r="H506" s="5">
        <v>2</v>
      </c>
      <c r="I506" s="5" t="str">
        <f>VLOOKUP(F506,'Set up'!$A$2:$C$44,3,FALSE)</f>
        <v>Cash</v>
      </c>
      <c r="J506" s="5">
        <f>VLOOKUP(F506,'Set up'!$A$2:$D$44,4,FALSE)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up'!$A$2:$E$44,5,FALSE)</f>
        <v>Trsf</v>
      </c>
      <c r="S506" s="1" t="s">
        <v>739</v>
      </c>
    </row>
    <row r="507" spans="1:19" x14ac:dyDescent="0.3">
      <c r="A507" s="4">
        <v>44569</v>
      </c>
      <c r="B507" s="5">
        <f t="shared" si="91"/>
        <v>1</v>
      </c>
      <c r="C507" s="5">
        <f t="shared" si="92"/>
        <v>2022</v>
      </c>
      <c r="D507" s="5" t="s">
        <v>551</v>
      </c>
      <c r="E507" s="5" t="str">
        <f>VLOOKUP(F507,'Set up'!$A$2:$C$44,2,FALSE)</f>
        <v>C00000020</v>
      </c>
      <c r="F507" s="1" t="s">
        <v>411</v>
      </c>
      <c r="G507" s="11" t="s">
        <v>64</v>
      </c>
      <c r="H507" s="5">
        <v>2</v>
      </c>
      <c r="I507" s="5" t="str">
        <f>VLOOKUP(F507,'Set up'!$A$2:$C$44,3,FALSE)</f>
        <v>Cash</v>
      </c>
      <c r="J507" s="5">
        <f>VLOOKUP(F507,'Set up'!$A$2:$D$44,4,FALSE)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up'!$A$2:$E$44,5,FALSE)</f>
        <v>Trsf</v>
      </c>
      <c r="S507" s="1" t="s">
        <v>739</v>
      </c>
    </row>
    <row r="508" spans="1:19" ht="124.8" x14ac:dyDescent="0.3">
      <c r="A508" s="4">
        <v>44571</v>
      </c>
      <c r="B508" s="5">
        <f t="shared" si="91"/>
        <v>1</v>
      </c>
      <c r="C508" s="5">
        <f t="shared" si="92"/>
        <v>2022</v>
      </c>
      <c r="D508" s="5" t="s">
        <v>552</v>
      </c>
      <c r="E508" s="5" t="str">
        <f>VLOOKUP(F508,'Set up'!$A$2:$C$44,2,FALSE)</f>
        <v>C00000003</v>
      </c>
      <c r="F508" s="1" t="s">
        <v>20</v>
      </c>
      <c r="G508" s="11" t="s">
        <v>547</v>
      </c>
      <c r="H508" s="5">
        <v>3</v>
      </c>
      <c r="I508" s="5">
        <f>VLOOKUP(F508,'Set up'!$A$2:$C$44,3,FALSE)</f>
        <v>45</v>
      </c>
      <c r="J508" s="5">
        <f>VLOOKUP(F508,'Set up'!$A$2:$D$44,4,FALSE)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up'!$A$2:$E$44,5,FALSE)</f>
        <v>PD Chq</v>
      </c>
      <c r="S508" s="40" t="s">
        <v>628</v>
      </c>
    </row>
    <row r="509" spans="1:19" x14ac:dyDescent="0.3">
      <c r="A509" s="4">
        <v>44571</v>
      </c>
      <c r="B509" s="5">
        <f t="shared" si="91"/>
        <v>1</v>
      </c>
      <c r="C509" s="5">
        <f t="shared" si="92"/>
        <v>2022</v>
      </c>
      <c r="D509" s="5" t="s">
        <v>552</v>
      </c>
      <c r="E509" s="5" t="str">
        <f>VLOOKUP(F509,'Set up'!$A$2:$C$44,2,FALSE)</f>
        <v>C00000003</v>
      </c>
      <c r="F509" s="1" t="s">
        <v>20</v>
      </c>
      <c r="G509" s="11" t="s">
        <v>553</v>
      </c>
      <c r="H509" s="5">
        <v>1</v>
      </c>
      <c r="I509" s="5">
        <f>VLOOKUP(F509,'Set up'!$A$2:$C$44,3,FALSE)</f>
        <v>45</v>
      </c>
      <c r="J509" s="5">
        <f>VLOOKUP(F509,'Set up'!$A$2:$D$44,4,FALSE)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up'!$A$2:$E$44,5,FALSE)</f>
        <v>PD Chq</v>
      </c>
      <c r="S509" s="1" t="s">
        <v>629</v>
      </c>
    </row>
    <row r="510" spans="1:19" x14ac:dyDescent="0.3">
      <c r="A510" s="4">
        <v>44571</v>
      </c>
      <c r="B510" s="5">
        <f t="shared" si="91"/>
        <v>1</v>
      </c>
      <c r="C510" s="5">
        <f t="shared" si="92"/>
        <v>2022</v>
      </c>
      <c r="D510" s="5" t="s">
        <v>552</v>
      </c>
      <c r="E510" s="5" t="str">
        <f>VLOOKUP(F510,'Set up'!$A$2:$C$44,2,FALSE)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up'!$A$2:$C$44,3,FALSE)</f>
        <v>45</v>
      </c>
      <c r="J510" s="5">
        <f>VLOOKUP(F510,'Set up'!$A$2:$D$44,4,FALSE)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up'!$A$2:$E$44,5,FALSE)</f>
        <v>PD Chq</v>
      </c>
      <c r="S510" s="1" t="s">
        <v>630</v>
      </c>
    </row>
    <row r="511" spans="1:19" x14ac:dyDescent="0.3">
      <c r="A511" s="4">
        <v>44571</v>
      </c>
      <c r="B511" s="5">
        <f t="shared" si="91"/>
        <v>1</v>
      </c>
      <c r="C511" s="5">
        <f t="shared" si="92"/>
        <v>2022</v>
      </c>
      <c r="D511" s="5" t="s">
        <v>552</v>
      </c>
      <c r="E511" s="5" t="str">
        <f>VLOOKUP(F511,'Set up'!$A$2:$C$44,2,FALSE)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up'!$A$2:$C$44,3,FALSE)</f>
        <v>45</v>
      </c>
      <c r="J511" s="5">
        <f>VLOOKUP(F511,'Set up'!$A$2:$D$44,4,FALSE)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up'!$A$2:$E$44,5,FALSE)</f>
        <v>PD Chq</v>
      </c>
      <c r="S511" s="1" t="s">
        <v>631</v>
      </c>
    </row>
    <row r="512" spans="1:19" x14ac:dyDescent="0.3">
      <c r="A512" s="4">
        <v>44572</v>
      </c>
      <c r="B512" s="5">
        <f t="shared" si="91"/>
        <v>1</v>
      </c>
      <c r="C512" s="5">
        <f t="shared" si="92"/>
        <v>2022</v>
      </c>
      <c r="D512" s="5" t="s">
        <v>554</v>
      </c>
      <c r="E512" s="5" t="str">
        <f>VLOOKUP(F512,'Set up'!$A$2:$C$44,2,FALSE)</f>
        <v>C00000010</v>
      </c>
      <c r="F512" s="1" t="s">
        <v>62</v>
      </c>
      <c r="G512" s="11" t="s">
        <v>555</v>
      </c>
      <c r="H512" s="5">
        <v>4</v>
      </c>
      <c r="I512" s="5">
        <f>VLOOKUP(F512,'Set up'!$A$2:$C$44,3,FALSE)</f>
        <v>120</v>
      </c>
      <c r="J512" s="5">
        <f>VLOOKUP(F512,'Set up'!$A$2:$D$44,4,FALSE)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up'!$A$2:$E$44,5,FALSE)</f>
        <v>Trsf</v>
      </c>
      <c r="S512" s="1" t="s">
        <v>752</v>
      </c>
    </row>
    <row r="513" spans="1:19" x14ac:dyDescent="0.3">
      <c r="A513" s="4">
        <v>44572</v>
      </c>
      <c r="B513" s="5">
        <f t="shared" si="91"/>
        <v>1</v>
      </c>
      <c r="C513" s="5">
        <f t="shared" si="92"/>
        <v>2022</v>
      </c>
      <c r="D513" s="5" t="s">
        <v>554</v>
      </c>
      <c r="E513" s="5" t="str">
        <f>VLOOKUP(F513,'Set up'!$A$2:$C$44,2,FALSE)</f>
        <v>C00000010</v>
      </c>
      <c r="F513" s="1" t="s">
        <v>62</v>
      </c>
      <c r="G513" s="11" t="s">
        <v>556</v>
      </c>
      <c r="H513" s="5">
        <v>20</v>
      </c>
      <c r="I513" s="5">
        <f>VLOOKUP(F513,'Set up'!$A$2:$C$44,3,FALSE)</f>
        <v>120</v>
      </c>
      <c r="J513" s="5">
        <f>VLOOKUP(F513,'Set up'!$A$2:$D$44,4,FALSE)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up'!$A$2:$E$44,5,FALSE)</f>
        <v>Trsf</v>
      </c>
      <c r="S513" s="1" t="s">
        <v>752</v>
      </c>
    </row>
    <row r="514" spans="1:19" x14ac:dyDescent="0.3">
      <c r="A514" s="4">
        <v>44572</v>
      </c>
      <c r="B514" s="5">
        <f t="shared" si="91"/>
        <v>1</v>
      </c>
      <c r="C514" s="5">
        <f t="shared" si="92"/>
        <v>2022</v>
      </c>
      <c r="D514" s="5" t="s">
        <v>554</v>
      </c>
      <c r="E514" s="5" t="str">
        <f>VLOOKUP(F514,'Set up'!$A$2:$C$44,2,FALSE)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up'!$A$2:$C$44,3,FALSE)</f>
        <v>120</v>
      </c>
      <c r="J514" s="5">
        <f>VLOOKUP(F514,'Set up'!$A$2:$D$44,4,FALSE)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up'!$A$2:$E$44,5,FALSE)</f>
        <v>Trsf</v>
      </c>
      <c r="S514" s="1" t="s">
        <v>752</v>
      </c>
    </row>
    <row r="515" spans="1:19" x14ac:dyDescent="0.3">
      <c r="A515" s="4">
        <v>44572</v>
      </c>
      <c r="B515" s="5">
        <f t="shared" si="91"/>
        <v>1</v>
      </c>
      <c r="C515" s="5">
        <f t="shared" si="92"/>
        <v>2022</v>
      </c>
      <c r="D515" s="5" t="s">
        <v>554</v>
      </c>
      <c r="E515" s="5" t="str">
        <f>VLOOKUP(F515,'Set up'!$A$2:$C$44,2,FALSE)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up'!$A$2:$C$44,3,FALSE)</f>
        <v>120</v>
      </c>
      <c r="J515" s="5">
        <f>VLOOKUP(F515,'Set up'!$A$2:$D$44,4,FALSE)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up'!$A$2:$E$44,5,FALSE)</f>
        <v>Trsf</v>
      </c>
      <c r="S515" s="1" t="s">
        <v>752</v>
      </c>
    </row>
    <row r="516" spans="1:19" x14ac:dyDescent="0.3">
      <c r="A516" s="4">
        <v>44572</v>
      </c>
      <c r="B516" s="5">
        <f t="shared" si="91"/>
        <v>1</v>
      </c>
      <c r="C516" s="5">
        <f t="shared" si="92"/>
        <v>2022</v>
      </c>
      <c r="D516" s="5" t="s">
        <v>554</v>
      </c>
      <c r="E516" s="5" t="str">
        <f>VLOOKUP(F516,'Set up'!$A$2:$C$44,2,FALSE)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up'!$A$2:$C$44,3,FALSE)</f>
        <v>120</v>
      </c>
      <c r="J516" s="5">
        <f>VLOOKUP(F516,'Set up'!$A$2:$D$44,4,FALSE)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up'!$A$2:$E$44,5,FALSE)</f>
        <v>Trsf</v>
      </c>
      <c r="S516" s="1" t="s">
        <v>752</v>
      </c>
    </row>
    <row r="517" spans="1:19" x14ac:dyDescent="0.3">
      <c r="A517" s="4">
        <v>44572</v>
      </c>
      <c r="B517" s="5">
        <f t="shared" si="91"/>
        <v>1</v>
      </c>
      <c r="C517" s="5">
        <f t="shared" si="92"/>
        <v>2022</v>
      </c>
      <c r="D517" s="5" t="s">
        <v>554</v>
      </c>
      <c r="E517" s="5" t="str">
        <f>VLOOKUP(F517,'Set up'!$A$2:$C$44,2,FALSE)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up'!$A$2:$C$44,3,FALSE)</f>
        <v>120</v>
      </c>
      <c r="J517" s="5">
        <f>VLOOKUP(F517,'Set up'!$A$2:$D$44,4,FALSE)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up'!$A$2:$E$44,5,FALSE)</f>
        <v>Trsf</v>
      </c>
      <c r="S517" s="1" t="s">
        <v>752</v>
      </c>
    </row>
    <row r="518" spans="1:19" x14ac:dyDescent="0.3">
      <c r="A518" s="4">
        <v>44574</v>
      </c>
      <c r="B518" s="5">
        <f t="shared" si="91"/>
        <v>1</v>
      </c>
      <c r="C518" s="5">
        <f t="shared" si="92"/>
        <v>2022</v>
      </c>
      <c r="D518" s="5" t="s">
        <v>559</v>
      </c>
      <c r="E518" s="5" t="str">
        <f>VLOOKUP(F518,'Set up'!$A$2:$C$44,2,FALSE)</f>
        <v>C00000019</v>
      </c>
      <c r="F518" s="1" t="s">
        <v>402</v>
      </c>
      <c r="G518" s="11" t="s">
        <v>304</v>
      </c>
      <c r="H518" s="5">
        <v>2</v>
      </c>
      <c r="I518" s="5" t="str">
        <f>VLOOKUP(F518,'Set up'!$A$2:$C$44,3,FALSE)</f>
        <v>Cash</v>
      </c>
      <c r="J518" s="5">
        <f>VLOOKUP(F518,'Set up'!$A$2:$D$44,4,FALSE)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up'!$A$2:$E$44,5,FALSE)</f>
        <v>Trsf</v>
      </c>
      <c r="S518" s="1" t="s">
        <v>580</v>
      </c>
    </row>
    <row r="519" spans="1:19" x14ac:dyDescent="0.3">
      <c r="A519" s="4">
        <v>44574</v>
      </c>
      <c r="B519" s="5">
        <f t="shared" si="91"/>
        <v>1</v>
      </c>
      <c r="C519" s="5">
        <f t="shared" si="92"/>
        <v>2022</v>
      </c>
      <c r="D519" s="5" t="s">
        <v>559</v>
      </c>
      <c r="E519" s="5" t="str">
        <f>VLOOKUP(F519,'Set up'!$A$2:$C$44,2,FALSE)</f>
        <v>C00000019</v>
      </c>
      <c r="F519" s="1" t="s">
        <v>402</v>
      </c>
      <c r="G519" s="11" t="s">
        <v>480</v>
      </c>
      <c r="H519" s="5">
        <v>2</v>
      </c>
      <c r="I519" s="5" t="str">
        <f>VLOOKUP(F519,'Set up'!$A$2:$C$44,3,FALSE)</f>
        <v>Cash</v>
      </c>
      <c r="J519" s="5">
        <f>VLOOKUP(F519,'Set up'!$A$2:$D$44,4,FALSE)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up'!$A$2:$E$44,5,FALSE)</f>
        <v>Trsf</v>
      </c>
      <c r="S519" s="1" t="s">
        <v>580</v>
      </c>
    </row>
    <row r="520" spans="1:19" x14ac:dyDescent="0.3">
      <c r="A520" s="4">
        <v>44574</v>
      </c>
      <c r="B520" s="5">
        <f t="shared" si="91"/>
        <v>1</v>
      </c>
      <c r="C520" s="5">
        <f t="shared" si="92"/>
        <v>2022</v>
      </c>
      <c r="D520" s="5" t="s">
        <v>560</v>
      </c>
      <c r="E520" s="5" t="str">
        <f>VLOOKUP(F520,'Set up'!$A$2:$C$44,2,FALSE)</f>
        <v>C00000020</v>
      </c>
      <c r="F520" s="1" t="s">
        <v>411</v>
      </c>
      <c r="G520" s="11" t="s">
        <v>547</v>
      </c>
      <c r="H520" s="5">
        <v>8</v>
      </c>
      <c r="I520" s="5" t="str">
        <f>VLOOKUP(F520,'Set up'!$A$2:$C$44,3,FALSE)</f>
        <v>Cash</v>
      </c>
      <c r="J520" s="5">
        <f>VLOOKUP(F520,'Set up'!$A$2:$D$44,4,FALSE)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up'!$A$2:$E$44,5,FALSE)</f>
        <v>Trsf</v>
      </c>
      <c r="S520" s="1" t="s">
        <v>742</v>
      </c>
    </row>
    <row r="521" spans="1:19" x14ac:dyDescent="0.3">
      <c r="A521" s="4">
        <v>44574</v>
      </c>
      <c r="B521" s="5">
        <f t="shared" si="91"/>
        <v>1</v>
      </c>
      <c r="C521" s="5">
        <f t="shared" si="92"/>
        <v>2022</v>
      </c>
      <c r="D521" s="5" t="s">
        <v>560</v>
      </c>
      <c r="E521" s="5" t="str">
        <f>VLOOKUP(F521,'Set up'!$A$2:$C$44,2,FALSE)</f>
        <v>C00000020</v>
      </c>
      <c r="F521" s="1" t="s">
        <v>411</v>
      </c>
      <c r="G521" s="11" t="s">
        <v>557</v>
      </c>
      <c r="H521" s="5">
        <v>11</v>
      </c>
      <c r="I521" s="5" t="str">
        <f>VLOOKUP(F521,'Set up'!$A$2:$C$44,3,FALSE)</f>
        <v>Cash</v>
      </c>
      <c r="J521" s="5">
        <f>VLOOKUP(F521,'Set up'!$A$2:$D$44,4,FALSE)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up'!$A$2:$E$44,5,FALSE)</f>
        <v>Trsf</v>
      </c>
      <c r="S521" s="1" t="s">
        <v>743</v>
      </c>
    </row>
    <row r="522" spans="1:19" x14ac:dyDescent="0.3">
      <c r="A522" s="4">
        <v>44574</v>
      </c>
      <c r="B522" s="5">
        <f t="shared" si="91"/>
        <v>1</v>
      </c>
      <c r="C522" s="5">
        <f t="shared" si="92"/>
        <v>2022</v>
      </c>
      <c r="D522" s="5" t="s">
        <v>560</v>
      </c>
      <c r="E522" s="5" t="str">
        <f>VLOOKUP(F522,'Set up'!$A$2:$C$44,2,FALSE)</f>
        <v>C00000020</v>
      </c>
      <c r="F522" s="1" t="s">
        <v>411</v>
      </c>
      <c r="G522" s="11" t="s">
        <v>558</v>
      </c>
      <c r="H522" s="5">
        <v>11</v>
      </c>
      <c r="I522" s="5" t="str">
        <f>VLOOKUP(F522,'Set up'!$A$2:$C$44,3,FALSE)</f>
        <v>Cash</v>
      </c>
      <c r="J522" s="5">
        <f>VLOOKUP(F522,'Set up'!$A$2:$D$44,4,FALSE)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up'!$A$2:$E$44,5,FALSE)</f>
        <v>Trsf</v>
      </c>
      <c r="S522" s="1" t="s">
        <v>821</v>
      </c>
    </row>
    <row r="523" spans="1:19" x14ac:dyDescent="0.3">
      <c r="A523" s="4">
        <v>44574</v>
      </c>
      <c r="B523" s="5">
        <f t="shared" si="91"/>
        <v>1</v>
      </c>
      <c r="C523" s="5">
        <f t="shared" si="92"/>
        <v>2022</v>
      </c>
      <c r="D523" s="5" t="s">
        <v>560</v>
      </c>
      <c r="E523" s="5" t="str">
        <f>VLOOKUP(F523,'Set up'!$A$2:$C$44,2,FALSE)</f>
        <v>C00000020</v>
      </c>
      <c r="F523" s="1" t="s">
        <v>411</v>
      </c>
      <c r="G523" s="11" t="s">
        <v>431</v>
      </c>
      <c r="H523" s="5">
        <v>1</v>
      </c>
      <c r="I523" s="5" t="str">
        <f>VLOOKUP(F523,'Set up'!$A$2:$C$44,3,FALSE)</f>
        <v>Cash</v>
      </c>
      <c r="J523" s="5">
        <f>VLOOKUP(F523,'Set up'!$A$2:$D$44,4,FALSE)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up'!$A$2:$E$44,5,FALSE)</f>
        <v>Trsf</v>
      </c>
      <c r="S523" s="1" t="s">
        <v>820</v>
      </c>
    </row>
    <row r="524" spans="1:19" x14ac:dyDescent="0.3">
      <c r="A524" s="4">
        <v>44574</v>
      </c>
      <c r="B524" s="5">
        <f t="shared" si="91"/>
        <v>1</v>
      </c>
      <c r="C524" s="5">
        <f t="shared" si="92"/>
        <v>2022</v>
      </c>
      <c r="D524" s="5" t="s">
        <v>560</v>
      </c>
      <c r="E524" s="5" t="str">
        <f>VLOOKUP(F524,'Set up'!$A$2:$C$44,2,FALSE)</f>
        <v>C00000020</v>
      </c>
      <c r="F524" s="1" t="s">
        <v>411</v>
      </c>
      <c r="G524" s="11" t="s">
        <v>64</v>
      </c>
      <c r="H524" s="5">
        <v>8</v>
      </c>
      <c r="I524" s="5" t="str">
        <f>VLOOKUP(F524,'Set up'!$A$2:$C$44,3,FALSE)</f>
        <v>Cash</v>
      </c>
      <c r="J524" s="5">
        <f>VLOOKUP(F524,'Set up'!$A$2:$D$44,4,FALSE)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up'!$A$2:$E$44,5,FALSE)</f>
        <v>Trsf</v>
      </c>
      <c r="S524" s="1" t="s">
        <v>820</v>
      </c>
    </row>
    <row r="525" spans="1:19" x14ac:dyDescent="0.3">
      <c r="A525" s="4">
        <v>44575</v>
      </c>
      <c r="B525" s="5">
        <f t="shared" si="91"/>
        <v>1</v>
      </c>
      <c r="C525" s="5">
        <f t="shared" si="92"/>
        <v>2022</v>
      </c>
      <c r="D525" s="5" t="s">
        <v>561</v>
      </c>
      <c r="E525" s="5" t="str">
        <f>VLOOKUP(F525,'Set up'!$A$2:$C$44,2,FALSE)</f>
        <v>C00000004</v>
      </c>
      <c r="F525" s="1" t="s">
        <v>23</v>
      </c>
      <c r="G525" s="11" t="s">
        <v>562</v>
      </c>
      <c r="H525" s="5">
        <v>2</v>
      </c>
      <c r="I525" s="5">
        <f>VLOOKUP(F525,'Set up'!$A$2:$C$44,3,FALSE)</f>
        <v>120</v>
      </c>
      <c r="J525" s="5">
        <f>VLOOKUP(F525,'Set up'!$A$2:$D$44,4,FALSE)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up'!$A$2:$E$44,5,FALSE)</f>
        <v>Chq</v>
      </c>
      <c r="S525" s="1" t="s">
        <v>819</v>
      </c>
    </row>
    <row r="526" spans="1:19" x14ac:dyDescent="0.3">
      <c r="A526" s="4">
        <v>44575</v>
      </c>
      <c r="B526" s="5">
        <f t="shared" si="91"/>
        <v>1</v>
      </c>
      <c r="C526" s="5">
        <f t="shared" si="92"/>
        <v>2022</v>
      </c>
      <c r="D526" s="5" t="s">
        <v>561</v>
      </c>
      <c r="E526" s="5" t="str">
        <f>VLOOKUP(F526,'Set up'!$A$2:$C$44,2,FALSE)</f>
        <v>C00000004</v>
      </c>
      <c r="F526" s="1" t="s">
        <v>23</v>
      </c>
      <c r="G526" s="11" t="s">
        <v>557</v>
      </c>
      <c r="H526" s="5">
        <v>2</v>
      </c>
      <c r="I526" s="5">
        <f>VLOOKUP(F526,'Set up'!$A$2:$C$44,3,FALSE)</f>
        <v>120</v>
      </c>
      <c r="J526" s="5">
        <f>VLOOKUP(F526,'Set up'!$A$2:$D$44,4,FALSE)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up'!$A$2:$E$44,5,FALSE)</f>
        <v>Chq</v>
      </c>
      <c r="S526" s="1" t="s">
        <v>819</v>
      </c>
    </row>
    <row r="527" spans="1:19" x14ac:dyDescent="0.3">
      <c r="A527" s="4">
        <v>44575</v>
      </c>
      <c r="B527" s="5">
        <f t="shared" si="91"/>
        <v>1</v>
      </c>
      <c r="C527" s="5">
        <f t="shared" si="92"/>
        <v>2022</v>
      </c>
      <c r="D527" s="5" t="s">
        <v>561</v>
      </c>
      <c r="E527" s="5" t="str">
        <f>VLOOKUP(F527,'Set up'!$A$2:$C$44,2,FALSE)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up'!$A$2:$C$44,3,FALSE)</f>
        <v>120</v>
      </c>
      <c r="J527" s="5">
        <f>VLOOKUP(F527,'Set up'!$A$2:$D$44,4,FALSE)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up'!$A$2:$E$44,5,FALSE)</f>
        <v>Chq</v>
      </c>
      <c r="S527" s="1" t="s">
        <v>819</v>
      </c>
    </row>
    <row r="528" spans="1:19" x14ac:dyDescent="0.3">
      <c r="A528" s="4">
        <v>44575</v>
      </c>
      <c r="B528" s="5">
        <f t="shared" si="91"/>
        <v>1</v>
      </c>
      <c r="C528" s="5">
        <f t="shared" si="92"/>
        <v>2022</v>
      </c>
      <c r="D528" s="5" t="s">
        <v>561</v>
      </c>
      <c r="E528" s="5" t="str">
        <f>VLOOKUP(F528,'Set up'!$A$2:$C$44,2,FALSE)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up'!$A$2:$C$44,3,FALSE)</f>
        <v>120</v>
      </c>
      <c r="J528" s="5">
        <f>VLOOKUP(F528,'Set up'!$A$2:$D$44,4,FALSE)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up'!$A$2:$E$44,5,FALSE)</f>
        <v>Chq</v>
      </c>
      <c r="S528" s="1" t="s">
        <v>819</v>
      </c>
    </row>
    <row r="529" spans="1:19" x14ac:dyDescent="0.3">
      <c r="A529" s="4">
        <v>44575</v>
      </c>
      <c r="B529" s="5">
        <f t="shared" si="91"/>
        <v>1</v>
      </c>
      <c r="C529" s="5">
        <f t="shared" si="92"/>
        <v>2022</v>
      </c>
      <c r="D529" s="5" t="s">
        <v>561</v>
      </c>
      <c r="E529" s="5" t="str">
        <f>VLOOKUP(F529,'Set up'!$A$2:$C$44,2,FALSE)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up'!$A$2:$C$44,3,FALSE)</f>
        <v>120</v>
      </c>
      <c r="J529" s="5">
        <f>VLOOKUP(F529,'Set up'!$A$2:$D$44,4,FALSE)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up'!$A$2:$E$44,5,FALSE)</f>
        <v>Chq</v>
      </c>
      <c r="S529" s="1" t="s">
        <v>819</v>
      </c>
    </row>
    <row r="530" spans="1:19" x14ac:dyDescent="0.3">
      <c r="A530" s="4">
        <v>44575</v>
      </c>
      <c r="B530" s="5">
        <f t="shared" si="91"/>
        <v>1</v>
      </c>
      <c r="C530" s="5">
        <f t="shared" si="92"/>
        <v>2022</v>
      </c>
      <c r="D530" s="5" t="s">
        <v>561</v>
      </c>
      <c r="E530" s="5" t="str">
        <f>VLOOKUP(F530,'Set up'!$A$2:$C$44,2,FALSE)</f>
        <v>C00000004</v>
      </c>
      <c r="F530" s="1" t="s">
        <v>23</v>
      </c>
      <c r="G530" s="11" t="s">
        <v>553</v>
      </c>
      <c r="H530" s="5">
        <v>1</v>
      </c>
      <c r="I530" s="5">
        <f>VLOOKUP(F530,'Set up'!$A$2:$C$44,3,FALSE)</f>
        <v>120</v>
      </c>
      <c r="J530" s="5">
        <f>VLOOKUP(F530,'Set up'!$A$2:$D$44,4,FALSE)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up'!$A$2:$E$44,5,FALSE)</f>
        <v>Chq</v>
      </c>
      <c r="S530" s="1" t="s">
        <v>819</v>
      </c>
    </row>
    <row r="531" spans="1:19" x14ac:dyDescent="0.3">
      <c r="A531" s="4">
        <v>44575</v>
      </c>
      <c r="B531" s="5">
        <f t="shared" si="91"/>
        <v>1</v>
      </c>
      <c r="C531" s="5">
        <f t="shared" si="92"/>
        <v>2022</v>
      </c>
      <c r="D531" s="5" t="s">
        <v>563</v>
      </c>
      <c r="E531" s="5" t="str">
        <f>VLOOKUP(F531,'Set up'!$A$2:$C$44,2,FALSE)</f>
        <v>C00000004</v>
      </c>
      <c r="F531" s="1" t="s">
        <v>23</v>
      </c>
      <c r="G531" s="11" t="s">
        <v>553</v>
      </c>
      <c r="H531" s="5">
        <v>4</v>
      </c>
      <c r="I531" s="5">
        <f>VLOOKUP(F531,'Set up'!$A$2:$C$44,3,FALSE)</f>
        <v>120</v>
      </c>
      <c r="J531" s="5">
        <f>VLOOKUP(F531,'Set up'!$A$2:$D$44,4,FALSE)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up'!$A$2:$E$44,5,FALSE)</f>
        <v>Chq</v>
      </c>
      <c r="S531" s="1" t="s">
        <v>819</v>
      </c>
    </row>
    <row r="532" spans="1:19" x14ac:dyDescent="0.3">
      <c r="A532" s="4">
        <v>44575</v>
      </c>
      <c r="B532" s="5">
        <f t="shared" si="91"/>
        <v>1</v>
      </c>
      <c r="C532" s="5">
        <f t="shared" si="92"/>
        <v>2022</v>
      </c>
      <c r="D532" s="5" t="s">
        <v>563</v>
      </c>
      <c r="E532" s="5" t="str">
        <f>VLOOKUP(F532,'Set up'!$A$2:$C$44,2,FALSE)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up'!$A$2:$C$44,3,FALSE)</f>
        <v>120</v>
      </c>
      <c r="J532" s="5">
        <f>VLOOKUP(F532,'Set up'!$A$2:$D$44,4,FALSE)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up'!$A$2:$E$44,5,FALSE)</f>
        <v>Chq</v>
      </c>
      <c r="S532" s="1" t="s">
        <v>819</v>
      </c>
    </row>
    <row r="533" spans="1:19" x14ac:dyDescent="0.3">
      <c r="A533" s="4">
        <v>44578</v>
      </c>
      <c r="B533" s="5">
        <f t="shared" si="91"/>
        <v>1</v>
      </c>
      <c r="C533" s="5">
        <f t="shared" si="92"/>
        <v>2022</v>
      </c>
      <c r="D533" s="5" t="s">
        <v>564</v>
      </c>
      <c r="E533" s="5" t="str">
        <f>VLOOKUP(F533,'Set up'!$A$2:$C$44,2,FALSE)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up'!$A$2:$C$44,3,FALSE)</f>
        <v>120</v>
      </c>
      <c r="J533" s="5">
        <f>VLOOKUP(F533,'Set up'!$A$2:$D$44,4,FALSE)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up'!$A$2:$E$44,5,FALSE)</f>
        <v>Chq</v>
      </c>
      <c r="S533" s="1" t="s">
        <v>819</v>
      </c>
    </row>
    <row r="534" spans="1:19" x14ac:dyDescent="0.3">
      <c r="A534" s="4">
        <v>44578</v>
      </c>
      <c r="B534" s="5">
        <f t="shared" si="91"/>
        <v>1</v>
      </c>
      <c r="C534" s="5">
        <f t="shared" si="92"/>
        <v>2022</v>
      </c>
      <c r="D534" s="5" t="s">
        <v>564</v>
      </c>
      <c r="E534" s="5" t="str">
        <f>VLOOKUP(F534,'Set up'!$A$2:$C$44,2,FALSE)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up'!$A$2:$C$44,3,FALSE)</f>
        <v>120</v>
      </c>
      <c r="J534" s="5">
        <f>VLOOKUP(F534,'Set up'!$A$2:$D$44,4,FALSE)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up'!$A$2:$E$44,5,FALSE)</f>
        <v>Chq</v>
      </c>
      <c r="S534" s="1" t="s">
        <v>819</v>
      </c>
    </row>
    <row r="535" spans="1:19" x14ac:dyDescent="0.3">
      <c r="A535" s="4">
        <v>44578</v>
      </c>
      <c r="B535" s="5">
        <f t="shared" si="91"/>
        <v>1</v>
      </c>
      <c r="C535" s="5">
        <f t="shared" si="92"/>
        <v>2022</v>
      </c>
      <c r="D535" s="5" t="s">
        <v>564</v>
      </c>
      <c r="E535" s="5" t="str">
        <f>VLOOKUP(F535,'Set up'!$A$2:$C$44,2,FALSE)</f>
        <v>C00000004</v>
      </c>
      <c r="F535" s="1" t="s">
        <v>23</v>
      </c>
      <c r="G535" s="11" t="s">
        <v>565</v>
      </c>
      <c r="H535" s="5">
        <v>1</v>
      </c>
      <c r="I535" s="5">
        <f>VLOOKUP(F535,'Set up'!$A$2:$C$44,3,FALSE)</f>
        <v>120</v>
      </c>
      <c r="J535" s="5">
        <f>VLOOKUP(F535,'Set up'!$A$2:$D$44,4,FALSE)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up'!$A$2:$E$44,5,FALSE)</f>
        <v>Chq</v>
      </c>
      <c r="S535" s="1" t="s">
        <v>819</v>
      </c>
    </row>
    <row r="536" spans="1:19" x14ac:dyDescent="0.3">
      <c r="A536" s="4">
        <v>44579</v>
      </c>
      <c r="B536" s="5">
        <f t="shared" si="91"/>
        <v>1</v>
      </c>
      <c r="C536" s="5">
        <f t="shared" si="92"/>
        <v>2022</v>
      </c>
      <c r="D536" s="5" t="s">
        <v>566</v>
      </c>
      <c r="E536" s="5" t="str">
        <f>VLOOKUP(F536,'Set up'!$A$2:$C$44,2,FALSE)</f>
        <v>C00000020</v>
      </c>
      <c r="F536" s="1" t="s">
        <v>411</v>
      </c>
      <c r="G536" s="11" t="s">
        <v>547</v>
      </c>
      <c r="H536" s="5">
        <v>3</v>
      </c>
      <c r="I536" s="5" t="str">
        <f>VLOOKUP(F536,'Set up'!$A$2:$C$44,3,FALSE)</f>
        <v>Cash</v>
      </c>
      <c r="J536" s="5">
        <f>VLOOKUP(F536,'Set up'!$A$2:$D$44,4,FALSE)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up'!$A$2:$E$44,5,FALSE)</f>
        <v>Trsf</v>
      </c>
      <c r="S536" s="1" t="s">
        <v>820</v>
      </c>
    </row>
    <row r="537" spans="1:19" x14ac:dyDescent="0.3">
      <c r="A537" s="4">
        <v>44579</v>
      </c>
      <c r="B537" s="5">
        <f t="shared" si="91"/>
        <v>1</v>
      </c>
      <c r="C537" s="5">
        <f t="shared" si="92"/>
        <v>2022</v>
      </c>
      <c r="D537" s="5" t="s">
        <v>566</v>
      </c>
      <c r="E537" s="5" t="str">
        <f>VLOOKUP(F537,'Set up'!$A$2:$C$44,2,FALSE)</f>
        <v>C00000020</v>
      </c>
      <c r="F537" s="1" t="s">
        <v>411</v>
      </c>
      <c r="G537" s="11" t="s">
        <v>557</v>
      </c>
      <c r="H537" s="5">
        <v>4</v>
      </c>
      <c r="I537" s="5" t="str">
        <f>VLOOKUP(F537,'Set up'!$A$2:$C$44,3,FALSE)</f>
        <v>Cash</v>
      </c>
      <c r="J537" s="5">
        <f>VLOOKUP(F537,'Set up'!$A$2:$D$44,4,FALSE)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up'!$A$2:$E$44,5,FALSE)</f>
        <v>Trsf</v>
      </c>
      <c r="S537" s="1" t="s">
        <v>820</v>
      </c>
    </row>
    <row r="538" spans="1:19" x14ac:dyDescent="0.3">
      <c r="A538" s="4">
        <v>44579</v>
      </c>
      <c r="B538" s="5">
        <f t="shared" si="91"/>
        <v>1</v>
      </c>
      <c r="C538" s="5">
        <f t="shared" si="92"/>
        <v>2022</v>
      </c>
      <c r="D538" s="5" t="s">
        <v>566</v>
      </c>
      <c r="E538" s="5" t="str">
        <f>VLOOKUP(F538,'Set up'!$A$2:$C$44,2,FALSE)</f>
        <v>C00000020</v>
      </c>
      <c r="F538" s="1" t="s">
        <v>411</v>
      </c>
      <c r="G538" s="11" t="s">
        <v>558</v>
      </c>
      <c r="H538" s="5">
        <v>5</v>
      </c>
      <c r="I538" s="5" t="str">
        <f>VLOOKUP(F538,'Set up'!$A$2:$C$44,3,FALSE)</f>
        <v>Cash</v>
      </c>
      <c r="J538" s="5">
        <f>VLOOKUP(F538,'Set up'!$A$2:$D$44,4,FALSE)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up'!$A$2:$E$44,5,FALSE)</f>
        <v>Trsf</v>
      </c>
      <c r="S538" s="1" t="s">
        <v>820</v>
      </c>
    </row>
    <row r="539" spans="1:19" x14ac:dyDescent="0.3">
      <c r="A539" s="4">
        <v>44579</v>
      </c>
      <c r="B539" s="5">
        <f t="shared" si="91"/>
        <v>1</v>
      </c>
      <c r="C539" s="5">
        <f t="shared" si="92"/>
        <v>2022</v>
      </c>
      <c r="D539" s="5" t="s">
        <v>566</v>
      </c>
      <c r="E539" s="5" t="str">
        <f>VLOOKUP(F539,'Set up'!$A$2:$C$44,2,FALSE)</f>
        <v>C00000020</v>
      </c>
      <c r="F539" s="1" t="s">
        <v>411</v>
      </c>
      <c r="G539" s="11" t="s">
        <v>431</v>
      </c>
      <c r="H539" s="5">
        <v>1</v>
      </c>
      <c r="I539" s="5" t="str">
        <f>VLOOKUP(F539,'Set up'!$A$2:$C$44,3,FALSE)</f>
        <v>Cash</v>
      </c>
      <c r="J539" s="5">
        <f>VLOOKUP(F539,'Set up'!$A$2:$D$44,4,FALSE)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up'!$A$2:$E$44,5,FALSE)</f>
        <v>Trsf</v>
      </c>
      <c r="S539" s="1" t="s">
        <v>820</v>
      </c>
    </row>
    <row r="540" spans="1:19" x14ac:dyDescent="0.3">
      <c r="A540" s="4">
        <v>44579</v>
      </c>
      <c r="B540" s="5">
        <f t="shared" si="91"/>
        <v>1</v>
      </c>
      <c r="C540" s="5">
        <f t="shared" si="92"/>
        <v>2022</v>
      </c>
      <c r="D540" s="5" t="s">
        <v>566</v>
      </c>
      <c r="E540" s="5" t="str">
        <f>VLOOKUP(F540,'Set up'!$A$2:$C$44,2,FALSE)</f>
        <v>C00000020</v>
      </c>
      <c r="F540" s="1" t="s">
        <v>411</v>
      </c>
      <c r="G540" s="11" t="s">
        <v>64</v>
      </c>
      <c r="H540" s="5">
        <v>2</v>
      </c>
      <c r="I540" s="5" t="str">
        <f>VLOOKUP(F540,'Set up'!$A$2:$C$44,3,FALSE)</f>
        <v>Cash</v>
      </c>
      <c r="J540" s="5">
        <f>VLOOKUP(F540,'Set up'!$A$2:$D$44,4,FALSE)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up'!$A$2:$E$44,5,FALSE)</f>
        <v>Trsf</v>
      </c>
      <c r="S540" s="1" t="s">
        <v>820</v>
      </c>
    </row>
    <row r="541" spans="1:19" x14ac:dyDescent="0.3">
      <c r="A541" s="4">
        <v>44583</v>
      </c>
      <c r="B541" s="5">
        <f t="shared" si="91"/>
        <v>1</v>
      </c>
      <c r="C541" s="5">
        <f t="shared" si="92"/>
        <v>2022</v>
      </c>
      <c r="D541" s="5" t="s">
        <v>567</v>
      </c>
      <c r="E541" s="5" t="str">
        <f>VLOOKUP(F541,'Set up'!$A$2:$C$44,2,FALSE)</f>
        <v>C00000019</v>
      </c>
      <c r="F541" s="1" t="s">
        <v>402</v>
      </c>
      <c r="G541" s="11" t="s">
        <v>562</v>
      </c>
      <c r="H541" s="5">
        <v>1</v>
      </c>
      <c r="I541" s="5" t="str">
        <f>VLOOKUP(F541,'Set up'!$A$2:$C$44,3,FALSE)</f>
        <v>Cash</v>
      </c>
      <c r="J541" s="5">
        <f>VLOOKUP(F541,'Set up'!$A$2:$D$44,4,FALSE)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up'!$A$2:$E$44,5,FALSE)</f>
        <v>Trsf</v>
      </c>
      <c r="S541" s="1" t="s">
        <v>584</v>
      </c>
    </row>
    <row r="542" spans="1:19" x14ac:dyDescent="0.3">
      <c r="A542" s="4">
        <v>44583</v>
      </c>
      <c r="B542" s="5">
        <f t="shared" si="91"/>
        <v>1</v>
      </c>
      <c r="C542" s="5">
        <f t="shared" si="92"/>
        <v>2022</v>
      </c>
      <c r="D542" s="5" t="s">
        <v>567</v>
      </c>
      <c r="E542" s="5" t="str">
        <f>VLOOKUP(F542,'Set up'!$A$2:$C$44,2,FALSE)</f>
        <v>C00000019</v>
      </c>
      <c r="F542" s="1" t="s">
        <v>402</v>
      </c>
      <c r="G542" s="11" t="s">
        <v>480</v>
      </c>
      <c r="H542" s="5">
        <v>1</v>
      </c>
      <c r="I542" s="5" t="str">
        <f>VLOOKUP(F542,'Set up'!$A$2:$C$44,3,FALSE)</f>
        <v>Cash</v>
      </c>
      <c r="J542" s="5">
        <f>VLOOKUP(F542,'Set up'!$A$2:$D$44,4,FALSE)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up'!$A$2:$E$44,5,FALSE)</f>
        <v>Trsf</v>
      </c>
      <c r="S542" s="1" t="s">
        <v>584</v>
      </c>
    </row>
    <row r="543" spans="1:19" x14ac:dyDescent="0.3">
      <c r="A543" s="4">
        <v>44583</v>
      </c>
      <c r="B543" s="5">
        <f t="shared" si="91"/>
        <v>1</v>
      </c>
      <c r="C543" s="5">
        <f t="shared" si="92"/>
        <v>2022</v>
      </c>
      <c r="D543" s="5" t="s">
        <v>567</v>
      </c>
      <c r="E543" s="5" t="str">
        <f>VLOOKUP(F543,'Set up'!$A$2:$C$44,2,FALSE)</f>
        <v>C00000019</v>
      </c>
      <c r="F543" s="1" t="s">
        <v>402</v>
      </c>
      <c r="G543" s="11" t="s">
        <v>568</v>
      </c>
      <c r="H543" s="5">
        <v>1</v>
      </c>
      <c r="I543" s="5" t="str">
        <f>VLOOKUP(F543,'Set up'!$A$2:$C$44,3,FALSE)</f>
        <v>Cash</v>
      </c>
      <c r="J543" s="5">
        <f>VLOOKUP(F543,'Set up'!$A$2:$D$44,4,FALSE)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up'!$A$2:$E$44,5,FALSE)</f>
        <v>Trsf</v>
      </c>
      <c r="S543" s="1" t="s">
        <v>584</v>
      </c>
    </row>
    <row r="544" spans="1:19" x14ac:dyDescent="0.3">
      <c r="A544" s="4">
        <v>44585</v>
      </c>
      <c r="B544" s="5">
        <f t="shared" si="91"/>
        <v>1</v>
      </c>
      <c r="C544" s="5">
        <f t="shared" si="92"/>
        <v>2022</v>
      </c>
      <c r="D544" s="5" t="s">
        <v>569</v>
      </c>
      <c r="E544" s="5" t="str">
        <f>VLOOKUP(F544,'Set up'!$A$2:$C$44,2,FALSE)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up'!$A$2:$C$44,3,FALSE)</f>
        <v>120</v>
      </c>
      <c r="J544" s="5">
        <f>VLOOKUP(F544,'Set up'!$A$2:$D$44,4,FALSE)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up'!$A$2:$E$44,5,FALSE)</f>
        <v>Trsf</v>
      </c>
      <c r="S544" s="1" t="s">
        <v>752</v>
      </c>
    </row>
    <row r="545" spans="1:19" x14ac:dyDescent="0.3">
      <c r="A545" s="4">
        <v>44585</v>
      </c>
      <c r="B545" s="5">
        <f t="shared" si="91"/>
        <v>1</v>
      </c>
      <c r="C545" s="5">
        <f t="shared" si="92"/>
        <v>2022</v>
      </c>
      <c r="D545" s="5" t="s">
        <v>569</v>
      </c>
      <c r="E545" s="5" t="str">
        <f>VLOOKUP(F545,'Set up'!$A$2:$C$44,2,FALSE)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up'!$A$2:$C$44,3,FALSE)</f>
        <v>120</v>
      </c>
      <c r="J545" s="5">
        <f>VLOOKUP(F545,'Set up'!$A$2:$D$44,4,FALSE)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up'!$A$2:$E$44,5,FALSE)</f>
        <v>Trsf</v>
      </c>
      <c r="S545" s="1" t="s">
        <v>752</v>
      </c>
    </row>
    <row r="546" spans="1:19" x14ac:dyDescent="0.3">
      <c r="A546" s="4">
        <v>44585</v>
      </c>
      <c r="B546" s="5">
        <f t="shared" si="91"/>
        <v>1</v>
      </c>
      <c r="C546" s="5">
        <f t="shared" si="92"/>
        <v>2022</v>
      </c>
      <c r="D546" s="5" t="s">
        <v>569</v>
      </c>
      <c r="E546" s="5" t="str">
        <f>VLOOKUP(F546,'Set up'!$A$2:$C$44,2,FALSE)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up'!$A$2:$C$44,3,FALSE)</f>
        <v>120</v>
      </c>
      <c r="J546" s="5">
        <f>VLOOKUP(F546,'Set up'!$A$2:$D$44,4,FALSE)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up'!$A$2:$E$44,5,FALSE)</f>
        <v>Trsf</v>
      </c>
      <c r="S546" s="1" t="s">
        <v>752</v>
      </c>
    </row>
    <row r="547" spans="1:19" x14ac:dyDescent="0.3">
      <c r="A547" s="4">
        <v>44585</v>
      </c>
      <c r="B547" s="5">
        <f t="shared" si="91"/>
        <v>1</v>
      </c>
      <c r="C547" s="5">
        <f t="shared" si="92"/>
        <v>2022</v>
      </c>
      <c r="D547" s="5" t="s">
        <v>569</v>
      </c>
      <c r="E547" s="5" t="str">
        <f>VLOOKUP(F547,'Set up'!$A$2:$C$44,2,FALSE)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up'!$A$2:$C$44,3,FALSE)</f>
        <v>120</v>
      </c>
      <c r="J547" s="5">
        <f>VLOOKUP(F547,'Set up'!$A$2:$D$44,4,FALSE)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up'!$A$2:$E$44,5,FALSE)</f>
        <v>Trsf</v>
      </c>
      <c r="S547" s="1" t="s">
        <v>752</v>
      </c>
    </row>
    <row r="548" spans="1:19" x14ac:dyDescent="0.3">
      <c r="A548" s="4">
        <v>44586</v>
      </c>
      <c r="B548" s="5">
        <f t="shared" si="91"/>
        <v>1</v>
      </c>
      <c r="C548" s="5">
        <f t="shared" si="92"/>
        <v>2022</v>
      </c>
      <c r="D548" s="5" t="s">
        <v>570</v>
      </c>
      <c r="E548" s="5" t="str">
        <f>VLOOKUP(F548,'Set up'!$A$2:$C$44,2,FALSE)</f>
        <v>C00000006</v>
      </c>
      <c r="F548" s="1" t="s">
        <v>43</v>
      </c>
      <c r="G548" s="11" t="s">
        <v>562</v>
      </c>
      <c r="H548" s="5">
        <v>1</v>
      </c>
      <c r="I548" s="5" t="str">
        <f>VLOOKUP(F548,'Set up'!$A$2:$C$44,3,FALSE)</f>
        <v>Cash</v>
      </c>
      <c r="J548" s="5">
        <f>VLOOKUP(F548,'Set up'!$A$2:$D$44,4,FALSE)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up'!$A$2:$E$44,5,FALSE)</f>
        <v>Chq</v>
      </c>
      <c r="S548" s="1" t="s">
        <v>620</v>
      </c>
    </row>
    <row r="549" spans="1:19" x14ac:dyDescent="0.3">
      <c r="A549" s="4">
        <v>44586</v>
      </c>
      <c r="B549" s="5">
        <f t="shared" si="91"/>
        <v>1</v>
      </c>
      <c r="C549" s="5">
        <f t="shared" si="92"/>
        <v>2022</v>
      </c>
      <c r="D549" s="5" t="s">
        <v>570</v>
      </c>
      <c r="E549" s="5" t="str">
        <f>VLOOKUP(F549,'Set up'!$A$2:$C$44,2,FALSE)</f>
        <v>C00000006</v>
      </c>
      <c r="F549" s="1" t="s">
        <v>43</v>
      </c>
      <c r="G549" s="11" t="s">
        <v>553</v>
      </c>
      <c r="H549" s="5">
        <v>1</v>
      </c>
      <c r="I549" s="5" t="str">
        <f>VLOOKUP(F549,'Set up'!$A$2:$C$44,3,FALSE)</f>
        <v>Cash</v>
      </c>
      <c r="J549" s="5">
        <f>VLOOKUP(F549,'Set up'!$A$2:$D$44,4,FALSE)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up'!$A$2:$E$44,5,FALSE)</f>
        <v>Chq</v>
      </c>
      <c r="S549" s="1" t="s">
        <v>620</v>
      </c>
    </row>
    <row r="550" spans="1:19" x14ac:dyDescent="0.3">
      <c r="A550" s="4">
        <v>44587</v>
      </c>
      <c r="B550" s="5">
        <f t="shared" si="91"/>
        <v>1</v>
      </c>
      <c r="C550" s="5">
        <f t="shared" si="92"/>
        <v>2022</v>
      </c>
      <c r="D550" s="5" t="s">
        <v>571</v>
      </c>
      <c r="E550" s="5" t="str">
        <f>VLOOKUP(F550,'Set up'!$A$2:$C$44,2,FALSE)</f>
        <v>C00000004</v>
      </c>
      <c r="F550" s="1" t="s">
        <v>23</v>
      </c>
      <c r="G550" s="11" t="s">
        <v>562</v>
      </c>
      <c r="H550" s="5">
        <v>5</v>
      </c>
      <c r="I550" s="5">
        <f>VLOOKUP(F550,'Set up'!$A$2:$C$44,3,FALSE)</f>
        <v>120</v>
      </c>
      <c r="J550" s="5">
        <f>VLOOKUP(F550,'Set up'!$A$2:$D$44,4,FALSE)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up'!$A$2:$E$44,5,FALSE)</f>
        <v>Chq</v>
      </c>
      <c r="S550" s="1" t="s">
        <v>819</v>
      </c>
    </row>
    <row r="551" spans="1:19" x14ac:dyDescent="0.3">
      <c r="A551" s="4">
        <v>44587</v>
      </c>
      <c r="B551" s="5">
        <f t="shared" si="91"/>
        <v>1</v>
      </c>
      <c r="C551" s="5">
        <f t="shared" si="92"/>
        <v>2022</v>
      </c>
      <c r="D551" s="5" t="s">
        <v>571</v>
      </c>
      <c r="E551" s="5" t="str">
        <f>VLOOKUP(F551,'Set up'!$A$2:$C$44,2,FALSE)</f>
        <v>C00000004</v>
      </c>
      <c r="F551" s="1" t="s">
        <v>23</v>
      </c>
      <c r="G551" s="11" t="s">
        <v>572</v>
      </c>
      <c r="H551" s="5">
        <v>1</v>
      </c>
      <c r="I551" s="5">
        <f>VLOOKUP(F551,'Set up'!$A$2:$C$44,3,FALSE)</f>
        <v>120</v>
      </c>
      <c r="J551" s="5">
        <f>VLOOKUP(F551,'Set up'!$A$2:$D$44,4,FALSE)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up'!$A$2:$E$44,5,FALSE)</f>
        <v>Chq</v>
      </c>
      <c r="S551" s="1" t="s">
        <v>819</v>
      </c>
    </row>
    <row r="552" spans="1:19" x14ac:dyDescent="0.3">
      <c r="A552" s="4">
        <v>44587</v>
      </c>
      <c r="B552" s="5">
        <f t="shared" si="91"/>
        <v>1</v>
      </c>
      <c r="C552" s="5">
        <f t="shared" si="92"/>
        <v>2022</v>
      </c>
      <c r="D552" s="5" t="s">
        <v>571</v>
      </c>
      <c r="E552" s="5" t="str">
        <f>VLOOKUP(F552,'Set up'!$A$2:$C$44,2,FALSE)</f>
        <v>C00000004</v>
      </c>
      <c r="F552" s="1" t="s">
        <v>23</v>
      </c>
      <c r="G552" s="11" t="s">
        <v>553</v>
      </c>
      <c r="H552" s="5">
        <v>5</v>
      </c>
      <c r="I552" s="5">
        <f>VLOOKUP(F552,'Set up'!$A$2:$C$44,3,FALSE)</f>
        <v>120</v>
      </c>
      <c r="J552" s="5">
        <f>VLOOKUP(F552,'Set up'!$A$2:$D$44,4,FALSE)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up'!$A$2:$E$44,5,FALSE)</f>
        <v>Chq</v>
      </c>
      <c r="S552" s="1" t="s">
        <v>819</v>
      </c>
    </row>
    <row r="553" spans="1:19" x14ac:dyDescent="0.3">
      <c r="A553" s="4">
        <v>44587</v>
      </c>
      <c r="B553" s="5">
        <f t="shared" si="91"/>
        <v>1</v>
      </c>
      <c r="C553" s="5">
        <f t="shared" si="92"/>
        <v>2022</v>
      </c>
      <c r="D553" s="5" t="s">
        <v>571</v>
      </c>
      <c r="E553" s="5" t="str">
        <f>VLOOKUP(F553,'Set up'!$A$2:$C$44,2,FALSE)</f>
        <v>C00000004</v>
      </c>
      <c r="F553" s="1" t="s">
        <v>23</v>
      </c>
      <c r="G553" s="11" t="s">
        <v>480</v>
      </c>
      <c r="H553" s="5">
        <v>3</v>
      </c>
      <c r="I553" s="5">
        <f>VLOOKUP(F553,'Set up'!$A$2:$C$44,3,FALSE)</f>
        <v>120</v>
      </c>
      <c r="J553" s="5">
        <f>VLOOKUP(F553,'Set up'!$A$2:$D$44,4,FALSE)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up'!$A$2:$E$44,5,FALSE)</f>
        <v>Chq</v>
      </c>
      <c r="S553" s="1" t="s">
        <v>819</v>
      </c>
    </row>
    <row r="554" spans="1:19" x14ac:dyDescent="0.3">
      <c r="A554" s="4">
        <v>44602</v>
      </c>
      <c r="B554" s="5">
        <f t="shared" si="91"/>
        <v>2</v>
      </c>
      <c r="C554" s="5">
        <f t="shared" si="92"/>
        <v>2022</v>
      </c>
      <c r="D554" s="5" t="s">
        <v>603</v>
      </c>
      <c r="E554" s="5" t="str">
        <f>VLOOKUP(F554,'Set up'!$A$2:$C$44,2,FALSE)</f>
        <v>C00000019</v>
      </c>
      <c r="F554" s="1" t="s">
        <v>402</v>
      </c>
      <c r="G554" s="11" t="s">
        <v>562</v>
      </c>
      <c r="H554" s="5">
        <v>2</v>
      </c>
      <c r="I554" s="5" t="str">
        <f>VLOOKUP(F554,'Set up'!$A$2:$C$44,3,FALSE)</f>
        <v>Cash</v>
      </c>
      <c r="J554" s="5">
        <f>VLOOKUP(F554,'Set up'!$A$2:$D$44,4,FALSE)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up'!$A$2:$E$44,5,FALSE)</f>
        <v>Trsf</v>
      </c>
      <c r="S554" s="1" t="s">
        <v>621</v>
      </c>
    </row>
    <row r="555" spans="1:19" x14ac:dyDescent="0.3">
      <c r="A555" s="4">
        <v>44602</v>
      </c>
      <c r="B555" s="5">
        <f t="shared" si="91"/>
        <v>2</v>
      </c>
      <c r="C555" s="5">
        <f t="shared" si="92"/>
        <v>2022</v>
      </c>
      <c r="D555" s="5" t="s">
        <v>603</v>
      </c>
      <c r="E555" s="5" t="str">
        <f>VLOOKUP(F555,'Set up'!$A$2:$C$44,2,FALSE)</f>
        <v>C00000019</v>
      </c>
      <c r="F555" s="1" t="s">
        <v>402</v>
      </c>
      <c r="G555" s="11" t="s">
        <v>480</v>
      </c>
      <c r="H555" s="5">
        <v>3</v>
      </c>
      <c r="I555" s="5" t="str">
        <f>VLOOKUP(F555,'Set up'!$A$2:$C$44,3,FALSE)</f>
        <v>Cash</v>
      </c>
      <c r="J555" s="5">
        <f>VLOOKUP(F555,'Set up'!$A$2:$D$44,4,FALSE)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up'!$A$2:$E$44,5,FALSE)</f>
        <v>Trsf</v>
      </c>
      <c r="S555" s="1" t="s">
        <v>621</v>
      </c>
    </row>
    <row r="556" spans="1:19" x14ac:dyDescent="0.3">
      <c r="A556" s="4">
        <v>44602</v>
      </c>
      <c r="B556" s="5">
        <f t="shared" si="91"/>
        <v>2</v>
      </c>
      <c r="C556" s="5">
        <f t="shared" si="92"/>
        <v>2022</v>
      </c>
      <c r="D556" s="5" t="s">
        <v>603</v>
      </c>
      <c r="E556" s="5" t="str">
        <f>VLOOKUP(F556,'Set up'!$A$2:$C$44,2,FALSE)</f>
        <v>C00000019</v>
      </c>
      <c r="F556" s="1" t="s">
        <v>402</v>
      </c>
      <c r="G556" s="11" t="s">
        <v>17</v>
      </c>
      <c r="H556" s="5">
        <v>1</v>
      </c>
      <c r="I556" s="5" t="str">
        <f>VLOOKUP(F556,'Set up'!$A$2:$C$44,3,FALSE)</f>
        <v>Cash</v>
      </c>
      <c r="J556" s="5">
        <f>VLOOKUP(F556,'Set up'!$A$2:$D$44,4,FALSE)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up'!$A$2:$E$44,5,FALSE)</f>
        <v>Trsf</v>
      </c>
      <c r="S556" s="1" t="s">
        <v>621</v>
      </c>
    </row>
    <row r="557" spans="1:19" x14ac:dyDescent="0.3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603</v>
      </c>
      <c r="E557" s="5" t="str">
        <f>VLOOKUP(F557,'Set up'!$A$2:$C$44,2,FALSE)</f>
        <v>C00000019</v>
      </c>
      <c r="F557" s="1" t="s">
        <v>402</v>
      </c>
      <c r="G557" s="11" t="s">
        <v>293</v>
      </c>
      <c r="H557" s="5">
        <v>2</v>
      </c>
      <c r="I557" s="5" t="str">
        <f>VLOOKUP(F557,'Set up'!$A$2:$C$44,3,FALSE)</f>
        <v>Cash</v>
      </c>
      <c r="J557" s="5">
        <f>VLOOKUP(F557,'Set up'!$A$2:$D$44,4,FALSE)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up'!$A$2:$E$44,5,FALSE)</f>
        <v>Trsf</v>
      </c>
      <c r="S557" s="1" t="s">
        <v>621</v>
      </c>
    </row>
    <row r="558" spans="1:19" x14ac:dyDescent="0.3">
      <c r="A558" s="4">
        <v>44607</v>
      </c>
      <c r="B558" s="5">
        <f t="shared" si="102"/>
        <v>2</v>
      </c>
      <c r="C558" s="5">
        <f t="shared" si="103"/>
        <v>2022</v>
      </c>
      <c r="D558" s="5" t="s">
        <v>604</v>
      </c>
      <c r="E558" s="5" t="str">
        <f>VLOOKUP(F558,'Set up'!$A$2:$C$44,2,FALSE)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up'!$A$2:$C$44,3,FALSE)</f>
        <v>120</v>
      </c>
      <c r="J558" s="5">
        <f>VLOOKUP(F558,'Set up'!$A$2:$D$44,4,FALSE)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up'!$A$2:$E$44,5,FALSE)</f>
        <v>Chq</v>
      </c>
      <c r="S558" s="1" t="s">
        <v>854</v>
      </c>
    </row>
    <row r="559" spans="1:19" x14ac:dyDescent="0.3">
      <c r="A559" s="4">
        <v>44607</v>
      </c>
      <c r="B559" s="5">
        <f t="shared" si="102"/>
        <v>2</v>
      </c>
      <c r="C559" s="5">
        <f t="shared" si="103"/>
        <v>2022</v>
      </c>
      <c r="D559" s="5" t="s">
        <v>604</v>
      </c>
      <c r="E559" s="5" t="str">
        <f>VLOOKUP(F559,'Set up'!$A$2:$C$44,2,FALSE)</f>
        <v>C00000004</v>
      </c>
      <c r="F559" s="1" t="s">
        <v>23</v>
      </c>
      <c r="G559" s="11" t="s">
        <v>553</v>
      </c>
      <c r="H559" s="5">
        <v>4</v>
      </c>
      <c r="I559" s="5">
        <f>VLOOKUP(F559,'Set up'!$A$2:$C$44,3,FALSE)</f>
        <v>120</v>
      </c>
      <c r="J559" s="5">
        <f>VLOOKUP(F559,'Set up'!$A$2:$D$44,4,FALSE)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up'!$A$2:$E$44,5,FALSE)</f>
        <v>Chq</v>
      </c>
      <c r="S559" s="1" t="s">
        <v>854</v>
      </c>
    </row>
    <row r="560" spans="1:19" x14ac:dyDescent="0.3">
      <c r="A560" s="4">
        <v>44609</v>
      </c>
      <c r="B560" s="5">
        <f t="shared" si="102"/>
        <v>2</v>
      </c>
      <c r="C560" s="5">
        <f t="shared" si="103"/>
        <v>2022</v>
      </c>
      <c r="D560" s="5" t="s">
        <v>605</v>
      </c>
      <c r="E560" s="5" t="str">
        <f>VLOOKUP(F560,'Set up'!$A$2:$C$44,2,FALSE)</f>
        <v>C00000010</v>
      </c>
      <c r="F560" s="1" t="s">
        <v>62</v>
      </c>
      <c r="G560" s="11" t="s">
        <v>555</v>
      </c>
      <c r="H560" s="5">
        <v>6</v>
      </c>
      <c r="I560" s="5">
        <f>VLOOKUP(F560,'Set up'!$A$2:$C$44,3,FALSE)</f>
        <v>120</v>
      </c>
      <c r="J560" s="5">
        <f>VLOOKUP(F560,'Set up'!$A$2:$D$44,4,FALSE)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up'!$A$2:$E$44,5,FALSE)</f>
        <v>Trsf</v>
      </c>
      <c r="S560" s="1" t="s">
        <v>815</v>
      </c>
    </row>
    <row r="561" spans="1:19" x14ac:dyDescent="0.3">
      <c r="A561" s="4">
        <v>44609</v>
      </c>
      <c r="B561" s="5">
        <f t="shared" si="102"/>
        <v>2</v>
      </c>
      <c r="C561" s="5">
        <f t="shared" si="103"/>
        <v>2022</v>
      </c>
      <c r="D561" s="5" t="s">
        <v>605</v>
      </c>
      <c r="E561" s="5" t="str">
        <f>VLOOKUP(F561,'Set up'!$A$2:$C$44,2,FALSE)</f>
        <v>C00000010</v>
      </c>
      <c r="F561" s="1" t="s">
        <v>62</v>
      </c>
      <c r="G561" s="11" t="s">
        <v>615</v>
      </c>
      <c r="H561" s="5">
        <v>5</v>
      </c>
      <c r="I561" s="5">
        <f>VLOOKUP(F561,'Set up'!$A$2:$C$44,3,FALSE)</f>
        <v>120</v>
      </c>
      <c r="J561" s="5">
        <f>VLOOKUP(F561,'Set up'!$A$2:$D$44,4,FALSE)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up'!$A$2:$E$44,5,FALSE)</f>
        <v>Trsf</v>
      </c>
      <c r="S561" s="1" t="s">
        <v>815</v>
      </c>
    </row>
    <row r="562" spans="1:19" x14ac:dyDescent="0.3">
      <c r="A562" s="4">
        <v>44609</v>
      </c>
      <c r="B562" s="5">
        <f t="shared" si="102"/>
        <v>2</v>
      </c>
      <c r="C562" s="5">
        <f t="shared" si="103"/>
        <v>2022</v>
      </c>
      <c r="D562" s="5" t="s">
        <v>605</v>
      </c>
      <c r="E562" s="5" t="str">
        <f>VLOOKUP(F562,'Set up'!$A$2:$C$44,2,FALSE)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up'!$A$2:$C$44,3,FALSE)</f>
        <v>120</v>
      </c>
      <c r="J562" s="5">
        <f>VLOOKUP(F562,'Set up'!$A$2:$D$44,4,FALSE)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up'!$A$2:$E$44,5,FALSE)</f>
        <v>Trsf</v>
      </c>
      <c r="S562" s="1" t="s">
        <v>815</v>
      </c>
    </row>
    <row r="563" spans="1:19" x14ac:dyDescent="0.3">
      <c r="A563" s="4">
        <v>44609</v>
      </c>
      <c r="B563" s="5">
        <f t="shared" si="102"/>
        <v>2</v>
      </c>
      <c r="C563" s="5">
        <f t="shared" si="103"/>
        <v>2022</v>
      </c>
      <c r="D563" s="5" t="s">
        <v>605</v>
      </c>
      <c r="E563" s="5" t="str">
        <f>VLOOKUP(F563,'Set up'!$A$2:$C$44,2,FALSE)</f>
        <v>C00000010</v>
      </c>
      <c r="F563" s="1" t="s">
        <v>62</v>
      </c>
      <c r="G563" s="11" t="s">
        <v>616</v>
      </c>
      <c r="H563" s="5">
        <v>1</v>
      </c>
      <c r="I563" s="5">
        <f>VLOOKUP(F563,'Set up'!$A$2:$C$44,3,FALSE)</f>
        <v>120</v>
      </c>
      <c r="J563" s="5">
        <f>VLOOKUP(F563,'Set up'!$A$2:$D$44,4,FALSE)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up'!$A$2:$E$44,5,FALSE)</f>
        <v>Trsf</v>
      </c>
      <c r="S563" s="1" t="s">
        <v>815</v>
      </c>
    </row>
    <row r="564" spans="1:19" x14ac:dyDescent="0.3">
      <c r="A564" s="4">
        <v>44609</v>
      </c>
      <c r="B564" s="5">
        <f t="shared" si="102"/>
        <v>2</v>
      </c>
      <c r="C564" s="5">
        <f t="shared" si="103"/>
        <v>2022</v>
      </c>
      <c r="D564" s="5" t="s">
        <v>605</v>
      </c>
      <c r="E564" s="5" t="str">
        <f>VLOOKUP(F564,'Set up'!$A$2:$C$44,2,FALSE)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up'!$A$2:$C$44,3,FALSE)</f>
        <v>120</v>
      </c>
      <c r="J564" s="5">
        <f>VLOOKUP(F564,'Set up'!$A$2:$D$44,4,FALSE)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up'!$A$2:$E$44,5,FALSE)</f>
        <v>Trsf</v>
      </c>
      <c r="S564" s="1" t="s">
        <v>815</v>
      </c>
    </row>
    <row r="565" spans="1:19" x14ac:dyDescent="0.3">
      <c r="A565" s="4">
        <v>44610</v>
      </c>
      <c r="B565" s="5">
        <f t="shared" si="102"/>
        <v>2</v>
      </c>
      <c r="C565" s="5">
        <f t="shared" si="103"/>
        <v>2022</v>
      </c>
      <c r="D565" s="5" t="s">
        <v>606</v>
      </c>
      <c r="E565" s="5" t="str">
        <f>VLOOKUP(F565,'Set up'!$A$2:$C$44,2,FALSE)</f>
        <v>C00000009</v>
      </c>
      <c r="F565" s="1" t="s">
        <v>58</v>
      </c>
      <c r="G565" s="11" t="s">
        <v>562</v>
      </c>
      <c r="H565" s="5">
        <v>2</v>
      </c>
      <c r="I565" s="5">
        <f>VLOOKUP(F565,'Set up'!$A$2:$C$44,3,FALSE)</f>
        <v>60</v>
      </c>
      <c r="J565" s="5">
        <f>VLOOKUP(F565,'Set up'!$A$2:$D$44,4,FALSE)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up'!$A$2:$E$44,5,FALSE)</f>
        <v>Chq</v>
      </c>
      <c r="S565" s="1" t="s">
        <v>817</v>
      </c>
    </row>
    <row r="566" spans="1:19" x14ac:dyDescent="0.3">
      <c r="A566" s="4">
        <v>44610</v>
      </c>
      <c r="B566" s="5">
        <f t="shared" si="102"/>
        <v>2</v>
      </c>
      <c r="C566" s="5">
        <f t="shared" si="103"/>
        <v>2022</v>
      </c>
      <c r="D566" s="5" t="s">
        <v>606</v>
      </c>
      <c r="E566" s="5" t="str">
        <f>VLOOKUP(F566,'Set up'!$A$2:$C$44,2,FALSE)</f>
        <v>C00000009</v>
      </c>
      <c r="F566" s="1" t="s">
        <v>58</v>
      </c>
      <c r="G566" s="11" t="s">
        <v>618</v>
      </c>
      <c r="H566" s="5">
        <v>1</v>
      </c>
      <c r="I566" s="5">
        <f>VLOOKUP(F566,'Set up'!$A$2:$C$44,3,FALSE)</f>
        <v>60</v>
      </c>
      <c r="J566" s="5">
        <f>VLOOKUP(F566,'Set up'!$A$2:$D$44,4,FALSE)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up'!$A$2:$E$44,5,FALSE)</f>
        <v>Chq</v>
      </c>
      <c r="S566" s="1" t="s">
        <v>817</v>
      </c>
    </row>
    <row r="567" spans="1:19" ht="124.8" x14ac:dyDescent="0.3">
      <c r="A567" s="4">
        <v>44611</v>
      </c>
      <c r="B567" s="5">
        <f t="shared" si="102"/>
        <v>2</v>
      </c>
      <c r="C567" s="5">
        <f t="shared" si="103"/>
        <v>2022</v>
      </c>
      <c r="D567" s="5" t="s">
        <v>607</v>
      </c>
      <c r="E567" s="5" t="str">
        <f>VLOOKUP(F567,'Set up'!$A$2:$C$44,2,FALSE)</f>
        <v>C00000003</v>
      </c>
      <c r="F567" s="1" t="s">
        <v>20</v>
      </c>
      <c r="G567" s="11" t="s">
        <v>547</v>
      </c>
      <c r="H567" s="5">
        <v>3</v>
      </c>
      <c r="I567" s="5">
        <f>VLOOKUP(F567,'Set up'!$A$2:$C$44,3,FALSE)</f>
        <v>45</v>
      </c>
      <c r="J567" s="5">
        <f>VLOOKUP(F567,'Set up'!$A$2:$D$44,4,FALSE)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up'!$A$2:$E$44,5,FALSE)</f>
        <v>PD Chq</v>
      </c>
      <c r="S567" s="40" t="s">
        <v>744</v>
      </c>
    </row>
    <row r="568" spans="1:19" x14ac:dyDescent="0.3">
      <c r="A568" s="4">
        <v>44611</v>
      </c>
      <c r="B568" s="5">
        <f t="shared" si="102"/>
        <v>2</v>
      </c>
      <c r="C568" s="5">
        <f t="shared" si="103"/>
        <v>2022</v>
      </c>
      <c r="D568" s="5" t="s">
        <v>607</v>
      </c>
      <c r="E568" s="5" t="str">
        <f>VLOOKUP(F568,'Set up'!$A$2:$C$44,2,FALSE)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up'!$A$2:$C$44,3,FALSE)</f>
        <v>45</v>
      </c>
      <c r="J568" s="5">
        <f>VLOOKUP(F568,'Set up'!$A$2:$D$44,4,FALSE)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up'!$A$2:$E$44,5,FALSE)</f>
        <v>PD Chq</v>
      </c>
      <c r="S568" s="1" t="s">
        <v>745</v>
      </c>
    </row>
    <row r="569" spans="1:19" x14ac:dyDescent="0.3">
      <c r="A569" s="4">
        <v>44611</v>
      </c>
      <c r="B569" s="5">
        <f t="shared" si="102"/>
        <v>2</v>
      </c>
      <c r="C569" s="5">
        <f t="shared" si="103"/>
        <v>2022</v>
      </c>
      <c r="D569" s="5" t="s">
        <v>607</v>
      </c>
      <c r="E569" s="5" t="str">
        <f>VLOOKUP(F569,'Set up'!$A$2:$C$44,2,FALSE)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up'!$A$2:$C$44,3,FALSE)</f>
        <v>45</v>
      </c>
      <c r="J569" s="5">
        <f>VLOOKUP(F569,'Set up'!$A$2:$D$44,4,FALSE)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up'!$A$2:$E$44,5,FALSE)</f>
        <v>PD Chq</v>
      </c>
      <c r="S569" s="1" t="s">
        <v>745</v>
      </c>
    </row>
    <row r="570" spans="1:19" x14ac:dyDescent="0.3">
      <c r="A570" s="4">
        <v>44611</v>
      </c>
      <c r="B570" s="5">
        <f t="shared" si="102"/>
        <v>2</v>
      </c>
      <c r="C570" s="5">
        <f t="shared" si="103"/>
        <v>2022</v>
      </c>
      <c r="D570" s="5" t="s">
        <v>607</v>
      </c>
      <c r="E570" s="5" t="str">
        <f>VLOOKUP(F570,'Set up'!$A$2:$C$44,2,FALSE)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up'!$A$2:$C$44,3,FALSE)</f>
        <v>45</v>
      </c>
      <c r="J570" s="5">
        <f>VLOOKUP(F570,'Set up'!$A$2:$D$44,4,FALSE)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up'!$A$2:$E$44,5,FALSE)</f>
        <v>PD Chq</v>
      </c>
      <c r="S570" s="1" t="s">
        <v>745</v>
      </c>
    </row>
    <row r="571" spans="1:19" x14ac:dyDescent="0.3">
      <c r="A571" s="4">
        <v>44613</v>
      </c>
      <c r="B571" s="5">
        <f t="shared" si="102"/>
        <v>2</v>
      </c>
      <c r="C571" s="5">
        <f t="shared" si="103"/>
        <v>2022</v>
      </c>
      <c r="D571" s="5" t="s">
        <v>608</v>
      </c>
      <c r="E571" s="5" t="str">
        <f>VLOOKUP(F571,'Set up'!$A$2:$C$44,2,FALSE)</f>
        <v>C00000021</v>
      </c>
      <c r="F571" s="1" t="s">
        <v>493</v>
      </c>
      <c r="G571" s="11" t="s">
        <v>547</v>
      </c>
      <c r="H571" s="5">
        <v>2</v>
      </c>
      <c r="I571" s="5" t="str">
        <f>VLOOKUP(F571,'Set up'!$A$2:$C$44,3,FALSE)</f>
        <v>Cash</v>
      </c>
      <c r="J571" s="5">
        <f>VLOOKUP(F571,'Set up'!$A$2:$D$44,4,FALSE)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up'!$A$2:$E$44,5,FALSE)</f>
        <v>PD Chq</v>
      </c>
      <c r="S571" s="1" t="s">
        <v>671</v>
      </c>
    </row>
    <row r="572" spans="1:19" x14ac:dyDescent="0.3">
      <c r="A572" s="4">
        <v>44613</v>
      </c>
      <c r="B572" s="5">
        <f t="shared" si="102"/>
        <v>2</v>
      </c>
      <c r="C572" s="5">
        <f t="shared" si="103"/>
        <v>2022</v>
      </c>
      <c r="D572" s="5" t="s">
        <v>608</v>
      </c>
      <c r="E572" s="5" t="str">
        <f>VLOOKUP(F572,'Set up'!$A$2:$C$44,2,FALSE)</f>
        <v>C00000021</v>
      </c>
      <c r="F572" s="1" t="s">
        <v>493</v>
      </c>
      <c r="G572" s="11" t="s">
        <v>615</v>
      </c>
      <c r="H572" s="5">
        <v>6</v>
      </c>
      <c r="I572" s="5" t="str">
        <f>VLOOKUP(F572,'Set up'!$A$2:$C$44,3,FALSE)</f>
        <v>Cash</v>
      </c>
      <c r="J572" s="5">
        <f>VLOOKUP(F572,'Set up'!$A$2:$D$44,4,FALSE)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up'!$A$2:$E$44,5,FALSE)</f>
        <v>PD Chq</v>
      </c>
      <c r="S572" s="1" t="s">
        <v>672</v>
      </c>
    </row>
    <row r="573" spans="1:19" x14ac:dyDescent="0.3">
      <c r="A573" s="4">
        <v>44613</v>
      </c>
      <c r="B573" s="5">
        <f t="shared" si="102"/>
        <v>2</v>
      </c>
      <c r="C573" s="5">
        <f t="shared" si="103"/>
        <v>2022</v>
      </c>
      <c r="D573" s="5" t="s">
        <v>608</v>
      </c>
      <c r="E573" s="5" t="str">
        <f>VLOOKUP(F573,'Set up'!$A$2:$C$44,2,FALSE)</f>
        <v>C00000021</v>
      </c>
      <c r="F573" s="1" t="s">
        <v>493</v>
      </c>
      <c r="G573" s="11" t="s">
        <v>382</v>
      </c>
      <c r="H573" s="5">
        <v>2</v>
      </c>
      <c r="I573" s="5" t="str">
        <f>VLOOKUP(F573,'Set up'!$A$2:$C$44,3,FALSE)</f>
        <v>Cash</v>
      </c>
      <c r="J573" s="5">
        <f>VLOOKUP(F573,'Set up'!$A$2:$D$44,4,FALSE)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up'!$A$2:$E$44,5,FALSE)</f>
        <v>PD Chq</v>
      </c>
      <c r="S573" s="1" t="s">
        <v>673</v>
      </c>
    </row>
    <row r="574" spans="1:19" x14ac:dyDescent="0.3">
      <c r="A574" s="4">
        <v>44613</v>
      </c>
      <c r="B574" s="5">
        <f t="shared" si="102"/>
        <v>2</v>
      </c>
      <c r="C574" s="5">
        <f t="shared" si="103"/>
        <v>2022</v>
      </c>
      <c r="D574" s="5" t="s">
        <v>609</v>
      </c>
      <c r="E574" s="5" t="str">
        <f>VLOOKUP(F574,'Set up'!$A$2:$C$44,2,FALSE)</f>
        <v>C00000006</v>
      </c>
      <c r="F574" s="1" t="s">
        <v>43</v>
      </c>
      <c r="G574" s="11" t="s">
        <v>619</v>
      </c>
      <c r="H574" s="5">
        <v>1</v>
      </c>
      <c r="I574" s="5" t="str">
        <f>VLOOKUP(F574,'Set up'!$A$2:$C$44,3,FALSE)</f>
        <v>Cash</v>
      </c>
      <c r="J574" s="5">
        <f>VLOOKUP(F574,'Set up'!$A$2:$D$44,4,FALSE)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up'!$A$2:$E$44,5,FALSE)</f>
        <v>Chq</v>
      </c>
      <c r="S574" s="1" t="s">
        <v>748</v>
      </c>
    </row>
    <row r="575" spans="1:19" x14ac:dyDescent="0.3">
      <c r="A575" s="4">
        <v>44614</v>
      </c>
      <c r="B575" s="5">
        <f t="shared" si="102"/>
        <v>2</v>
      </c>
      <c r="C575" s="5">
        <f t="shared" si="103"/>
        <v>2022</v>
      </c>
      <c r="D575" s="5" t="s">
        <v>610</v>
      </c>
      <c r="E575" s="5" t="str">
        <f>VLOOKUP(F575,'Set up'!$A$2:$C$44,2,FALSE)</f>
        <v>C00000019</v>
      </c>
      <c r="F575" s="1" t="s">
        <v>402</v>
      </c>
      <c r="G575" s="89" t="s">
        <v>562</v>
      </c>
      <c r="H575" s="88">
        <v>2</v>
      </c>
      <c r="I575" s="5" t="str">
        <f>VLOOKUP(F575,'Set up'!$A$2:$C$44,3,FALSE)</f>
        <v>Cash</v>
      </c>
      <c r="J575" s="5">
        <f>VLOOKUP(F575,'Set up'!$A$2:$D$44,4,FALSE)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up'!$A$2:$E$44,5,FALSE)</f>
        <v>Trsf</v>
      </c>
      <c r="S575" s="1" t="s">
        <v>622</v>
      </c>
    </row>
    <row r="576" spans="1:19" x14ac:dyDescent="0.3">
      <c r="A576" s="4">
        <v>44614</v>
      </c>
      <c r="B576" s="5">
        <f t="shared" si="102"/>
        <v>2</v>
      </c>
      <c r="C576" s="5">
        <f t="shared" si="103"/>
        <v>2022</v>
      </c>
      <c r="D576" s="5" t="s">
        <v>610</v>
      </c>
      <c r="E576" s="5" t="str">
        <f>VLOOKUP(F576,'Set up'!$A$2:$C$44,2,FALSE)</f>
        <v>C00000019</v>
      </c>
      <c r="F576" s="1" t="s">
        <v>402</v>
      </c>
      <c r="G576" s="90" t="s">
        <v>480</v>
      </c>
      <c r="H576" s="88">
        <v>1</v>
      </c>
      <c r="I576" s="5" t="str">
        <f>VLOOKUP(F576,'Set up'!$A$2:$C$44,3,FALSE)</f>
        <v>Cash</v>
      </c>
      <c r="J576" s="5">
        <f>VLOOKUP(F576,'Set up'!$A$2:$D$44,4,FALSE)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up'!$A$2:$E$44,5,FALSE)</f>
        <v>Trsf</v>
      </c>
      <c r="S576" s="1" t="s">
        <v>622</v>
      </c>
    </row>
    <row r="577" spans="1:19" x14ac:dyDescent="0.3">
      <c r="A577" s="4">
        <v>44614</v>
      </c>
      <c r="B577" s="5">
        <f t="shared" si="102"/>
        <v>2</v>
      </c>
      <c r="C577" s="5">
        <f t="shared" si="103"/>
        <v>2022</v>
      </c>
      <c r="D577" s="5" t="s">
        <v>610</v>
      </c>
      <c r="E577" s="5" t="str">
        <f>VLOOKUP(F577,'Set up'!$A$2:$C$44,2,FALSE)</f>
        <v>C00000019</v>
      </c>
      <c r="F577" s="1" t="s">
        <v>402</v>
      </c>
      <c r="G577" s="90" t="s">
        <v>568</v>
      </c>
      <c r="H577" s="88">
        <v>1</v>
      </c>
      <c r="I577" s="5" t="str">
        <f>VLOOKUP(F577,'Set up'!$A$2:$C$44,3,FALSE)</f>
        <v>Cash</v>
      </c>
      <c r="J577" s="5">
        <f>VLOOKUP(F577,'Set up'!$A$2:$D$44,4,FALSE)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up'!$A$2:$E$44,5,FALSE)</f>
        <v>Trsf</v>
      </c>
      <c r="S577" s="1" t="s">
        <v>622</v>
      </c>
    </row>
    <row r="578" spans="1:19" x14ac:dyDescent="0.3">
      <c r="A578" s="4">
        <v>44614</v>
      </c>
      <c r="B578" s="5">
        <f t="shared" si="102"/>
        <v>2</v>
      </c>
      <c r="C578" s="5">
        <f t="shared" si="103"/>
        <v>2022</v>
      </c>
      <c r="D578" s="5" t="s">
        <v>610</v>
      </c>
      <c r="E578" s="5" t="str">
        <f>VLOOKUP(F578,'Set up'!$A$2:$C$44,2,FALSE)</f>
        <v>C00000019</v>
      </c>
      <c r="F578" s="1" t="s">
        <v>402</v>
      </c>
      <c r="G578" s="90" t="s">
        <v>293</v>
      </c>
      <c r="H578" s="88">
        <v>1</v>
      </c>
      <c r="I578" s="5" t="str">
        <f>VLOOKUP(F578,'Set up'!$A$2:$C$44,3,FALSE)</f>
        <v>Cash</v>
      </c>
      <c r="J578" s="5">
        <f>VLOOKUP(F578,'Set up'!$A$2:$D$44,4,FALSE)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up'!$A$2:$E$44,5,FALSE)</f>
        <v>Trsf</v>
      </c>
      <c r="S578" s="1" t="s">
        <v>622</v>
      </c>
    </row>
    <row r="579" spans="1:19" x14ac:dyDescent="0.3">
      <c r="A579" s="4">
        <v>44614</v>
      </c>
      <c r="B579" s="5">
        <f t="shared" si="102"/>
        <v>2</v>
      </c>
      <c r="C579" s="5">
        <f t="shared" si="103"/>
        <v>2022</v>
      </c>
      <c r="D579" s="5" t="s">
        <v>610</v>
      </c>
      <c r="E579" s="5" t="str">
        <f>VLOOKUP(F579,'Set up'!$A$2:$C$44,2,FALSE)</f>
        <v>C00000019</v>
      </c>
      <c r="F579" s="1" t="s">
        <v>402</v>
      </c>
      <c r="G579" s="90" t="s">
        <v>64</v>
      </c>
      <c r="H579" s="88">
        <v>5</v>
      </c>
      <c r="I579" s="5" t="str">
        <f>VLOOKUP(F579,'Set up'!$A$2:$C$44,3,FALSE)</f>
        <v>Cash</v>
      </c>
      <c r="J579" s="5">
        <f>VLOOKUP(F579,'Set up'!$A$2:$D$44,4,FALSE)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up'!$A$2:$E$44,5,FALSE)</f>
        <v>Trsf</v>
      </c>
      <c r="S579" s="1" t="s">
        <v>622</v>
      </c>
    </row>
    <row r="580" spans="1:19" x14ac:dyDescent="0.3">
      <c r="A580" s="4">
        <v>44614</v>
      </c>
      <c r="B580" s="5">
        <f t="shared" si="102"/>
        <v>2</v>
      </c>
      <c r="C580" s="5">
        <f t="shared" si="103"/>
        <v>2022</v>
      </c>
      <c r="D580" s="5" t="s">
        <v>610</v>
      </c>
      <c r="E580" s="5" t="str">
        <f>VLOOKUP(F580,'Set up'!$A$2:$C$44,2,FALSE)</f>
        <v>C00000019</v>
      </c>
      <c r="F580" s="1" t="s">
        <v>402</v>
      </c>
      <c r="G580" s="90" t="s">
        <v>239</v>
      </c>
      <c r="H580" s="88">
        <v>1</v>
      </c>
      <c r="I580" s="5" t="str">
        <f>VLOOKUP(F580,'Set up'!$A$2:$C$44,3,FALSE)</f>
        <v>Cash</v>
      </c>
      <c r="J580" s="5">
        <f>VLOOKUP(F580,'Set up'!$A$2:$D$44,4,FALSE)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up'!$A$2:$E$44,5,FALSE)</f>
        <v>Trsf</v>
      </c>
      <c r="S580" s="1" t="s">
        <v>622</v>
      </c>
    </row>
    <row r="581" spans="1:19" x14ac:dyDescent="0.3">
      <c r="A581" s="4">
        <v>44616</v>
      </c>
      <c r="B581" s="5">
        <f t="shared" si="102"/>
        <v>2</v>
      </c>
      <c r="C581" s="5">
        <f t="shared" si="103"/>
        <v>2022</v>
      </c>
      <c r="D581" s="5" t="s">
        <v>611</v>
      </c>
      <c r="E581" s="5" t="str">
        <f>VLOOKUP(F581,'Set up'!$A$2:$C$44,2,FALSE)</f>
        <v>C00000020</v>
      </c>
      <c r="F581" s="1" t="s">
        <v>411</v>
      </c>
      <c r="G581" s="11" t="s">
        <v>547</v>
      </c>
      <c r="H581" s="5">
        <v>2</v>
      </c>
      <c r="I581" s="5" t="str">
        <f>VLOOKUP(F581,'Set up'!$A$2:$C$44,3,FALSE)</f>
        <v>Cash</v>
      </c>
      <c r="J581" s="5">
        <f>VLOOKUP(F581,'Set up'!$A$2:$D$44,4,FALSE)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up'!$A$2:$E$44,5,FALSE)</f>
        <v>Trsf</v>
      </c>
      <c r="S581" s="1" t="s">
        <v>823</v>
      </c>
    </row>
    <row r="582" spans="1:19" x14ac:dyDescent="0.3">
      <c r="A582" s="4">
        <v>44616</v>
      </c>
      <c r="B582" s="5">
        <f t="shared" si="102"/>
        <v>2</v>
      </c>
      <c r="C582" s="5">
        <f t="shared" si="103"/>
        <v>2022</v>
      </c>
      <c r="D582" s="5" t="s">
        <v>611</v>
      </c>
      <c r="E582" s="5" t="str">
        <f>VLOOKUP(F582,'Set up'!$A$2:$C$44,2,FALSE)</f>
        <v>C00000020</v>
      </c>
      <c r="F582" s="1" t="s">
        <v>411</v>
      </c>
      <c r="G582" s="11" t="s">
        <v>562</v>
      </c>
      <c r="H582" s="5">
        <v>1</v>
      </c>
      <c r="I582" s="5" t="str">
        <f>VLOOKUP(F582,'Set up'!$A$2:$C$44,3,FALSE)</f>
        <v>Cash</v>
      </c>
      <c r="J582" s="5">
        <f>VLOOKUP(F582,'Set up'!$A$2:$D$44,4,FALSE)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up'!$A$2:$E$44,5,FALSE)</f>
        <v>Trsf</v>
      </c>
      <c r="S582" s="1" t="s">
        <v>822</v>
      </c>
    </row>
    <row r="583" spans="1:19" x14ac:dyDescent="0.3">
      <c r="A583" s="4">
        <v>44616</v>
      </c>
      <c r="B583" s="5">
        <f t="shared" si="102"/>
        <v>2</v>
      </c>
      <c r="C583" s="5">
        <f t="shared" si="103"/>
        <v>2022</v>
      </c>
      <c r="D583" s="5" t="s">
        <v>611</v>
      </c>
      <c r="E583" s="5" t="str">
        <f>VLOOKUP(F583,'Set up'!$A$2:$C$44,2,FALSE)</f>
        <v>C00000020</v>
      </c>
      <c r="F583" s="1" t="s">
        <v>411</v>
      </c>
      <c r="G583" s="11" t="s">
        <v>558</v>
      </c>
      <c r="H583" s="5">
        <v>1</v>
      </c>
      <c r="I583" s="5" t="str">
        <f>VLOOKUP(F583,'Set up'!$A$2:$C$44,3,FALSE)</f>
        <v>Cash</v>
      </c>
      <c r="J583" s="5">
        <f>VLOOKUP(F583,'Set up'!$A$2:$D$44,4,FALSE)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up'!$A$2:$E$44,5,FALSE)</f>
        <v>Trsf</v>
      </c>
      <c r="S583" s="1" t="s">
        <v>822</v>
      </c>
    </row>
    <row r="584" spans="1:19" x14ac:dyDescent="0.3">
      <c r="A584" s="4">
        <v>44616</v>
      </c>
      <c r="B584" s="5">
        <f t="shared" si="102"/>
        <v>2</v>
      </c>
      <c r="C584" s="5">
        <f t="shared" si="103"/>
        <v>2022</v>
      </c>
      <c r="D584" s="5" t="s">
        <v>611</v>
      </c>
      <c r="E584" s="5" t="str">
        <f>VLOOKUP(F584,'Set up'!$A$2:$C$44,2,FALSE)</f>
        <v>C00000020</v>
      </c>
      <c r="F584" s="1" t="s">
        <v>411</v>
      </c>
      <c r="G584" s="11" t="s">
        <v>431</v>
      </c>
      <c r="H584" s="5">
        <v>1</v>
      </c>
      <c r="I584" s="5" t="str">
        <f>VLOOKUP(F584,'Set up'!$A$2:$C$44,3,FALSE)</f>
        <v>Cash</v>
      </c>
      <c r="J584" s="5">
        <f>VLOOKUP(F584,'Set up'!$A$2:$D$44,4,FALSE)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up'!$A$2:$E$44,5,FALSE)</f>
        <v>Trsf</v>
      </c>
      <c r="S584" s="1" t="s">
        <v>822</v>
      </c>
    </row>
    <row r="585" spans="1:19" x14ac:dyDescent="0.3">
      <c r="A585" s="4">
        <v>44616</v>
      </c>
      <c r="B585" s="5">
        <f t="shared" si="102"/>
        <v>2</v>
      </c>
      <c r="C585" s="5">
        <f t="shared" si="103"/>
        <v>2022</v>
      </c>
      <c r="D585" s="5" t="s">
        <v>611</v>
      </c>
      <c r="E585" s="5" t="str">
        <f>VLOOKUP(F585,'Set up'!$A$2:$C$44,2,FALSE)</f>
        <v>C00000020</v>
      </c>
      <c r="F585" s="1" t="s">
        <v>411</v>
      </c>
      <c r="G585" s="11" t="s">
        <v>382</v>
      </c>
      <c r="H585" s="5">
        <v>4</v>
      </c>
      <c r="I585" s="5" t="str">
        <f>VLOOKUP(F585,'Set up'!$A$2:$C$44,3,FALSE)</f>
        <v>Cash</v>
      </c>
      <c r="J585" s="5">
        <f>VLOOKUP(F585,'Set up'!$A$2:$D$44,4,FALSE)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up'!$A$2:$E$44,5,FALSE)</f>
        <v>Trsf</v>
      </c>
      <c r="S585" s="1" t="s">
        <v>822</v>
      </c>
    </row>
    <row r="586" spans="1:19" x14ac:dyDescent="0.3">
      <c r="A586" s="4">
        <v>44618</v>
      </c>
      <c r="B586" s="5">
        <f t="shared" si="102"/>
        <v>2</v>
      </c>
      <c r="C586" s="5">
        <f t="shared" si="103"/>
        <v>2022</v>
      </c>
      <c r="D586" s="5" t="s">
        <v>612</v>
      </c>
      <c r="E586" s="5" t="str">
        <f>VLOOKUP(F586,'Set up'!$A$2:$C$44,2,FALSE)</f>
        <v>C00000020</v>
      </c>
      <c r="F586" s="1" t="s">
        <v>411</v>
      </c>
      <c r="G586" s="11" t="s">
        <v>547</v>
      </c>
      <c r="H586" s="5">
        <v>1</v>
      </c>
      <c r="I586" s="5" t="str">
        <f>VLOOKUP(F586,'Set up'!$A$2:$C$44,3,FALSE)</f>
        <v>Cash</v>
      </c>
      <c r="J586" s="5">
        <f>VLOOKUP(F586,'Set up'!$A$2:$D$44,4,FALSE)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up'!$A$2:$E$44,5,FALSE)</f>
        <v>Trsf</v>
      </c>
      <c r="S586" s="1" t="s">
        <v>822</v>
      </c>
    </row>
    <row r="587" spans="1:19" x14ac:dyDescent="0.3">
      <c r="A587" s="4">
        <v>44618</v>
      </c>
      <c r="B587" s="5">
        <f t="shared" si="102"/>
        <v>2</v>
      </c>
      <c r="C587" s="5">
        <f t="shared" si="103"/>
        <v>2022</v>
      </c>
      <c r="D587" s="5" t="s">
        <v>612</v>
      </c>
      <c r="E587" s="5" t="str">
        <f>VLOOKUP(F587,'Set up'!$A$2:$C$44,2,FALSE)</f>
        <v>C00000020</v>
      </c>
      <c r="F587" s="1" t="s">
        <v>411</v>
      </c>
      <c r="G587" s="11" t="s">
        <v>557</v>
      </c>
      <c r="H587" s="5">
        <v>1</v>
      </c>
      <c r="I587" s="5" t="str">
        <f>VLOOKUP(F587,'Set up'!$A$2:$C$44,3,FALSE)</f>
        <v>Cash</v>
      </c>
      <c r="J587" s="5">
        <f>VLOOKUP(F587,'Set up'!$A$2:$D$44,4,FALSE)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up'!$A$2:$E$44,5,FALSE)</f>
        <v>Trsf</v>
      </c>
      <c r="S587" s="1" t="s">
        <v>822</v>
      </c>
    </row>
    <row r="588" spans="1:19" x14ac:dyDescent="0.3">
      <c r="A588" s="4">
        <v>44618</v>
      </c>
      <c r="B588" s="5">
        <f t="shared" si="102"/>
        <v>2</v>
      </c>
      <c r="C588" s="5">
        <f t="shared" si="103"/>
        <v>2022</v>
      </c>
      <c r="D588" s="5" t="s">
        <v>613</v>
      </c>
      <c r="E588" s="5" t="str">
        <f>VLOOKUP(F588,'Set up'!$A$2:$C$44,2,FALSE)</f>
        <v>C00000003</v>
      </c>
      <c r="F588" s="1" t="s">
        <v>20</v>
      </c>
      <c r="G588" s="11" t="s">
        <v>553</v>
      </c>
      <c r="H588" s="5">
        <v>1</v>
      </c>
      <c r="I588" s="5">
        <f>VLOOKUP(F588,'Set up'!$A$2:$C$44,3,FALSE)</f>
        <v>45</v>
      </c>
      <c r="J588" s="5">
        <f>VLOOKUP(F588,'Set up'!$A$2:$D$44,4,FALSE)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up'!$A$2:$E$44,5,FALSE)</f>
        <v>PD Chq</v>
      </c>
      <c r="S588" s="1" t="s">
        <v>745</v>
      </c>
    </row>
    <row r="589" spans="1:19" x14ac:dyDescent="0.3">
      <c r="A589" s="4">
        <v>44625</v>
      </c>
      <c r="B589" s="5">
        <f t="shared" si="102"/>
        <v>3</v>
      </c>
      <c r="C589" s="5">
        <f t="shared" si="103"/>
        <v>2022</v>
      </c>
      <c r="D589" s="5" t="s">
        <v>635</v>
      </c>
      <c r="E589" s="5" t="str">
        <f>VLOOKUP(F589,'Set up'!$A$2:$C$44,2,FALSE)</f>
        <v>C00000021</v>
      </c>
      <c r="F589" s="1" t="s">
        <v>493</v>
      </c>
      <c r="G589" s="11" t="s">
        <v>547</v>
      </c>
      <c r="H589" s="5">
        <v>2</v>
      </c>
      <c r="I589" s="5" t="str">
        <f>VLOOKUP(F589,'Set up'!$A$2:$C$44,3,FALSE)</f>
        <v>Cash</v>
      </c>
      <c r="J589" s="5">
        <f>VLOOKUP(F589,'Set up'!$A$2:$D$44,4,FALSE)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up'!$A$2:$E$44,5,FALSE)</f>
        <v>PD Chq</v>
      </c>
      <c r="S589" s="1" t="s">
        <v>746</v>
      </c>
    </row>
    <row r="590" spans="1:19" x14ac:dyDescent="0.3">
      <c r="A590" s="4">
        <v>44625</v>
      </c>
      <c r="B590" s="5">
        <f t="shared" si="102"/>
        <v>3</v>
      </c>
      <c r="C590" s="5">
        <f t="shared" si="103"/>
        <v>2022</v>
      </c>
      <c r="D590" s="5" t="s">
        <v>635</v>
      </c>
      <c r="E590" s="5" t="str">
        <f>VLOOKUP(F590,'Set up'!$A$2:$C$44,2,FALSE)</f>
        <v>C00000021</v>
      </c>
      <c r="F590" s="1" t="s">
        <v>493</v>
      </c>
      <c r="G590" s="11" t="s">
        <v>615</v>
      </c>
      <c r="H590" s="5">
        <v>8</v>
      </c>
      <c r="I590" s="5" t="str">
        <f>VLOOKUP(F590,'Set up'!$A$2:$C$44,3,FALSE)</f>
        <v>Cash</v>
      </c>
      <c r="J590" s="5">
        <f>VLOOKUP(F590,'Set up'!$A$2:$D$44,4,FALSE)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up'!$A$2:$E$44,5,FALSE)</f>
        <v>PD Chq</v>
      </c>
      <c r="S590" s="1" t="s">
        <v>746</v>
      </c>
    </row>
    <row r="591" spans="1:19" x14ac:dyDescent="0.3">
      <c r="A591" s="4">
        <v>44625</v>
      </c>
      <c r="B591" s="5">
        <f t="shared" si="102"/>
        <v>3</v>
      </c>
      <c r="C591" s="5">
        <f t="shared" si="103"/>
        <v>2022</v>
      </c>
      <c r="D591" s="5" t="s">
        <v>635</v>
      </c>
      <c r="E591" s="5" t="str">
        <f>VLOOKUP(F591,'Set up'!$A$2:$C$44,2,FALSE)</f>
        <v>C00000021</v>
      </c>
      <c r="F591" s="1" t="s">
        <v>493</v>
      </c>
      <c r="G591" s="11" t="s">
        <v>382</v>
      </c>
      <c r="H591" s="5">
        <v>1</v>
      </c>
      <c r="I591" s="5" t="str">
        <f>VLOOKUP(F591,'Set up'!$A$2:$C$44,3,FALSE)</f>
        <v>Cash</v>
      </c>
      <c r="J591" s="5">
        <f>VLOOKUP(F591,'Set up'!$A$2:$D$44,4,FALSE)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up'!$A$2:$E$44,5,FALSE)</f>
        <v>PD Chq</v>
      </c>
      <c r="S591" s="1" t="s">
        <v>746</v>
      </c>
    </row>
    <row r="592" spans="1:19" x14ac:dyDescent="0.3">
      <c r="A592" s="4">
        <v>44628</v>
      </c>
      <c r="B592" s="5">
        <f t="shared" si="102"/>
        <v>3</v>
      </c>
      <c r="C592" s="5">
        <f t="shared" si="103"/>
        <v>2022</v>
      </c>
      <c r="D592" s="5" t="s">
        <v>636</v>
      </c>
      <c r="E592" s="5" t="str">
        <f>VLOOKUP(F592,'Set up'!$A$2:$C$44,2,FALSE)</f>
        <v>C00000022</v>
      </c>
      <c r="F592" s="1" t="s">
        <v>639</v>
      </c>
      <c r="G592" s="11" t="s">
        <v>618</v>
      </c>
      <c r="H592" s="5">
        <v>1</v>
      </c>
      <c r="I592" s="5" t="str">
        <f>VLOOKUP(F592,'Set up'!$A$2:$C$44,3,FALSE)</f>
        <v>Cash</v>
      </c>
      <c r="J592" s="5">
        <f>VLOOKUP(F592,'Set up'!$A$2:$D$44,4,FALSE)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up'!$A$2:$E$44,5,FALSE)</f>
        <v>Trsf</v>
      </c>
      <c r="S592" s="1" t="s">
        <v>670</v>
      </c>
    </row>
    <row r="593" spans="1:19" x14ac:dyDescent="0.3">
      <c r="A593" s="4">
        <v>44628</v>
      </c>
      <c r="B593" s="5">
        <f t="shared" si="102"/>
        <v>3</v>
      </c>
      <c r="C593" s="5">
        <f t="shared" si="103"/>
        <v>2022</v>
      </c>
      <c r="D593" s="5" t="s">
        <v>636</v>
      </c>
      <c r="E593" s="5" t="str">
        <f>VLOOKUP(F593,'Set up'!$A$2:$C$44,2,FALSE)</f>
        <v>C00000022</v>
      </c>
      <c r="F593" s="1" t="s">
        <v>639</v>
      </c>
      <c r="G593" s="11" t="s">
        <v>640</v>
      </c>
      <c r="H593" s="5">
        <v>1</v>
      </c>
      <c r="I593" s="5" t="str">
        <f>VLOOKUP(F593,'Set up'!$A$2:$C$44,3,FALSE)</f>
        <v>Cash</v>
      </c>
      <c r="J593" s="5">
        <f>VLOOKUP(F593,'Set up'!$A$2:$D$44,4,FALSE)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up'!$A$2:$E$44,5,FALSE)</f>
        <v>Trsf</v>
      </c>
      <c r="S593" s="1" t="s">
        <v>670</v>
      </c>
    </row>
    <row r="594" spans="1:19" x14ac:dyDescent="0.3">
      <c r="A594" s="4">
        <v>44628</v>
      </c>
      <c r="B594" s="5">
        <f t="shared" si="102"/>
        <v>3</v>
      </c>
      <c r="C594" s="5">
        <f t="shared" si="103"/>
        <v>2022</v>
      </c>
      <c r="D594" s="5" t="s">
        <v>636</v>
      </c>
      <c r="E594" s="5" t="str">
        <f>VLOOKUP(F594,'Set up'!$A$2:$C$44,2,FALSE)</f>
        <v>C00000022</v>
      </c>
      <c r="F594" s="1" t="s">
        <v>639</v>
      </c>
      <c r="G594" s="11" t="s">
        <v>641</v>
      </c>
      <c r="H594" s="5">
        <v>1</v>
      </c>
      <c r="I594" s="5" t="str">
        <f>VLOOKUP(F594,'Set up'!$A$2:$C$44,3,FALSE)</f>
        <v>Cash</v>
      </c>
      <c r="J594" s="5">
        <f>VLOOKUP(F594,'Set up'!$A$2:$D$44,4,FALSE)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up'!$A$2:$E$44,5,FALSE)</f>
        <v>Trsf</v>
      </c>
      <c r="S594" s="1" t="s">
        <v>670</v>
      </c>
    </row>
    <row r="595" spans="1:19" x14ac:dyDescent="0.3">
      <c r="A595" s="4">
        <v>44628</v>
      </c>
      <c r="B595" s="5">
        <f t="shared" si="102"/>
        <v>3</v>
      </c>
      <c r="C595" s="5">
        <f t="shared" si="103"/>
        <v>2022</v>
      </c>
      <c r="D595" s="5" t="s">
        <v>636</v>
      </c>
      <c r="E595" s="5" t="str">
        <f>VLOOKUP(F595,'Set up'!$A$2:$C$44,2,FALSE)</f>
        <v>C00000022</v>
      </c>
      <c r="F595" s="1" t="s">
        <v>639</v>
      </c>
      <c r="G595" s="11" t="s">
        <v>642</v>
      </c>
      <c r="H595" s="5">
        <v>2</v>
      </c>
      <c r="I595" s="5" t="str">
        <f>VLOOKUP(F595,'Set up'!$A$2:$C$44,3,FALSE)</f>
        <v>Cash</v>
      </c>
      <c r="J595" s="5">
        <f>VLOOKUP(F595,'Set up'!$A$2:$D$44,4,FALSE)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up'!$A$2:$E$44,5,FALSE)</f>
        <v>Trsf</v>
      </c>
      <c r="S595" s="1" t="s">
        <v>670</v>
      </c>
    </row>
    <row r="596" spans="1:19" x14ac:dyDescent="0.3">
      <c r="A596" s="4">
        <v>44628</v>
      </c>
      <c r="B596" s="5">
        <f t="shared" si="102"/>
        <v>3</v>
      </c>
      <c r="C596" s="5">
        <f t="shared" si="103"/>
        <v>2022</v>
      </c>
      <c r="D596" s="5" t="s">
        <v>636</v>
      </c>
      <c r="E596" s="5" t="str">
        <f>VLOOKUP(F596,'Set up'!$A$2:$C$44,2,FALSE)</f>
        <v>C00000022</v>
      </c>
      <c r="F596" s="1" t="s">
        <v>639</v>
      </c>
      <c r="G596" s="11" t="s">
        <v>557</v>
      </c>
      <c r="H596" s="5">
        <v>1</v>
      </c>
      <c r="I596" s="5" t="str">
        <f>VLOOKUP(F596,'Set up'!$A$2:$C$44,3,FALSE)</f>
        <v>Cash</v>
      </c>
      <c r="J596" s="5">
        <f>VLOOKUP(F596,'Set up'!$A$2:$D$44,4,FALSE)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up'!$A$2:$E$44,5,FALSE)</f>
        <v>Trsf</v>
      </c>
      <c r="S596" s="1" t="s">
        <v>670</v>
      </c>
    </row>
    <row r="597" spans="1:19" x14ac:dyDescent="0.3">
      <c r="A597" s="4">
        <v>44628</v>
      </c>
      <c r="B597" s="5">
        <f t="shared" si="102"/>
        <v>3</v>
      </c>
      <c r="C597" s="5">
        <f t="shared" si="103"/>
        <v>2022</v>
      </c>
      <c r="D597" s="5" t="s">
        <v>636</v>
      </c>
      <c r="E597" s="5" t="str">
        <f>VLOOKUP(F597,'Set up'!$A$2:$C$44,2,FALSE)</f>
        <v>C00000022</v>
      </c>
      <c r="F597" s="1" t="s">
        <v>639</v>
      </c>
      <c r="G597" s="11" t="s">
        <v>553</v>
      </c>
      <c r="H597" s="5">
        <v>2</v>
      </c>
      <c r="I597" s="5" t="str">
        <f>VLOOKUP(F597,'Set up'!$A$2:$C$44,3,FALSE)</f>
        <v>Cash</v>
      </c>
      <c r="J597" s="5">
        <f>VLOOKUP(F597,'Set up'!$A$2:$D$44,4,FALSE)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up'!$A$2:$E$44,5,FALSE)</f>
        <v>Trsf</v>
      </c>
      <c r="S597" s="1" t="s">
        <v>670</v>
      </c>
    </row>
    <row r="598" spans="1:19" x14ac:dyDescent="0.3">
      <c r="A598" s="4">
        <v>44628</v>
      </c>
      <c r="B598" s="5">
        <f t="shared" si="102"/>
        <v>3</v>
      </c>
      <c r="C598" s="5">
        <f t="shared" si="103"/>
        <v>2022</v>
      </c>
      <c r="D598" s="5" t="s">
        <v>636</v>
      </c>
      <c r="E598" s="5" t="str">
        <f>VLOOKUP(F598,'Set up'!$A$2:$C$44,2,FALSE)</f>
        <v>C00000022</v>
      </c>
      <c r="F598" s="1" t="s">
        <v>639</v>
      </c>
      <c r="G598" s="11" t="s">
        <v>558</v>
      </c>
      <c r="H598" s="5">
        <v>1</v>
      </c>
      <c r="I598" s="5" t="str">
        <f>VLOOKUP(F598,'Set up'!$A$2:$C$44,3,FALSE)</f>
        <v>Cash</v>
      </c>
      <c r="J598" s="5">
        <f>VLOOKUP(F598,'Set up'!$A$2:$D$44,4,FALSE)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up'!$A$2:$E$44,5,FALSE)</f>
        <v>Trsf</v>
      </c>
      <c r="S598" s="1" t="s">
        <v>670</v>
      </c>
    </row>
    <row r="599" spans="1:19" x14ac:dyDescent="0.3">
      <c r="A599" s="4">
        <v>44628</v>
      </c>
      <c r="B599" s="5">
        <f t="shared" si="102"/>
        <v>3</v>
      </c>
      <c r="C599" s="5">
        <f t="shared" si="103"/>
        <v>2022</v>
      </c>
      <c r="D599" s="5" t="s">
        <v>636</v>
      </c>
      <c r="E599" s="5" t="str">
        <f>VLOOKUP(F599,'Set up'!$A$2:$C$44,2,FALSE)</f>
        <v>C00000022</v>
      </c>
      <c r="F599" s="1" t="s">
        <v>639</v>
      </c>
      <c r="G599" s="11" t="s">
        <v>46</v>
      </c>
      <c r="H599" s="5">
        <v>1</v>
      </c>
      <c r="I599" s="5" t="str">
        <f>VLOOKUP(F599,'Set up'!$A$2:$C$44,3,FALSE)</f>
        <v>Cash</v>
      </c>
      <c r="J599" s="5">
        <f>VLOOKUP(F599,'Set up'!$A$2:$D$44,4,FALSE)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up'!$A$2:$E$44,5,FALSE)</f>
        <v>Trsf</v>
      </c>
      <c r="S599" s="1" t="s">
        <v>670</v>
      </c>
    </row>
    <row r="600" spans="1:19" x14ac:dyDescent="0.3">
      <c r="A600" s="4">
        <v>44628</v>
      </c>
      <c r="B600" s="5">
        <f t="shared" si="102"/>
        <v>3</v>
      </c>
      <c r="C600" s="5">
        <f t="shared" si="103"/>
        <v>2022</v>
      </c>
      <c r="D600" s="5" t="s">
        <v>637</v>
      </c>
      <c r="E600" s="5" t="str">
        <f>VLOOKUP(F600,'Set up'!$A$2:$C$44,2,FALSE)</f>
        <v>C00000010</v>
      </c>
      <c r="F600" s="1" t="s">
        <v>62</v>
      </c>
      <c r="G600" s="11" t="s">
        <v>555</v>
      </c>
      <c r="H600" s="5">
        <v>6</v>
      </c>
      <c r="I600" s="5">
        <f>VLOOKUP(F600,'Set up'!$A$2:$C$44,3,FALSE)</f>
        <v>120</v>
      </c>
      <c r="J600" s="5">
        <f>VLOOKUP(F600,'Set up'!$A$2:$D$44,4,FALSE)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up'!$A$2:$E$44,5,FALSE)</f>
        <v>Trsf</v>
      </c>
      <c r="S600" s="1" t="s">
        <v>855</v>
      </c>
    </row>
    <row r="601" spans="1:19" x14ac:dyDescent="0.3">
      <c r="A601" s="4">
        <v>44628</v>
      </c>
      <c r="B601" s="5">
        <f t="shared" si="102"/>
        <v>3</v>
      </c>
      <c r="C601" s="5">
        <f t="shared" si="103"/>
        <v>2022</v>
      </c>
      <c r="D601" s="5" t="s">
        <v>637</v>
      </c>
      <c r="E601" s="5" t="str">
        <f>VLOOKUP(F601,'Set up'!$A$2:$C$44,2,FALSE)</f>
        <v>C00000010</v>
      </c>
      <c r="F601" s="1" t="s">
        <v>62</v>
      </c>
      <c r="G601" s="11" t="s">
        <v>615</v>
      </c>
      <c r="H601" s="5">
        <v>10</v>
      </c>
      <c r="I601" s="5">
        <f>VLOOKUP(F601,'Set up'!$A$2:$C$44,3,FALSE)</f>
        <v>120</v>
      </c>
      <c r="J601" s="5">
        <f>VLOOKUP(F601,'Set up'!$A$2:$D$44,4,FALSE)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up'!$A$2:$E$44,5,FALSE)</f>
        <v>Trsf</v>
      </c>
      <c r="S601" s="1" t="s">
        <v>855</v>
      </c>
    </row>
    <row r="602" spans="1:19" x14ac:dyDescent="0.3">
      <c r="A602" s="4">
        <v>44628</v>
      </c>
      <c r="B602" s="5">
        <f t="shared" si="102"/>
        <v>3</v>
      </c>
      <c r="C602" s="5">
        <f t="shared" si="103"/>
        <v>2022</v>
      </c>
      <c r="D602" s="5" t="s">
        <v>637</v>
      </c>
      <c r="E602" s="5" t="str">
        <f>VLOOKUP(F602,'Set up'!$A$2:$C$44,2,FALSE)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up'!$A$2:$C$44,3,FALSE)</f>
        <v>120</v>
      </c>
      <c r="J602" s="5">
        <f>VLOOKUP(F602,'Set up'!$A$2:$D$44,4,FALSE)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up'!$A$2:$E$44,5,FALSE)</f>
        <v>Trsf</v>
      </c>
      <c r="S602" s="1" t="s">
        <v>855</v>
      </c>
    </row>
    <row r="603" spans="1:19" x14ac:dyDescent="0.3">
      <c r="A603" s="4">
        <v>44629</v>
      </c>
      <c r="B603" s="5">
        <f t="shared" si="102"/>
        <v>3</v>
      </c>
      <c r="C603" s="5">
        <f t="shared" si="103"/>
        <v>2022</v>
      </c>
      <c r="D603" s="5" t="s">
        <v>644</v>
      </c>
      <c r="E603" s="5" t="str">
        <f>VLOOKUP(F603,'Set up'!$A$2:$C$44,2,FALSE)</f>
        <v>C00000022</v>
      </c>
      <c r="F603" s="1" t="s">
        <v>639</v>
      </c>
      <c r="G603" s="11" t="s">
        <v>64</v>
      </c>
      <c r="H603" s="5">
        <v>1</v>
      </c>
      <c r="I603" s="5" t="str">
        <f>VLOOKUP(F603,'Set up'!$A$2:$C$44,3,FALSE)</f>
        <v>Cash</v>
      </c>
      <c r="J603" s="5">
        <f>VLOOKUP(F603,'Set up'!$A$2:$D$44,4,FALSE)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up'!$A$2:$E$44,5,FALSE)</f>
        <v>Trsf</v>
      </c>
      <c r="S603" s="1" t="s">
        <v>670</v>
      </c>
    </row>
    <row r="604" spans="1:19" x14ac:dyDescent="0.3">
      <c r="A604" s="4">
        <v>44631</v>
      </c>
      <c r="B604" s="5">
        <f t="shared" si="102"/>
        <v>3</v>
      </c>
      <c r="C604" s="5">
        <f t="shared" si="103"/>
        <v>2022</v>
      </c>
      <c r="D604" s="5" t="s">
        <v>645</v>
      </c>
      <c r="E604" s="5" t="str">
        <f>VLOOKUP(F604,'Set up'!$A$2:$C$44,2,FALSE)</f>
        <v>C00000019</v>
      </c>
      <c r="F604" s="1" t="s">
        <v>402</v>
      </c>
      <c r="G604" s="11" t="s">
        <v>562</v>
      </c>
      <c r="H604" s="5">
        <v>2</v>
      </c>
      <c r="I604" s="5" t="str">
        <f>VLOOKUP(F604,'Set up'!$A$2:$C$44,3,FALSE)</f>
        <v>Cash</v>
      </c>
      <c r="J604" s="5">
        <f>VLOOKUP(F604,'Set up'!$A$2:$D$44,4,FALSE)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up'!$A$2:$E$44,5,FALSE)</f>
        <v>Trsf</v>
      </c>
      <c r="S604" s="1" t="s">
        <v>804</v>
      </c>
    </row>
    <row r="605" spans="1:19" x14ac:dyDescent="0.3">
      <c r="A605" s="4">
        <v>44631</v>
      </c>
      <c r="B605" s="5">
        <f t="shared" si="102"/>
        <v>3</v>
      </c>
      <c r="C605" s="5">
        <f t="shared" si="103"/>
        <v>2022</v>
      </c>
      <c r="D605" s="5" t="s">
        <v>645</v>
      </c>
      <c r="E605" s="5" t="str">
        <f>VLOOKUP(F605,'Set up'!$A$2:$C$44,2,FALSE)</f>
        <v>C00000019</v>
      </c>
      <c r="F605" s="1" t="s">
        <v>402</v>
      </c>
      <c r="G605" s="11" t="s">
        <v>480</v>
      </c>
      <c r="H605" s="5">
        <v>3</v>
      </c>
      <c r="I605" s="5" t="str">
        <f>VLOOKUP(F605,'Set up'!$A$2:$C$44,3,FALSE)</f>
        <v>Cash</v>
      </c>
      <c r="J605" s="5">
        <f>VLOOKUP(F605,'Set up'!$A$2:$D$44,4,FALSE)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up'!$A$2:$E$44,5,FALSE)</f>
        <v>Trsf</v>
      </c>
      <c r="S605" s="1" t="s">
        <v>804</v>
      </c>
    </row>
    <row r="606" spans="1:19" x14ac:dyDescent="0.3">
      <c r="A606" s="4">
        <v>44631</v>
      </c>
      <c r="B606" s="5">
        <f t="shared" si="102"/>
        <v>3</v>
      </c>
      <c r="C606" s="5">
        <f t="shared" si="103"/>
        <v>2022</v>
      </c>
      <c r="D606" s="5" t="s">
        <v>645</v>
      </c>
      <c r="E606" s="5" t="str">
        <f>VLOOKUP(F606,'Set up'!$A$2:$C$44,2,FALSE)</f>
        <v>C00000019</v>
      </c>
      <c r="F606" s="1" t="s">
        <v>402</v>
      </c>
      <c r="G606" s="11" t="s">
        <v>64</v>
      </c>
      <c r="H606" s="5">
        <v>5</v>
      </c>
      <c r="I606" s="5" t="str">
        <f>VLOOKUP(F606,'Set up'!$A$2:$C$44,3,FALSE)</f>
        <v>Cash</v>
      </c>
      <c r="J606" s="5">
        <f>VLOOKUP(F606,'Set up'!$A$2:$D$44,4,FALSE)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up'!$A$2:$E$44,5,FALSE)</f>
        <v>Trsf</v>
      </c>
      <c r="S606" s="1" t="s">
        <v>804</v>
      </c>
    </row>
    <row r="607" spans="1:19" x14ac:dyDescent="0.3">
      <c r="A607" s="4">
        <v>44631</v>
      </c>
      <c r="B607" s="5">
        <f t="shared" si="102"/>
        <v>3</v>
      </c>
      <c r="C607" s="5">
        <f t="shared" si="103"/>
        <v>2022</v>
      </c>
      <c r="D607" s="5" t="s">
        <v>645</v>
      </c>
      <c r="E607" s="5" t="str">
        <f>VLOOKUP(F607,'Set up'!$A$2:$C$44,2,FALSE)</f>
        <v>C00000019</v>
      </c>
      <c r="F607" s="1" t="s">
        <v>402</v>
      </c>
      <c r="G607" s="11" t="s">
        <v>293</v>
      </c>
      <c r="H607" s="5">
        <v>1</v>
      </c>
      <c r="I607" s="5" t="str">
        <f>VLOOKUP(F607,'Set up'!$A$2:$C$44,3,FALSE)</f>
        <v>Cash</v>
      </c>
      <c r="J607" s="5">
        <f>VLOOKUP(F607,'Set up'!$A$2:$D$44,4,FALSE)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up'!$A$2:$E$44,5,FALSE)</f>
        <v>Trsf</v>
      </c>
      <c r="S607" s="1" t="s">
        <v>804</v>
      </c>
    </row>
    <row r="608" spans="1:19" x14ac:dyDescent="0.3">
      <c r="A608" s="4">
        <v>44632</v>
      </c>
      <c r="B608" s="5">
        <f t="shared" si="102"/>
        <v>3</v>
      </c>
      <c r="C608" s="5">
        <f t="shared" si="103"/>
        <v>2022</v>
      </c>
      <c r="D608" s="5" t="s">
        <v>646</v>
      </c>
      <c r="E608" s="5" t="str">
        <f>VLOOKUP(F608,'Set up'!$A$2:$C$44,2,FALSE)</f>
        <v>C00000022</v>
      </c>
      <c r="F608" s="1" t="s">
        <v>639</v>
      </c>
      <c r="G608" s="11" t="s">
        <v>293</v>
      </c>
      <c r="H608" s="5">
        <v>1</v>
      </c>
      <c r="I608" s="5" t="str">
        <f>VLOOKUP(F608,'Set up'!$A$2:$C$44,3,FALSE)</f>
        <v>Cash</v>
      </c>
      <c r="J608" s="5">
        <f>VLOOKUP(F608,'Set up'!$A$2:$D$44,4,FALSE)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up'!$A$2:$E$44,5,FALSE)</f>
        <v>Trsf</v>
      </c>
      <c r="S608" s="1" t="s">
        <v>670</v>
      </c>
    </row>
    <row r="609" spans="1:19" x14ac:dyDescent="0.3">
      <c r="A609" s="4">
        <v>44632</v>
      </c>
      <c r="B609" s="5">
        <f t="shared" si="102"/>
        <v>3</v>
      </c>
      <c r="C609" s="5">
        <f t="shared" si="103"/>
        <v>2022</v>
      </c>
      <c r="D609" s="5" t="s">
        <v>647</v>
      </c>
      <c r="E609" s="5" t="str">
        <f>VLOOKUP(F609,'Set up'!$A$2:$C$44,2,FALSE)</f>
        <v>C00000006</v>
      </c>
      <c r="F609" s="1" t="s">
        <v>43</v>
      </c>
      <c r="G609" s="11" t="s">
        <v>555</v>
      </c>
      <c r="H609" s="5">
        <v>1</v>
      </c>
      <c r="I609" s="5" t="str">
        <f>VLOOKUP(F609,'Set up'!$A$2:$C$44,3,FALSE)</f>
        <v>Cash</v>
      </c>
      <c r="J609" s="5">
        <f>VLOOKUP(F609,'Set up'!$A$2:$D$44,4,FALSE)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up'!$A$2:$E$44,5,FALSE)</f>
        <v>Chq</v>
      </c>
      <c r="S609" s="1" t="s">
        <v>748</v>
      </c>
    </row>
    <row r="610" spans="1:19" x14ac:dyDescent="0.3">
      <c r="A610" s="4">
        <v>44634</v>
      </c>
      <c r="B610" s="5">
        <f t="shared" si="102"/>
        <v>3</v>
      </c>
      <c r="C610" s="5">
        <f t="shared" si="103"/>
        <v>2022</v>
      </c>
      <c r="D610" s="5" t="s">
        <v>648</v>
      </c>
      <c r="E610" s="5" t="str">
        <f>VLOOKUP(F610,'Set up'!$A$2:$C$44,2,FALSE)</f>
        <v>C00000020</v>
      </c>
      <c r="F610" s="1" t="s">
        <v>411</v>
      </c>
      <c r="G610" s="11" t="s">
        <v>547</v>
      </c>
      <c r="H610" s="5">
        <v>1</v>
      </c>
      <c r="I610" s="5" t="str">
        <f>VLOOKUP(F610,'Set up'!$A$2:$C$44,3,FALSE)</f>
        <v>Cash</v>
      </c>
      <c r="J610" s="5">
        <f>VLOOKUP(F610,'Set up'!$A$2:$D$44,4,FALSE)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up'!$A$2:$E$44,5,FALSE)</f>
        <v>Trsf</v>
      </c>
      <c r="S610" s="1" t="s">
        <v>825</v>
      </c>
    </row>
    <row r="611" spans="1:19" x14ac:dyDescent="0.3">
      <c r="A611" s="4">
        <v>44634</v>
      </c>
      <c r="B611" s="5">
        <f t="shared" si="102"/>
        <v>3</v>
      </c>
      <c r="C611" s="5">
        <f t="shared" si="103"/>
        <v>2022</v>
      </c>
      <c r="D611" s="5" t="s">
        <v>648</v>
      </c>
      <c r="E611" s="5" t="str">
        <f>VLOOKUP(F611,'Set up'!$A$2:$C$44,2,FALSE)</f>
        <v>C00000020</v>
      </c>
      <c r="F611" s="1" t="s">
        <v>411</v>
      </c>
      <c r="G611" s="11" t="s">
        <v>557</v>
      </c>
      <c r="H611" s="5">
        <v>1</v>
      </c>
      <c r="I611" s="5" t="str">
        <f>VLOOKUP(F611,'Set up'!$A$2:$C$44,3,FALSE)</f>
        <v>Cash</v>
      </c>
      <c r="J611" s="5">
        <f>VLOOKUP(F611,'Set up'!$A$2:$D$44,4,FALSE)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up'!$A$2:$E$44,5,FALSE)</f>
        <v>Trsf</v>
      </c>
      <c r="S611" s="1" t="s">
        <v>824</v>
      </c>
    </row>
    <row r="612" spans="1:19" x14ac:dyDescent="0.3">
      <c r="A612" s="4">
        <v>44634</v>
      </c>
      <c r="B612" s="5">
        <f t="shared" si="102"/>
        <v>3</v>
      </c>
      <c r="C612" s="5">
        <f t="shared" si="103"/>
        <v>2022</v>
      </c>
      <c r="D612" s="5" t="s">
        <v>648</v>
      </c>
      <c r="E612" s="5" t="str">
        <f>VLOOKUP(F612,'Set up'!$A$2:$C$44,2,FALSE)</f>
        <v>C00000020</v>
      </c>
      <c r="F612" s="1" t="s">
        <v>411</v>
      </c>
      <c r="G612" s="11" t="s">
        <v>558</v>
      </c>
      <c r="H612" s="5">
        <v>1</v>
      </c>
      <c r="I612" s="5" t="str">
        <f>VLOOKUP(F612,'Set up'!$A$2:$C$44,3,FALSE)</f>
        <v>Cash</v>
      </c>
      <c r="J612" s="5">
        <f>VLOOKUP(F612,'Set up'!$A$2:$D$44,4,FALSE)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up'!$A$2:$E$44,5,FALSE)</f>
        <v>Trsf</v>
      </c>
      <c r="S612" s="1" t="s">
        <v>824</v>
      </c>
    </row>
    <row r="613" spans="1:19" x14ac:dyDescent="0.3">
      <c r="A613" s="4">
        <v>44635</v>
      </c>
      <c r="B613" s="5">
        <f t="shared" si="102"/>
        <v>3</v>
      </c>
      <c r="C613" s="5">
        <f t="shared" si="103"/>
        <v>2022</v>
      </c>
      <c r="D613" s="5" t="s">
        <v>649</v>
      </c>
      <c r="E613" s="5" t="str">
        <f>VLOOKUP(F613,'Set up'!$A$2:$C$44,2,FALSE)</f>
        <v>C00000010</v>
      </c>
      <c r="F613" s="1" t="s">
        <v>62</v>
      </c>
      <c r="G613" s="11" t="s">
        <v>555</v>
      </c>
      <c r="H613" s="5">
        <v>6</v>
      </c>
      <c r="I613" s="5">
        <f>VLOOKUP(F613,'Set up'!$A$2:$C$44,3,FALSE)</f>
        <v>120</v>
      </c>
      <c r="J613" s="5">
        <f>VLOOKUP(F613,'Set up'!$A$2:$D$44,4,FALSE)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up'!$A$2:$E$44,5,FALSE)</f>
        <v>Trsf</v>
      </c>
      <c r="S613" s="1" t="s">
        <v>855</v>
      </c>
    </row>
    <row r="614" spans="1:19" x14ac:dyDescent="0.3">
      <c r="A614" s="4">
        <v>44635</v>
      </c>
      <c r="B614" s="5">
        <f t="shared" si="102"/>
        <v>3</v>
      </c>
      <c r="C614" s="5">
        <f t="shared" si="103"/>
        <v>2022</v>
      </c>
      <c r="D614" s="5" t="s">
        <v>649</v>
      </c>
      <c r="E614" s="5" t="str">
        <f>VLOOKUP(F614,'Set up'!$A$2:$C$44,2,FALSE)</f>
        <v>C00000010</v>
      </c>
      <c r="F614" s="1" t="s">
        <v>62</v>
      </c>
      <c r="G614" s="11" t="s">
        <v>615</v>
      </c>
      <c r="H614" s="5">
        <v>5</v>
      </c>
      <c r="I614" s="5">
        <f>VLOOKUP(F614,'Set up'!$A$2:$C$44,3,FALSE)</f>
        <v>120</v>
      </c>
      <c r="J614" s="5">
        <f>VLOOKUP(F614,'Set up'!$A$2:$D$44,4,FALSE)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up'!$A$2:$E$44,5,FALSE)</f>
        <v>Trsf</v>
      </c>
      <c r="S614" s="1" t="s">
        <v>855</v>
      </c>
    </row>
    <row r="615" spans="1:19" x14ac:dyDescent="0.3">
      <c r="A615" s="4">
        <v>44635</v>
      </c>
      <c r="B615" s="5">
        <f t="shared" si="102"/>
        <v>3</v>
      </c>
      <c r="C615" s="5">
        <f t="shared" si="103"/>
        <v>2022</v>
      </c>
      <c r="D615" s="5" t="s">
        <v>649</v>
      </c>
      <c r="E615" s="5" t="str">
        <f>VLOOKUP(F615,'Set up'!$A$2:$C$44,2,FALSE)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up'!$A$2:$C$44,3,FALSE)</f>
        <v>120</v>
      </c>
      <c r="J615" s="5">
        <f>VLOOKUP(F615,'Set up'!$A$2:$D$44,4,FALSE)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up'!$A$2:$E$44,5,FALSE)</f>
        <v>Trsf</v>
      </c>
      <c r="S615" s="1" t="s">
        <v>855</v>
      </c>
    </row>
    <row r="616" spans="1:19" x14ac:dyDescent="0.3">
      <c r="A616" s="4">
        <v>44635</v>
      </c>
      <c r="B616" s="5">
        <f t="shared" si="102"/>
        <v>3</v>
      </c>
      <c r="C616" s="5">
        <f t="shared" si="103"/>
        <v>2022</v>
      </c>
      <c r="D616" s="5" t="s">
        <v>650</v>
      </c>
      <c r="E616" s="5" t="str">
        <f>VLOOKUP(F616,'Set up'!$A$2:$C$44,2,FALSE)</f>
        <v>C00000020</v>
      </c>
      <c r="F616" s="1" t="s">
        <v>411</v>
      </c>
      <c r="G616" s="11" t="s">
        <v>547</v>
      </c>
      <c r="H616" s="5">
        <v>3</v>
      </c>
      <c r="I616" s="5" t="str">
        <f>VLOOKUP(F616,'Set up'!$A$2:$C$44,3,FALSE)</f>
        <v>Cash</v>
      </c>
      <c r="J616" s="5">
        <f>VLOOKUP(F616,'Set up'!$A$2:$D$44,4,FALSE)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up'!$A$2:$E$44,5,FALSE)</f>
        <v>Trsf</v>
      </c>
      <c r="S616" s="1" t="s">
        <v>824</v>
      </c>
    </row>
    <row r="617" spans="1:19" x14ac:dyDescent="0.3">
      <c r="A617" s="4">
        <v>44635</v>
      </c>
      <c r="B617" s="5">
        <f t="shared" si="102"/>
        <v>3</v>
      </c>
      <c r="C617" s="5">
        <f t="shared" si="103"/>
        <v>2022</v>
      </c>
      <c r="D617" s="5" t="s">
        <v>650</v>
      </c>
      <c r="E617" s="5" t="str">
        <f>VLOOKUP(F617,'Set up'!$A$2:$C$44,2,FALSE)</f>
        <v>C00000020</v>
      </c>
      <c r="F617" s="1" t="s">
        <v>411</v>
      </c>
      <c r="G617" s="11" t="s">
        <v>557</v>
      </c>
      <c r="H617" s="5">
        <v>6</v>
      </c>
      <c r="I617" s="5" t="str">
        <f>VLOOKUP(F617,'Set up'!$A$2:$C$44,3,FALSE)</f>
        <v>Cash</v>
      </c>
      <c r="J617" s="5">
        <f>VLOOKUP(F617,'Set up'!$A$2:$D$44,4,FALSE)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up'!$A$2:$E$44,5,FALSE)</f>
        <v>Trsf</v>
      </c>
      <c r="S617" s="1" t="s">
        <v>827</v>
      </c>
    </row>
    <row r="618" spans="1:19" x14ac:dyDescent="0.3">
      <c r="A618" s="4">
        <v>44635</v>
      </c>
      <c r="B618" s="5">
        <f t="shared" si="102"/>
        <v>3</v>
      </c>
      <c r="C618" s="5">
        <f t="shared" si="103"/>
        <v>2022</v>
      </c>
      <c r="D618" s="5" t="s">
        <v>650</v>
      </c>
      <c r="E618" s="5" t="str">
        <f>VLOOKUP(F618,'Set up'!$A$2:$C$44,2,FALSE)</f>
        <v>C00000020</v>
      </c>
      <c r="F618" s="1" t="s">
        <v>411</v>
      </c>
      <c r="G618" s="11" t="s">
        <v>558</v>
      </c>
      <c r="H618" s="5">
        <v>1</v>
      </c>
      <c r="I618" s="5" t="str">
        <f>VLOOKUP(F618,'Set up'!$A$2:$C$44,3,FALSE)</f>
        <v>Cash</v>
      </c>
      <c r="J618" s="5">
        <f>VLOOKUP(F618,'Set up'!$A$2:$D$44,4,FALSE)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up'!$A$2:$E$44,5,FALSE)</f>
        <v>Trsf</v>
      </c>
      <c r="S618" s="1" t="s">
        <v>826</v>
      </c>
    </row>
    <row r="619" spans="1:19" x14ac:dyDescent="0.3">
      <c r="A619" s="4">
        <v>44635</v>
      </c>
      <c r="B619" s="5">
        <f t="shared" si="102"/>
        <v>3</v>
      </c>
      <c r="C619" s="5">
        <f t="shared" si="103"/>
        <v>2022</v>
      </c>
      <c r="D619" s="5" t="s">
        <v>650</v>
      </c>
      <c r="E619" s="5" t="str">
        <f>VLOOKUP(F619,'Set up'!$A$2:$C$44,2,FALSE)</f>
        <v>C00000020</v>
      </c>
      <c r="F619" s="1" t="s">
        <v>411</v>
      </c>
      <c r="G619" s="11" t="s">
        <v>259</v>
      </c>
      <c r="H619" s="5">
        <v>3</v>
      </c>
      <c r="I619" s="5" t="str">
        <f>VLOOKUP(F619,'Set up'!$A$2:$C$44,3,FALSE)</f>
        <v>Cash</v>
      </c>
      <c r="J619" s="5">
        <f>VLOOKUP(F619,'Set up'!$A$2:$D$44,4,FALSE)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up'!$A$2:$E$44,5,FALSE)</f>
        <v>Trsf</v>
      </c>
      <c r="S619" s="1" t="s">
        <v>826</v>
      </c>
    </row>
    <row r="620" spans="1:19" x14ac:dyDescent="0.3">
      <c r="A620" s="4">
        <v>44635</v>
      </c>
      <c r="B620" s="5">
        <f t="shared" si="102"/>
        <v>3</v>
      </c>
      <c r="C620" s="5">
        <f t="shared" si="103"/>
        <v>2022</v>
      </c>
      <c r="D620" s="5" t="s">
        <v>650</v>
      </c>
      <c r="E620" s="5" t="str">
        <f>VLOOKUP(F620,'Set up'!$A$2:$C$44,2,FALSE)</f>
        <v>C00000020</v>
      </c>
      <c r="F620" s="1" t="s">
        <v>411</v>
      </c>
      <c r="G620" s="11" t="s">
        <v>382</v>
      </c>
      <c r="H620" s="5">
        <v>4</v>
      </c>
      <c r="I620" s="5" t="str">
        <f>VLOOKUP(F620,'Set up'!$A$2:$C$44,3,FALSE)</f>
        <v>Cash</v>
      </c>
      <c r="J620" s="5">
        <f>VLOOKUP(F620,'Set up'!$A$2:$D$44,4,FALSE)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up'!$A$2:$E$44,5,FALSE)</f>
        <v>Trsf</v>
      </c>
      <c r="S620" s="1" t="s">
        <v>826</v>
      </c>
    </row>
    <row r="621" spans="1:19" x14ac:dyDescent="0.3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651</v>
      </c>
      <c r="E621" s="5" t="str">
        <f>VLOOKUP(F621,'Set up'!$A$2:$C$44,2,FALSE)</f>
        <v>C00000019</v>
      </c>
      <c r="F621" s="1" t="s">
        <v>402</v>
      </c>
      <c r="G621" s="11" t="s">
        <v>568</v>
      </c>
      <c r="H621" s="5">
        <v>3</v>
      </c>
      <c r="I621" s="5" t="str">
        <f>VLOOKUP(F621,'Set up'!$A$2:$C$44,3,FALSE)</f>
        <v>Cash</v>
      </c>
      <c r="J621" s="5">
        <f>VLOOKUP(F621,'Set up'!$A$2:$D$44,4,FALSE)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up'!$A$2:$E$44,5,FALSE)</f>
        <v>Trsf</v>
      </c>
      <c r="S621" s="1" t="s">
        <v>805</v>
      </c>
    </row>
    <row r="622" spans="1:19" x14ac:dyDescent="0.3">
      <c r="A622" s="4">
        <v>44638</v>
      </c>
      <c r="B622" s="5">
        <f t="shared" si="113"/>
        <v>3</v>
      </c>
      <c r="C622" s="5">
        <f t="shared" si="114"/>
        <v>2022</v>
      </c>
      <c r="D622" s="5" t="s">
        <v>652</v>
      </c>
      <c r="E622" s="5" t="str">
        <f>VLOOKUP(F622,'Set up'!$A$2:$C$44,2,FALSE)</f>
        <v>C00000020</v>
      </c>
      <c r="F622" s="1" t="s">
        <v>411</v>
      </c>
      <c r="G622" s="11" t="s">
        <v>67</v>
      </c>
      <c r="H622" s="5">
        <v>3</v>
      </c>
      <c r="I622" s="5" t="str">
        <f>VLOOKUP(F622,'Set up'!$A$2:$C$44,3,FALSE)</f>
        <v>Cash</v>
      </c>
      <c r="J622" s="5">
        <f>VLOOKUP(F622,'Set up'!$A$2:$D$44,4,FALSE)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up'!$A$2:$E$44,5,FALSE)</f>
        <v>Trsf</v>
      </c>
      <c r="S622" s="1" t="s">
        <v>841</v>
      </c>
    </row>
    <row r="623" spans="1:19" x14ac:dyDescent="0.3">
      <c r="A623" s="4">
        <v>44638</v>
      </c>
      <c r="B623" s="5">
        <f t="shared" si="113"/>
        <v>3</v>
      </c>
      <c r="C623" s="5">
        <f t="shared" si="114"/>
        <v>2022</v>
      </c>
      <c r="D623" s="5" t="s">
        <v>652</v>
      </c>
      <c r="E623" s="5" t="str">
        <f>VLOOKUP(F623,'Set up'!$A$2:$C$44,2,FALSE)</f>
        <v>C00000020</v>
      </c>
      <c r="F623" s="1" t="s">
        <v>411</v>
      </c>
      <c r="G623" s="11" t="s">
        <v>656</v>
      </c>
      <c r="H623" s="5">
        <v>7</v>
      </c>
      <c r="I623" s="5" t="str">
        <f>VLOOKUP(F623,'Set up'!$A$2:$C$44,3,FALSE)</f>
        <v>Cash</v>
      </c>
      <c r="J623" s="5">
        <f>VLOOKUP(F623,'Set up'!$A$2:$D$44,4,FALSE)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up'!$A$2:$E$44,5,FALSE)</f>
        <v>Trsf</v>
      </c>
      <c r="S623" s="1" t="s">
        <v>840</v>
      </c>
    </row>
    <row r="624" spans="1:19" x14ac:dyDescent="0.3">
      <c r="A624" s="4">
        <v>44638</v>
      </c>
      <c r="B624" s="5">
        <f t="shared" si="113"/>
        <v>3</v>
      </c>
      <c r="C624" s="5">
        <f t="shared" si="114"/>
        <v>2022</v>
      </c>
      <c r="D624" s="5" t="s">
        <v>652</v>
      </c>
      <c r="E624" s="5" t="str">
        <f>VLOOKUP(F624,'Set up'!$A$2:$C$44,2,FALSE)</f>
        <v>C00000020</v>
      </c>
      <c r="F624" s="1" t="s">
        <v>411</v>
      </c>
      <c r="G624" s="11" t="s">
        <v>657</v>
      </c>
      <c r="H624" s="5">
        <v>5</v>
      </c>
      <c r="I624" s="5" t="str">
        <f>VLOOKUP(F624,'Set up'!$A$2:$C$44,3,FALSE)</f>
        <v>Cash</v>
      </c>
      <c r="J624" s="5">
        <f>VLOOKUP(F624,'Set up'!$A$2:$D$44,4,FALSE)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up'!$A$2:$E$44,5,FALSE)</f>
        <v>Trsf</v>
      </c>
      <c r="S624" s="1" t="s">
        <v>840</v>
      </c>
    </row>
    <row r="625" spans="1:19" x14ac:dyDescent="0.3">
      <c r="A625" s="4">
        <v>44639</v>
      </c>
      <c r="B625" s="5">
        <f t="shared" si="113"/>
        <v>3</v>
      </c>
      <c r="C625" s="5">
        <f t="shared" si="114"/>
        <v>2022</v>
      </c>
      <c r="D625" s="5" t="s">
        <v>653</v>
      </c>
      <c r="E625" s="5" t="str">
        <f>VLOOKUP(F625,'Set up'!$A$2:$C$44,2,FALSE)</f>
        <v>C00000021</v>
      </c>
      <c r="F625" s="1" t="s">
        <v>493</v>
      </c>
      <c r="G625" s="11" t="s">
        <v>67</v>
      </c>
      <c r="H625" s="5">
        <v>2</v>
      </c>
      <c r="I625" s="5" t="str">
        <f>VLOOKUP(F625,'Set up'!$A$2:$C$44,3,FALSE)</f>
        <v>Cash</v>
      </c>
      <c r="J625" s="5">
        <f>VLOOKUP(F625,'Set up'!$A$2:$D$44,4,FALSE)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up'!$A$2:$E$44,5,FALSE)</f>
        <v>PD Chq</v>
      </c>
      <c r="S625" s="1" t="s">
        <v>818</v>
      </c>
    </row>
    <row r="626" spans="1:19" x14ac:dyDescent="0.3">
      <c r="A626" s="4">
        <v>44639</v>
      </c>
      <c r="B626" s="5">
        <f t="shared" si="113"/>
        <v>3</v>
      </c>
      <c r="C626" s="5">
        <f t="shared" si="114"/>
        <v>2022</v>
      </c>
      <c r="D626" s="5" t="s">
        <v>653</v>
      </c>
      <c r="E626" s="5" t="str">
        <f>VLOOKUP(F626,'Set up'!$A$2:$C$44,2,FALSE)</f>
        <v>C00000021</v>
      </c>
      <c r="F626" s="1" t="s">
        <v>493</v>
      </c>
      <c r="G626" s="11" t="s">
        <v>656</v>
      </c>
      <c r="H626" s="5">
        <v>6</v>
      </c>
      <c r="I626" s="5" t="str">
        <f>VLOOKUP(F626,'Set up'!$A$2:$C$44,3,FALSE)</f>
        <v>Cash</v>
      </c>
      <c r="J626" s="5">
        <f>VLOOKUP(F626,'Set up'!$A$2:$D$44,4,FALSE)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up'!$A$2:$E$44,5,FALSE)</f>
        <v>PD Chq</v>
      </c>
      <c r="S626" s="1" t="s">
        <v>818</v>
      </c>
    </row>
    <row r="627" spans="1:19" x14ac:dyDescent="0.3">
      <c r="A627" s="4">
        <v>44639</v>
      </c>
      <c r="B627" s="5">
        <f t="shared" si="113"/>
        <v>3</v>
      </c>
      <c r="C627" s="5">
        <f t="shared" si="114"/>
        <v>2022</v>
      </c>
      <c r="D627" s="5" t="s">
        <v>653</v>
      </c>
      <c r="E627" s="5" t="str">
        <f>VLOOKUP(F627,'Set up'!$A$2:$C$44,2,FALSE)</f>
        <v>C00000021</v>
      </c>
      <c r="F627" s="1" t="s">
        <v>493</v>
      </c>
      <c r="G627" s="11" t="s">
        <v>382</v>
      </c>
      <c r="H627" s="5">
        <v>2</v>
      </c>
      <c r="I627" s="5" t="str">
        <f>VLOOKUP(F627,'Set up'!$A$2:$C$44,3,FALSE)</f>
        <v>Cash</v>
      </c>
      <c r="J627" s="5">
        <f>VLOOKUP(F627,'Set up'!$A$2:$D$44,4,FALSE)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up'!$A$2:$E$44,5,FALSE)</f>
        <v>PD Chq</v>
      </c>
      <c r="S627" s="1" t="s">
        <v>818</v>
      </c>
    </row>
    <row r="628" spans="1:19" x14ac:dyDescent="0.3">
      <c r="A628" s="4">
        <v>44639</v>
      </c>
      <c r="B628" s="5">
        <f t="shared" si="113"/>
        <v>3</v>
      </c>
      <c r="C628" s="5">
        <f t="shared" si="114"/>
        <v>2022</v>
      </c>
      <c r="D628" s="5" t="s">
        <v>653</v>
      </c>
      <c r="E628" s="5" t="str">
        <f>VLOOKUP(F628,'Set up'!$A$2:$C$44,2,FALSE)</f>
        <v>C00000021</v>
      </c>
      <c r="F628" s="1" t="s">
        <v>493</v>
      </c>
      <c r="G628" s="11" t="s">
        <v>658</v>
      </c>
      <c r="H628" s="5">
        <v>1</v>
      </c>
      <c r="I628" s="5" t="str">
        <f>VLOOKUP(F628,'Set up'!$A$2:$C$44,3,FALSE)</f>
        <v>Cash</v>
      </c>
      <c r="J628" s="5">
        <f>VLOOKUP(F628,'Set up'!$A$2:$D$44,4,FALSE)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up'!$A$2:$E$44,5,FALSE)</f>
        <v>PD Chq</v>
      </c>
      <c r="S628" s="1" t="s">
        <v>818</v>
      </c>
    </row>
    <row r="629" spans="1:19" x14ac:dyDescent="0.3">
      <c r="A629" s="4">
        <v>44639</v>
      </c>
      <c r="B629" s="5">
        <f t="shared" si="113"/>
        <v>3</v>
      </c>
      <c r="C629" s="5">
        <f t="shared" si="114"/>
        <v>2022</v>
      </c>
      <c r="D629" s="5" t="s">
        <v>653</v>
      </c>
      <c r="E629" s="5" t="str">
        <f>VLOOKUP(F629,'Set up'!$A$2:$C$44,2,FALSE)</f>
        <v>C00000021</v>
      </c>
      <c r="F629" s="1" t="s">
        <v>493</v>
      </c>
      <c r="G629" s="11" t="s">
        <v>659</v>
      </c>
      <c r="H629" s="5">
        <v>1</v>
      </c>
      <c r="I629" s="5" t="str">
        <f>VLOOKUP(F629,'Set up'!$A$2:$C$44,3,FALSE)</f>
        <v>Cash</v>
      </c>
      <c r="J629" s="5">
        <f>VLOOKUP(F629,'Set up'!$A$2:$D$44,4,FALSE)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up'!$A$2:$E$44,5,FALSE)</f>
        <v>PD Chq</v>
      </c>
      <c r="S629" s="1" t="s">
        <v>818</v>
      </c>
    </row>
    <row r="630" spans="1:19" x14ac:dyDescent="0.3">
      <c r="A630" s="4">
        <v>44639</v>
      </c>
      <c r="B630" s="5">
        <f t="shared" si="113"/>
        <v>3</v>
      </c>
      <c r="C630" s="5">
        <f t="shared" si="114"/>
        <v>2022</v>
      </c>
      <c r="D630" s="5" t="s">
        <v>653</v>
      </c>
      <c r="E630" s="5" t="str">
        <f>VLOOKUP(F630,'Set up'!$A$2:$C$44,2,FALSE)</f>
        <v>C00000021</v>
      </c>
      <c r="F630" s="1" t="s">
        <v>493</v>
      </c>
      <c r="G630" s="11" t="s">
        <v>64</v>
      </c>
      <c r="H630" s="5">
        <v>10</v>
      </c>
      <c r="I630" s="5" t="str">
        <f>VLOOKUP(F630,'Set up'!$A$2:$C$44,3,FALSE)</f>
        <v>Cash</v>
      </c>
      <c r="J630" s="5">
        <f>VLOOKUP(F630,'Set up'!$A$2:$D$44,4,FALSE)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up'!$A$2:$E$44,5,FALSE)</f>
        <v>PD Chq</v>
      </c>
      <c r="S630" s="1" t="s">
        <v>818</v>
      </c>
    </row>
    <row r="631" spans="1:19" x14ac:dyDescent="0.3">
      <c r="A631" s="4">
        <v>44639</v>
      </c>
      <c r="B631" s="5">
        <f t="shared" si="113"/>
        <v>3</v>
      </c>
      <c r="C631" s="5">
        <f t="shared" si="114"/>
        <v>2022</v>
      </c>
      <c r="D631" s="5" t="s">
        <v>653</v>
      </c>
      <c r="E631" s="5" t="str">
        <f>VLOOKUP(F631,'Set up'!$A$2:$C$44,2,FALSE)</f>
        <v>C00000021</v>
      </c>
      <c r="F631" s="1" t="s">
        <v>493</v>
      </c>
      <c r="G631" s="11" t="s">
        <v>660</v>
      </c>
      <c r="H631" s="5">
        <v>1</v>
      </c>
      <c r="I631" s="5" t="str">
        <f>VLOOKUP(F631,'Set up'!$A$2:$C$44,3,FALSE)</f>
        <v>Cash</v>
      </c>
      <c r="J631" s="5">
        <f>VLOOKUP(F631,'Set up'!$A$2:$D$44,4,FALSE)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up'!$A$2:$E$44,5,FALSE)</f>
        <v>PD Chq</v>
      </c>
      <c r="S631" s="1" t="s">
        <v>818</v>
      </c>
    </row>
    <row r="632" spans="1:19" x14ac:dyDescent="0.3">
      <c r="A632" s="4">
        <v>44641</v>
      </c>
      <c r="B632" s="5">
        <f t="shared" si="113"/>
        <v>3</v>
      </c>
      <c r="C632" s="5">
        <f t="shared" si="114"/>
        <v>2022</v>
      </c>
      <c r="D632" s="5" t="s">
        <v>654</v>
      </c>
      <c r="E632" s="5" t="str">
        <f>VLOOKUP(F632,'Set up'!$A$2:$C$44,2,FALSE)</f>
        <v>C00000006</v>
      </c>
      <c r="F632" s="1" t="s">
        <v>43</v>
      </c>
      <c r="G632" s="11" t="s">
        <v>641</v>
      </c>
      <c r="H632" s="5">
        <v>1</v>
      </c>
      <c r="I632" s="5" t="str">
        <f>VLOOKUP(F632,'Set up'!$A$2:$C$44,3,FALSE)</f>
        <v>Cash</v>
      </c>
      <c r="J632" s="5">
        <f>VLOOKUP(F632,'Set up'!$A$2:$D$44,4,FALSE)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up'!$A$2:$E$44,5,FALSE)</f>
        <v>Chq</v>
      </c>
      <c r="S632" s="1" t="s">
        <v>748</v>
      </c>
    </row>
    <row r="633" spans="1:19" x14ac:dyDescent="0.3">
      <c r="A633" s="4">
        <v>44643</v>
      </c>
      <c r="B633" s="5">
        <f t="shared" si="113"/>
        <v>3</v>
      </c>
      <c r="C633" s="5">
        <f t="shared" si="114"/>
        <v>2022</v>
      </c>
      <c r="D633" s="5" t="s">
        <v>655</v>
      </c>
      <c r="E633" s="5" t="str">
        <f>VLOOKUP(F633,'Set up'!$A$2:$C$44,2,FALSE)</f>
        <v>C00000020</v>
      </c>
      <c r="F633" s="1" t="s">
        <v>411</v>
      </c>
      <c r="G633" s="11" t="s">
        <v>67</v>
      </c>
      <c r="H633" s="5">
        <v>3</v>
      </c>
      <c r="I633" s="5" t="str">
        <f>VLOOKUP(F633,'Set up'!$A$2:$C$44,3,FALSE)</f>
        <v>Cash</v>
      </c>
      <c r="J633" s="5">
        <f>VLOOKUP(F633,'Set up'!$A$2:$D$44,4,FALSE)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up'!$A$2:$E$44,5,FALSE)</f>
        <v>Trsf</v>
      </c>
      <c r="S633" s="1" t="s">
        <v>840</v>
      </c>
    </row>
    <row r="634" spans="1:19" x14ac:dyDescent="0.3">
      <c r="A634" s="4">
        <v>44643</v>
      </c>
      <c r="B634" s="5">
        <f t="shared" si="113"/>
        <v>3</v>
      </c>
      <c r="C634" s="5">
        <f t="shared" si="114"/>
        <v>2022</v>
      </c>
      <c r="D634" s="5" t="s">
        <v>655</v>
      </c>
      <c r="E634" s="5" t="str">
        <f>VLOOKUP(F634,'Set up'!$A$2:$C$44,2,FALSE)</f>
        <v>C00000020</v>
      </c>
      <c r="F634" s="1" t="s">
        <v>411</v>
      </c>
      <c r="G634" s="11" t="s">
        <v>656</v>
      </c>
      <c r="H634" s="5">
        <v>4</v>
      </c>
      <c r="I634" s="5" t="str">
        <f>VLOOKUP(F634,'Set up'!$A$2:$C$44,3,FALSE)</f>
        <v>Cash</v>
      </c>
      <c r="J634" s="5">
        <f>VLOOKUP(F634,'Set up'!$A$2:$D$44,4,FALSE)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up'!$A$2:$E$44,5,FALSE)</f>
        <v>Trsf</v>
      </c>
      <c r="S634" s="1" t="s">
        <v>840</v>
      </c>
    </row>
    <row r="635" spans="1:19" ht="15" customHeight="1" x14ac:dyDescent="0.3">
      <c r="A635" s="4">
        <v>44643</v>
      </c>
      <c r="B635" s="5">
        <f t="shared" si="113"/>
        <v>3</v>
      </c>
      <c r="C635" s="5">
        <f t="shared" si="114"/>
        <v>2022</v>
      </c>
      <c r="D635" s="5" t="s">
        <v>655</v>
      </c>
      <c r="E635" s="5" t="str">
        <f>VLOOKUP(F635,'Set up'!$A$2:$C$44,2,FALSE)</f>
        <v>C00000020</v>
      </c>
      <c r="F635" s="1" t="s">
        <v>411</v>
      </c>
      <c r="G635" s="11" t="s">
        <v>657</v>
      </c>
      <c r="H635" s="5">
        <v>4</v>
      </c>
      <c r="I635" s="5" t="str">
        <f>VLOOKUP(F635,'Set up'!$A$2:$C$44,3,FALSE)</f>
        <v>Cash</v>
      </c>
      <c r="J635" s="5">
        <f>VLOOKUP(F635,'Set up'!$A$2:$D$44,4,FALSE)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up'!$A$2:$E$44,5,FALSE)</f>
        <v>Trsf</v>
      </c>
      <c r="S635" s="1" t="s">
        <v>840</v>
      </c>
    </row>
    <row r="636" spans="1:19" x14ac:dyDescent="0.3">
      <c r="A636" s="4">
        <v>44643</v>
      </c>
      <c r="B636" s="5">
        <f t="shared" si="113"/>
        <v>3</v>
      </c>
      <c r="C636" s="5">
        <f t="shared" si="114"/>
        <v>2022</v>
      </c>
      <c r="D636" s="5" t="s">
        <v>655</v>
      </c>
      <c r="E636" s="5" t="str">
        <f>VLOOKUP(F636,'Set up'!$A$2:$C$44,2,FALSE)</f>
        <v>C00000020</v>
      </c>
      <c r="F636" s="1" t="s">
        <v>411</v>
      </c>
      <c r="G636" s="11" t="s">
        <v>64</v>
      </c>
      <c r="H636" s="5">
        <v>2</v>
      </c>
      <c r="I636" s="5" t="str">
        <f>VLOOKUP(F636,'Set up'!$A$2:$C$44,3,FALSE)</f>
        <v>Cash</v>
      </c>
      <c r="J636" s="5">
        <f>VLOOKUP(F636,'Set up'!$A$2:$D$44,4,FALSE)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up'!$A$2:$E$44,5,FALSE)</f>
        <v>Trsf</v>
      </c>
      <c r="S636" s="1" t="s">
        <v>840</v>
      </c>
    </row>
    <row r="637" spans="1:19" x14ac:dyDescent="0.3">
      <c r="A637" s="4">
        <v>44645</v>
      </c>
      <c r="B637" s="5">
        <f t="shared" si="113"/>
        <v>3</v>
      </c>
      <c r="C637" s="5">
        <f t="shared" si="114"/>
        <v>2022</v>
      </c>
      <c r="D637" s="5" t="s">
        <v>662</v>
      </c>
      <c r="E637" s="5" t="str">
        <f>VLOOKUP(F637,'Set up'!$A$2:$C$44,2,FALSE)</f>
        <v>C00000020</v>
      </c>
      <c r="F637" s="1" t="s">
        <v>411</v>
      </c>
      <c r="G637" s="11" t="s">
        <v>95</v>
      </c>
      <c r="H637" s="5">
        <v>4</v>
      </c>
      <c r="I637" s="5" t="str">
        <f>VLOOKUP(F637,'Set up'!$A$2:$C$44,3,FALSE)</f>
        <v>Cash</v>
      </c>
      <c r="J637" s="5">
        <f>VLOOKUP(F637,'Set up'!$A$2:$D$44,4,FALSE)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up'!$A$2:$E$44,5,FALSE)</f>
        <v>Trsf</v>
      </c>
      <c r="S637" s="1" t="s">
        <v>840</v>
      </c>
    </row>
    <row r="638" spans="1:19" x14ac:dyDescent="0.3">
      <c r="A638" s="4">
        <v>44645</v>
      </c>
      <c r="B638" s="5">
        <f t="shared" si="113"/>
        <v>3</v>
      </c>
      <c r="C638" s="5">
        <f t="shared" si="114"/>
        <v>2022</v>
      </c>
      <c r="D638" s="5" t="s">
        <v>662</v>
      </c>
      <c r="E638" s="5" t="str">
        <f>VLOOKUP(F638,'Set up'!$A$2:$C$44,2,FALSE)</f>
        <v>C00000020</v>
      </c>
      <c r="F638" s="1" t="s">
        <v>411</v>
      </c>
      <c r="G638" s="11" t="s">
        <v>656</v>
      </c>
      <c r="H638" s="5">
        <v>10</v>
      </c>
      <c r="I638" s="5" t="str">
        <f>VLOOKUP(F638,'Set up'!$A$2:$C$44,3,FALSE)</f>
        <v>Cash</v>
      </c>
      <c r="J638" s="5">
        <f>VLOOKUP(F638,'Set up'!$A$2:$D$44,4,FALSE)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up'!$A$2:$E$44,5,FALSE)</f>
        <v>Trsf</v>
      </c>
      <c r="S638" s="1" t="s">
        <v>840</v>
      </c>
    </row>
    <row r="639" spans="1:19" x14ac:dyDescent="0.3">
      <c r="A639" s="4">
        <v>44645</v>
      </c>
      <c r="B639" s="5">
        <f t="shared" si="113"/>
        <v>3</v>
      </c>
      <c r="C639" s="5">
        <f t="shared" si="114"/>
        <v>2022</v>
      </c>
      <c r="D639" s="5" t="s">
        <v>662</v>
      </c>
      <c r="E639" s="5" t="str">
        <f>VLOOKUP(F639,'Set up'!$A$2:$C$44,2,FALSE)</f>
        <v>C00000020</v>
      </c>
      <c r="F639" s="1" t="s">
        <v>411</v>
      </c>
      <c r="G639" s="11" t="s">
        <v>657</v>
      </c>
      <c r="H639" s="5">
        <v>6</v>
      </c>
      <c r="I639" s="5" t="str">
        <f>VLOOKUP(F639,'Set up'!$A$2:$C$44,3,FALSE)</f>
        <v>Cash</v>
      </c>
      <c r="J639" s="5">
        <f>VLOOKUP(F639,'Set up'!$A$2:$D$44,4,FALSE)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up'!$A$2:$E$44,5,FALSE)</f>
        <v>Trsf</v>
      </c>
      <c r="S639" s="1" t="s">
        <v>840</v>
      </c>
    </row>
    <row r="640" spans="1:19" x14ac:dyDescent="0.3">
      <c r="A640" s="4">
        <v>44645</v>
      </c>
      <c r="B640" s="5">
        <f t="shared" si="113"/>
        <v>3</v>
      </c>
      <c r="C640" s="5">
        <f t="shared" si="114"/>
        <v>2022</v>
      </c>
      <c r="D640" s="5" t="s">
        <v>662</v>
      </c>
      <c r="E640" s="5" t="str">
        <f>VLOOKUP(F640,'Set up'!$A$2:$C$44,2,FALSE)</f>
        <v>C00000020</v>
      </c>
      <c r="F640" s="1" t="s">
        <v>411</v>
      </c>
      <c r="G640" s="11" t="s">
        <v>64</v>
      </c>
      <c r="H640" s="5">
        <v>4</v>
      </c>
      <c r="I640" s="5" t="str">
        <f>VLOOKUP(F640,'Set up'!$A$2:$C$44,3,FALSE)</f>
        <v>Cash</v>
      </c>
      <c r="J640" s="5">
        <f>VLOOKUP(F640,'Set up'!$A$2:$D$44,4,FALSE)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up'!$A$2:$E$44,5,FALSE)</f>
        <v>Trsf</v>
      </c>
      <c r="S640" s="1" t="s">
        <v>850</v>
      </c>
    </row>
    <row r="641" spans="1:19" x14ac:dyDescent="0.3">
      <c r="A641" s="4">
        <v>44645</v>
      </c>
      <c r="B641" s="5">
        <f t="shared" si="113"/>
        <v>3</v>
      </c>
      <c r="C641" s="5">
        <f t="shared" si="114"/>
        <v>2022</v>
      </c>
      <c r="D641" s="5" t="s">
        <v>662</v>
      </c>
      <c r="E641" s="5" t="str">
        <f>VLOOKUP(F641,'Set up'!$A$2:$C$44,2,FALSE)</f>
        <v>C00000020</v>
      </c>
      <c r="F641" s="1" t="s">
        <v>411</v>
      </c>
      <c r="G641" s="11" t="s">
        <v>661</v>
      </c>
      <c r="H641" s="5">
        <v>1</v>
      </c>
      <c r="I641" s="5" t="str">
        <f>VLOOKUP(F641,'Set up'!$A$2:$C$44,3,FALSE)</f>
        <v>Cash</v>
      </c>
      <c r="J641" s="5">
        <f>VLOOKUP(F641,'Set up'!$A$2:$D$44,4,FALSE)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up'!$A$2:$E$44,5,FALSE)</f>
        <v>Trsf</v>
      </c>
      <c r="S641" s="1" t="s">
        <v>883</v>
      </c>
    </row>
    <row r="642" spans="1:19" x14ac:dyDescent="0.3">
      <c r="A642" s="4">
        <v>44649</v>
      </c>
      <c r="B642" s="5">
        <f t="shared" si="113"/>
        <v>3</v>
      </c>
      <c r="C642" s="5">
        <f t="shared" si="114"/>
        <v>2022</v>
      </c>
      <c r="D642" s="5" t="s">
        <v>663</v>
      </c>
      <c r="E642" s="5" t="str">
        <f>VLOOKUP(F642,'Set up'!$A$2:$C$44,2,FALSE)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up'!$A$2:$C$44,3,FALSE)</f>
        <v>Cash</v>
      </c>
      <c r="J642" s="5">
        <f>VLOOKUP(F642,'Set up'!$A$2:$D$44,4,FALSE)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up'!$A$2:$E$44,5,FALSE)</f>
        <v>Trsf</v>
      </c>
      <c r="S642" s="1" t="s">
        <v>674</v>
      </c>
    </row>
    <row r="643" spans="1:19" x14ac:dyDescent="0.3">
      <c r="A643" s="4">
        <v>44649</v>
      </c>
      <c r="B643" s="5">
        <f t="shared" si="113"/>
        <v>3</v>
      </c>
      <c r="C643" s="5">
        <f t="shared" si="114"/>
        <v>2022</v>
      </c>
      <c r="D643" s="5" t="s">
        <v>663</v>
      </c>
      <c r="E643" s="5" t="str">
        <f>VLOOKUP(F643,'Set up'!$A$2:$C$44,2,FALSE)</f>
        <v>C00000001</v>
      </c>
      <c r="F643" s="1" t="s">
        <v>7</v>
      </c>
      <c r="G643" s="11" t="s">
        <v>656</v>
      </c>
      <c r="H643" s="5">
        <v>4</v>
      </c>
      <c r="I643" s="5" t="str">
        <f>VLOOKUP(F643,'Set up'!$A$2:$C$44,3,FALSE)</f>
        <v>Cash</v>
      </c>
      <c r="J643" s="5">
        <f>VLOOKUP(F643,'Set up'!$A$2:$D$44,4,FALSE)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up'!$A$2:$E$44,5,FALSE)</f>
        <v>Trsf</v>
      </c>
      <c r="S643" s="1" t="s">
        <v>674</v>
      </c>
    </row>
    <row r="644" spans="1:19" x14ac:dyDescent="0.3">
      <c r="A644" s="4">
        <v>44649</v>
      </c>
      <c r="B644" s="5">
        <f t="shared" si="113"/>
        <v>3</v>
      </c>
      <c r="C644" s="5">
        <f t="shared" si="114"/>
        <v>2022</v>
      </c>
      <c r="D644" s="5" t="s">
        <v>664</v>
      </c>
      <c r="E644" s="5" t="str">
        <f>VLOOKUP(F644,'Set up'!$A$2:$C$44,2,FALSE)</f>
        <v>C00000020</v>
      </c>
      <c r="F644" s="1" t="s">
        <v>411</v>
      </c>
      <c r="G644" s="11" t="s">
        <v>95</v>
      </c>
      <c r="H644" s="5">
        <v>2</v>
      </c>
      <c r="I644" s="5" t="str">
        <f>VLOOKUP(F644,'Set up'!$A$2:$C$44,3,FALSE)</f>
        <v>Cash</v>
      </c>
      <c r="J644" s="5">
        <f>VLOOKUP(F644,'Set up'!$A$2:$D$44,4,FALSE)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up'!$A$2:$E$44,5,FALSE)</f>
        <v>Trsf</v>
      </c>
      <c r="S644" s="1" t="s">
        <v>883</v>
      </c>
    </row>
    <row r="645" spans="1:19" x14ac:dyDescent="0.3">
      <c r="A645" s="4">
        <v>44649</v>
      </c>
      <c r="B645" s="5">
        <f t="shared" si="113"/>
        <v>3</v>
      </c>
      <c r="C645" s="5">
        <f t="shared" si="114"/>
        <v>2022</v>
      </c>
      <c r="D645" s="5" t="s">
        <v>664</v>
      </c>
      <c r="E645" s="5" t="str">
        <f>VLOOKUP(F645,'Set up'!$A$2:$C$44,2,FALSE)</f>
        <v>C00000020</v>
      </c>
      <c r="F645" s="1" t="s">
        <v>411</v>
      </c>
      <c r="G645" s="11" t="s">
        <v>656</v>
      </c>
      <c r="H645" s="5">
        <v>8</v>
      </c>
      <c r="I645" s="5" t="str">
        <f>VLOOKUP(F645,'Set up'!$A$2:$C$44,3,FALSE)</f>
        <v>Cash</v>
      </c>
      <c r="J645" s="5">
        <f>VLOOKUP(F645,'Set up'!$A$2:$D$44,4,FALSE)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up'!$A$2:$E$44,5,FALSE)</f>
        <v>Trsf</v>
      </c>
      <c r="S645" s="1" t="s">
        <v>884</v>
      </c>
    </row>
    <row r="646" spans="1:19" x14ac:dyDescent="0.3">
      <c r="A646" s="4">
        <v>44649</v>
      </c>
      <c r="B646" s="5">
        <f t="shared" si="113"/>
        <v>3</v>
      </c>
      <c r="C646" s="5">
        <f t="shared" si="114"/>
        <v>2022</v>
      </c>
      <c r="D646" s="5" t="s">
        <v>664</v>
      </c>
      <c r="E646" s="5" t="str">
        <f>VLOOKUP(F646,'Set up'!$A$2:$C$44,2,FALSE)</f>
        <v>C00000020</v>
      </c>
      <c r="F646" s="1" t="s">
        <v>411</v>
      </c>
      <c r="G646" s="11" t="s">
        <v>657</v>
      </c>
      <c r="H646" s="5">
        <v>3</v>
      </c>
      <c r="I646" s="5" t="str">
        <f>VLOOKUP(F646,'Set up'!$A$2:$C$44,3,FALSE)</f>
        <v>Cash</v>
      </c>
      <c r="J646" s="5">
        <f>VLOOKUP(F646,'Set up'!$A$2:$D$44,4,FALSE)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up'!$A$2:$E$44,5,FALSE)</f>
        <v>Trsf</v>
      </c>
      <c r="S646" s="1" t="s">
        <v>885</v>
      </c>
    </row>
    <row r="647" spans="1:19" x14ac:dyDescent="0.3">
      <c r="A647" s="4">
        <v>44649</v>
      </c>
      <c r="B647" s="5">
        <f t="shared" si="113"/>
        <v>3</v>
      </c>
      <c r="C647" s="5">
        <f t="shared" si="114"/>
        <v>2022</v>
      </c>
      <c r="D647" s="5" t="s">
        <v>664</v>
      </c>
      <c r="E647" s="5" t="str">
        <f>VLOOKUP(F647,'Set up'!$A$2:$C$44,2,FALSE)</f>
        <v>C00000020</v>
      </c>
      <c r="F647" s="1" t="s">
        <v>411</v>
      </c>
      <c r="G647" s="11" t="s">
        <v>64</v>
      </c>
      <c r="H647" s="5">
        <v>2</v>
      </c>
      <c r="I647" s="5" t="str">
        <f>VLOOKUP(F647,'Set up'!$A$2:$C$44,3,FALSE)</f>
        <v>Cash</v>
      </c>
      <c r="J647" s="5">
        <f>VLOOKUP(F647,'Set up'!$A$2:$D$44,4,FALSE)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up'!$A$2:$E$44,5,FALSE)</f>
        <v>Trsf</v>
      </c>
      <c r="S647" s="1" t="s">
        <v>886</v>
      </c>
    </row>
    <row r="648" spans="1:19" x14ac:dyDescent="0.3">
      <c r="A648" s="4">
        <v>44651</v>
      </c>
      <c r="B648" s="5">
        <f t="shared" si="113"/>
        <v>3</v>
      </c>
      <c r="C648" s="5">
        <f t="shared" si="114"/>
        <v>2022</v>
      </c>
      <c r="D648" s="5" t="s">
        <v>665</v>
      </c>
      <c r="E648" s="5" t="str">
        <f>VLOOKUP(F648,'Set up'!$A$2:$C$44,2,FALSE)</f>
        <v>C00000023</v>
      </c>
      <c r="F648" s="1" t="s">
        <v>667</v>
      </c>
      <c r="G648" s="11" t="s">
        <v>95</v>
      </c>
      <c r="H648" s="5">
        <v>1</v>
      </c>
      <c r="I648" s="5" t="str">
        <f>VLOOKUP(F648,'Set up'!$A$2:$C$44,3,FALSE)</f>
        <v>Cash</v>
      </c>
      <c r="J648" s="5">
        <f>VLOOKUP(F648,'Set up'!$A$2:$D$44,4,FALSE)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up'!$A$2:$E$44,5,FALSE)</f>
        <v>Trsf</v>
      </c>
      <c r="S648" s="1" t="s">
        <v>675</v>
      </c>
    </row>
    <row r="649" spans="1:19" x14ac:dyDescent="0.3">
      <c r="A649" s="4">
        <v>44651</v>
      </c>
      <c r="B649" s="5">
        <f t="shared" si="113"/>
        <v>3</v>
      </c>
      <c r="C649" s="5">
        <f t="shared" si="114"/>
        <v>2022</v>
      </c>
      <c r="D649" s="5" t="s">
        <v>665</v>
      </c>
      <c r="E649" s="5" t="str">
        <f>VLOOKUP(F649,'Set up'!$A$2:$C$44,2,FALSE)</f>
        <v>C00000023</v>
      </c>
      <c r="F649" s="1" t="s">
        <v>667</v>
      </c>
      <c r="G649" s="11" t="s">
        <v>668</v>
      </c>
      <c r="H649" s="5">
        <v>4</v>
      </c>
      <c r="I649" s="5" t="str">
        <f>VLOOKUP(F649,'Set up'!$A$2:$C$44,3,FALSE)</f>
        <v>Cash</v>
      </c>
      <c r="J649" s="5">
        <f>VLOOKUP(F649,'Set up'!$A$2:$D$44,4,FALSE)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up'!$A$2:$E$44,5,FALSE)</f>
        <v>Trsf</v>
      </c>
      <c r="S649" s="1" t="s">
        <v>675</v>
      </c>
    </row>
    <row r="650" spans="1:19" x14ac:dyDescent="0.3">
      <c r="A650" s="4">
        <v>44651</v>
      </c>
      <c r="B650" s="5">
        <f t="shared" si="113"/>
        <v>3</v>
      </c>
      <c r="C650" s="5">
        <f t="shared" si="114"/>
        <v>2022</v>
      </c>
      <c r="D650" s="5" t="s">
        <v>665</v>
      </c>
      <c r="E650" s="5" t="str">
        <f>VLOOKUP(F650,'Set up'!$A$2:$C$44,2,FALSE)</f>
        <v>C00000023</v>
      </c>
      <c r="F650" s="1" t="s">
        <v>667</v>
      </c>
      <c r="G650" s="11" t="s">
        <v>661</v>
      </c>
      <c r="H650" s="5">
        <v>1</v>
      </c>
      <c r="I650" s="5" t="str">
        <f>VLOOKUP(F650,'Set up'!$A$2:$C$44,3,FALSE)</f>
        <v>Cash</v>
      </c>
      <c r="J650" s="5">
        <f>VLOOKUP(F650,'Set up'!$A$2:$D$44,4,FALSE)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up'!$A$2:$E$44,5,FALSE)</f>
        <v>Trsf</v>
      </c>
      <c r="S650" s="1" t="s">
        <v>675</v>
      </c>
    </row>
    <row r="651" spans="1:19" x14ac:dyDescent="0.3">
      <c r="A651" s="4">
        <v>44651</v>
      </c>
      <c r="B651" s="5">
        <f t="shared" si="113"/>
        <v>3</v>
      </c>
      <c r="C651" s="5">
        <f t="shared" si="114"/>
        <v>2022</v>
      </c>
      <c r="D651" s="5" t="s">
        <v>665</v>
      </c>
      <c r="E651" s="5" t="str">
        <f>VLOOKUP(F651,'Set up'!$A$2:$C$44,2,FALSE)</f>
        <v>C00000023</v>
      </c>
      <c r="F651" s="1" t="s">
        <v>667</v>
      </c>
      <c r="G651" s="11" t="s">
        <v>64</v>
      </c>
      <c r="H651" s="5">
        <v>2</v>
      </c>
      <c r="I651" s="5" t="str">
        <f>VLOOKUP(F651,'Set up'!$A$2:$C$44,3,FALSE)</f>
        <v>Cash</v>
      </c>
      <c r="J651" s="5">
        <f>VLOOKUP(F651,'Set up'!$A$2:$D$44,4,FALSE)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up'!$A$2:$E$44,5,FALSE)</f>
        <v>Trsf</v>
      </c>
      <c r="S651" s="1" t="s">
        <v>675</v>
      </c>
    </row>
    <row r="652" spans="1:19" x14ac:dyDescent="0.3">
      <c r="A652" s="4">
        <v>44652</v>
      </c>
      <c r="B652" s="5">
        <f t="shared" si="113"/>
        <v>4</v>
      </c>
      <c r="C652" s="5">
        <f t="shared" si="114"/>
        <v>2022</v>
      </c>
      <c r="D652" s="5" t="s">
        <v>682</v>
      </c>
      <c r="E652" s="5" t="str">
        <f>VLOOKUP(F652,'Set up'!$A$2:$C$44,2,FALSE)</f>
        <v>C00000021</v>
      </c>
      <c r="F652" s="1" t="s">
        <v>493</v>
      </c>
      <c r="G652" s="11" t="s">
        <v>67</v>
      </c>
      <c r="H652" s="5">
        <v>2</v>
      </c>
      <c r="I652" s="5" t="str">
        <f>VLOOKUP(F652,'Set up'!$A$2:$C$44,3,FALSE)</f>
        <v>Cash</v>
      </c>
      <c r="J652" s="5">
        <f>VLOOKUP(F652,'Set up'!$A$2:$D$44,4,FALSE)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up'!$A$2:$E$44,5,FALSE)</f>
        <v>PD Chq</v>
      </c>
      <c r="S652" s="1" t="s">
        <v>754</v>
      </c>
    </row>
    <row r="653" spans="1:19" x14ac:dyDescent="0.3">
      <c r="A653" s="4">
        <v>44652</v>
      </c>
      <c r="B653" s="5">
        <f t="shared" si="113"/>
        <v>4</v>
      </c>
      <c r="C653" s="5">
        <f t="shared" si="114"/>
        <v>2022</v>
      </c>
      <c r="D653" s="5" t="s">
        <v>682</v>
      </c>
      <c r="E653" s="5" t="str">
        <f>VLOOKUP(F653,'Set up'!$A$2:$C$44,2,FALSE)</f>
        <v>C00000021</v>
      </c>
      <c r="F653" s="1" t="s">
        <v>493</v>
      </c>
      <c r="G653" s="11" t="s">
        <v>656</v>
      </c>
      <c r="H653" s="5">
        <v>3</v>
      </c>
      <c r="I653" s="5" t="str">
        <f>VLOOKUP(F653,'Set up'!$A$2:$C$44,3,FALSE)</f>
        <v>Cash</v>
      </c>
      <c r="J653" s="5">
        <f>VLOOKUP(F653,'Set up'!$A$2:$D$44,4,FALSE)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up'!$A$2:$E$44,5,FALSE)</f>
        <v>PD Chq</v>
      </c>
      <c r="S653" s="1" t="s">
        <v>754</v>
      </c>
    </row>
    <row r="654" spans="1:19" x14ac:dyDescent="0.3">
      <c r="A654" s="4">
        <v>44652</v>
      </c>
      <c r="B654" s="5">
        <f t="shared" si="113"/>
        <v>4</v>
      </c>
      <c r="C654" s="5">
        <f t="shared" si="114"/>
        <v>2022</v>
      </c>
      <c r="D654" s="5" t="s">
        <v>682</v>
      </c>
      <c r="E654" s="5" t="str">
        <f>VLOOKUP(F654,'Set up'!$A$2:$C$44,2,FALSE)</f>
        <v>C00000021</v>
      </c>
      <c r="F654" s="1" t="s">
        <v>493</v>
      </c>
      <c r="G654" s="11" t="s">
        <v>668</v>
      </c>
      <c r="H654" s="5">
        <v>2</v>
      </c>
      <c r="I654" s="5" t="str">
        <f>VLOOKUP(F654,'Set up'!$A$2:$C$44,3,FALSE)</f>
        <v>Cash</v>
      </c>
      <c r="J654" s="5">
        <f>VLOOKUP(F654,'Set up'!$A$2:$D$44,4,FALSE)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up'!$A$2:$E$44,5,FALSE)</f>
        <v>PD Chq</v>
      </c>
      <c r="S654" s="1" t="s">
        <v>754</v>
      </c>
    </row>
    <row r="655" spans="1:19" x14ac:dyDescent="0.3">
      <c r="A655" s="4">
        <v>44652</v>
      </c>
      <c r="B655" s="5">
        <f t="shared" si="113"/>
        <v>4</v>
      </c>
      <c r="C655" s="5">
        <f t="shared" si="114"/>
        <v>2022</v>
      </c>
      <c r="D655" s="5" t="s">
        <v>682</v>
      </c>
      <c r="E655" s="5" t="str">
        <f>VLOOKUP(F655,'Set up'!$A$2:$C$44,2,FALSE)</f>
        <v>C00000021</v>
      </c>
      <c r="F655" s="1" t="s">
        <v>493</v>
      </c>
      <c r="G655" s="11" t="s">
        <v>64</v>
      </c>
      <c r="H655" s="5">
        <v>10</v>
      </c>
      <c r="I655" s="5" t="str">
        <f>VLOOKUP(F655,'Set up'!$A$2:$C$44,3,FALSE)</f>
        <v>Cash</v>
      </c>
      <c r="J655" s="5">
        <f>VLOOKUP(F655,'Set up'!$A$2:$D$44,4,FALSE)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up'!$A$2:$E$44,5,FALSE)</f>
        <v>PD Chq</v>
      </c>
      <c r="S655" s="1" t="s">
        <v>754</v>
      </c>
    </row>
    <row r="656" spans="1:19" x14ac:dyDescent="0.3">
      <c r="A656" s="4">
        <v>44652</v>
      </c>
      <c r="B656" s="5">
        <f t="shared" si="113"/>
        <v>4</v>
      </c>
      <c r="C656" s="5">
        <f t="shared" si="114"/>
        <v>2022</v>
      </c>
      <c r="D656" s="5" t="s">
        <v>682</v>
      </c>
      <c r="E656" s="5" t="str">
        <f>VLOOKUP(F656,'Set up'!$A$2:$C$44,2,FALSE)</f>
        <v>C00000021</v>
      </c>
      <c r="F656" s="1" t="s">
        <v>493</v>
      </c>
      <c r="G656" s="11" t="s">
        <v>683</v>
      </c>
      <c r="H656" s="5">
        <v>1</v>
      </c>
      <c r="I656" s="5" t="str">
        <f>VLOOKUP(F656,'Set up'!$A$2:$C$44,3,FALSE)</f>
        <v>Cash</v>
      </c>
      <c r="J656" s="5">
        <f>VLOOKUP(F656,'Set up'!$A$2:$D$44,4,FALSE)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up'!$A$2:$E$44,5,FALSE)</f>
        <v>PD Chq</v>
      </c>
      <c r="S656" s="1" t="s">
        <v>754</v>
      </c>
    </row>
    <row r="657" spans="1:19" x14ac:dyDescent="0.3">
      <c r="A657" s="4">
        <v>44652</v>
      </c>
      <c r="B657" s="5">
        <f t="shared" si="113"/>
        <v>4</v>
      </c>
      <c r="C657" s="5">
        <f t="shared" si="114"/>
        <v>2022</v>
      </c>
      <c r="D657" s="5" t="s">
        <v>685</v>
      </c>
      <c r="E657" s="5" t="str">
        <f>VLOOKUP(F657,'Set up'!$A$2:$C$44,2,FALSE)</f>
        <v>C00000020</v>
      </c>
      <c r="F657" s="1" t="s">
        <v>411</v>
      </c>
      <c r="G657" s="11" t="s">
        <v>67</v>
      </c>
      <c r="H657" s="5">
        <v>1</v>
      </c>
      <c r="I657" s="5" t="str">
        <f>VLOOKUP(F657,'Set up'!$A$2:$C$44,3,FALSE)</f>
        <v>Cash</v>
      </c>
      <c r="J657" s="5">
        <f>VLOOKUP(F657,'Set up'!$A$2:$D$44,4,FALSE)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up'!$A$2:$E$44,5,FALSE)</f>
        <v>Trsf</v>
      </c>
      <c r="S657" s="1" t="s">
        <v>887</v>
      </c>
    </row>
    <row r="658" spans="1:19" x14ac:dyDescent="0.3">
      <c r="A658" s="4">
        <v>44652</v>
      </c>
      <c r="B658" s="5">
        <f t="shared" si="113"/>
        <v>4</v>
      </c>
      <c r="C658" s="5">
        <f t="shared" si="114"/>
        <v>2022</v>
      </c>
      <c r="D658" s="5" t="s">
        <v>685</v>
      </c>
      <c r="E658" s="5" t="str">
        <f>VLOOKUP(F658,'Set up'!$A$2:$C$44,2,FALSE)</f>
        <v>C00000020</v>
      </c>
      <c r="F658" s="1" t="s">
        <v>411</v>
      </c>
      <c r="G658" s="11" t="s">
        <v>95</v>
      </c>
      <c r="H658" s="5">
        <v>2</v>
      </c>
      <c r="I658" s="5" t="str">
        <f>VLOOKUP(F658,'Set up'!$A$2:$C$44,3,FALSE)</f>
        <v>Cash</v>
      </c>
      <c r="J658" s="5">
        <f>VLOOKUP(F658,'Set up'!$A$2:$D$44,4,FALSE)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up'!$A$2:$E$44,5,FALSE)</f>
        <v>Trsf</v>
      </c>
      <c r="S658" s="1" t="s">
        <v>888</v>
      </c>
    </row>
    <row r="659" spans="1:19" x14ac:dyDescent="0.3">
      <c r="A659" s="4">
        <v>44652</v>
      </c>
      <c r="B659" s="5">
        <f t="shared" si="113"/>
        <v>4</v>
      </c>
      <c r="C659" s="5">
        <f t="shared" si="114"/>
        <v>2022</v>
      </c>
      <c r="D659" s="5" t="s">
        <v>685</v>
      </c>
      <c r="E659" s="5" t="str">
        <f>VLOOKUP(F659,'Set up'!$A$2:$C$44,2,FALSE)</f>
        <v>C00000020</v>
      </c>
      <c r="F659" s="1" t="s">
        <v>411</v>
      </c>
      <c r="G659" s="11" t="s">
        <v>684</v>
      </c>
      <c r="H659" s="5">
        <v>3</v>
      </c>
      <c r="I659" s="5" t="str">
        <f>VLOOKUP(F659,'Set up'!$A$2:$C$44,3,FALSE)</f>
        <v>Cash</v>
      </c>
      <c r="J659" s="5">
        <f>VLOOKUP(F659,'Set up'!$A$2:$D$44,4,FALSE)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up'!$A$2:$E$44,5,FALSE)</f>
        <v>Trsf</v>
      </c>
      <c r="S659" s="1" t="s">
        <v>889</v>
      </c>
    </row>
    <row r="660" spans="1:19" x14ac:dyDescent="0.3">
      <c r="A660" s="4">
        <v>44652</v>
      </c>
      <c r="B660" s="5">
        <f t="shared" si="113"/>
        <v>4</v>
      </c>
      <c r="C660" s="5">
        <f t="shared" si="114"/>
        <v>2022</v>
      </c>
      <c r="D660" s="5" t="s">
        <v>685</v>
      </c>
      <c r="E660" s="5" t="str">
        <f>VLOOKUP(F660,'Set up'!$A$2:$C$44,2,FALSE)</f>
        <v>C00000020</v>
      </c>
      <c r="F660" s="1" t="s">
        <v>411</v>
      </c>
      <c r="G660" s="11" t="s">
        <v>657</v>
      </c>
      <c r="H660" s="5">
        <v>3</v>
      </c>
      <c r="I660" s="5" t="str">
        <f>VLOOKUP(F660,'Set up'!$A$2:$C$44,3,FALSE)</f>
        <v>Cash</v>
      </c>
      <c r="J660" s="5">
        <f>VLOOKUP(F660,'Set up'!$A$2:$D$44,4,FALSE)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up'!$A$2:$E$44,5,FALSE)</f>
        <v>Trsf</v>
      </c>
      <c r="S660" s="1" t="s">
        <v>885</v>
      </c>
    </row>
    <row r="661" spans="1:19" x14ac:dyDescent="0.3">
      <c r="A661" s="4">
        <v>44652</v>
      </c>
      <c r="B661" s="5">
        <f t="shared" si="113"/>
        <v>4</v>
      </c>
      <c r="C661" s="5">
        <f t="shared" si="114"/>
        <v>2022</v>
      </c>
      <c r="D661" s="5" t="s">
        <v>685</v>
      </c>
      <c r="E661" s="5" t="str">
        <f>VLOOKUP(F661,'Set up'!$A$2:$C$44,2,FALSE)</f>
        <v>C00000020</v>
      </c>
      <c r="F661" s="1" t="s">
        <v>411</v>
      </c>
      <c r="G661" s="11" t="s">
        <v>64</v>
      </c>
      <c r="H661" s="5">
        <v>3</v>
      </c>
      <c r="I661" s="5" t="str">
        <f>VLOOKUP(F661,'Set up'!$A$2:$C$44,3,FALSE)</f>
        <v>Cash</v>
      </c>
      <c r="J661" s="5">
        <f>VLOOKUP(F661,'Set up'!$A$2:$D$44,4,FALSE)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up'!$A$2:$E$44,5,FALSE)</f>
        <v>Trsf</v>
      </c>
      <c r="S661" s="1" t="s">
        <v>923</v>
      </c>
    </row>
    <row r="662" spans="1:19" x14ac:dyDescent="0.3">
      <c r="A662" s="4">
        <v>44652</v>
      </c>
      <c r="B662" s="5">
        <f t="shared" si="113"/>
        <v>4</v>
      </c>
      <c r="C662" s="5">
        <f t="shared" si="114"/>
        <v>2022</v>
      </c>
      <c r="D662" s="5" t="s">
        <v>686</v>
      </c>
      <c r="E662" s="5" t="str">
        <f>VLOOKUP(F662,'Set up'!$A$2:$C$44,2,FALSE)</f>
        <v>C00000022</v>
      </c>
      <c r="F662" s="1" t="s">
        <v>639</v>
      </c>
      <c r="G662" s="11" t="s">
        <v>95</v>
      </c>
      <c r="H662" s="5">
        <v>1</v>
      </c>
      <c r="I662" s="5" t="str">
        <f>VLOOKUP(F662,'Set up'!$A$2:$C$44,3,FALSE)</f>
        <v>Cash</v>
      </c>
      <c r="J662" s="5">
        <f>VLOOKUP(F662,'Set up'!$A$2:$D$44,4,FALSE)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up'!$A$2:$E$44,5,FALSE)</f>
        <v>Trsf</v>
      </c>
      <c r="S662" s="1" t="s">
        <v>809</v>
      </c>
    </row>
    <row r="663" spans="1:19" x14ac:dyDescent="0.3">
      <c r="A663" s="4">
        <v>44652</v>
      </c>
      <c r="B663" s="5">
        <f t="shared" si="113"/>
        <v>4</v>
      </c>
      <c r="C663" s="5">
        <f t="shared" si="114"/>
        <v>2022</v>
      </c>
      <c r="D663" s="5" t="s">
        <v>686</v>
      </c>
      <c r="E663" s="5" t="str">
        <f>VLOOKUP(F663,'Set up'!$A$2:$C$44,2,FALSE)</f>
        <v>C00000022</v>
      </c>
      <c r="F663" s="1" t="s">
        <v>639</v>
      </c>
      <c r="G663" s="11" t="s">
        <v>553</v>
      </c>
      <c r="H663" s="5">
        <v>2</v>
      </c>
      <c r="I663" s="5" t="str">
        <f>VLOOKUP(F663,'Set up'!$A$2:$C$44,3,FALSE)</f>
        <v>Cash</v>
      </c>
      <c r="J663" s="5">
        <f>VLOOKUP(F663,'Set up'!$A$2:$D$44,4,FALSE)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up'!$A$2:$E$44,5,FALSE)</f>
        <v>Trsf</v>
      </c>
      <c r="S663" s="1" t="s">
        <v>809</v>
      </c>
    </row>
    <row r="664" spans="1:19" x14ac:dyDescent="0.3">
      <c r="A664" s="4">
        <v>44652</v>
      </c>
      <c r="B664" s="5">
        <f t="shared" si="113"/>
        <v>4</v>
      </c>
      <c r="C664" s="5">
        <f t="shared" si="114"/>
        <v>2022</v>
      </c>
      <c r="D664" s="5" t="s">
        <v>686</v>
      </c>
      <c r="E664" s="5" t="str">
        <f>VLOOKUP(F664,'Set up'!$A$2:$C$44,2,FALSE)</f>
        <v>C00000022</v>
      </c>
      <c r="F664" s="1" t="s">
        <v>639</v>
      </c>
      <c r="G664" s="11" t="s">
        <v>657</v>
      </c>
      <c r="H664" s="5">
        <v>1</v>
      </c>
      <c r="I664" s="5" t="str">
        <f>VLOOKUP(F664,'Set up'!$A$2:$C$44,3,FALSE)</f>
        <v>Cash</v>
      </c>
      <c r="J664" s="5">
        <f>VLOOKUP(F664,'Set up'!$A$2:$D$44,4,FALSE)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up'!$A$2:$E$44,5,FALSE)</f>
        <v>Trsf</v>
      </c>
      <c r="S664" s="1" t="s">
        <v>809</v>
      </c>
    </row>
    <row r="665" spans="1:19" x14ac:dyDescent="0.3">
      <c r="A665" s="4">
        <v>44652</v>
      </c>
      <c r="B665" s="5">
        <f t="shared" si="113"/>
        <v>4</v>
      </c>
      <c r="C665" s="5">
        <f t="shared" si="114"/>
        <v>2022</v>
      </c>
      <c r="D665" s="5" t="s">
        <v>686</v>
      </c>
      <c r="E665" s="5" t="str">
        <f>VLOOKUP(F665,'Set up'!$A$2:$C$44,2,FALSE)</f>
        <v>C00000022</v>
      </c>
      <c r="F665" s="1" t="s">
        <v>639</v>
      </c>
      <c r="G665" s="11" t="s">
        <v>642</v>
      </c>
      <c r="H665" s="5">
        <v>2</v>
      </c>
      <c r="I665" s="5" t="str">
        <f>VLOOKUP(F665,'Set up'!$A$2:$C$44,3,FALSE)</f>
        <v>Cash</v>
      </c>
      <c r="J665" s="5">
        <f>VLOOKUP(F665,'Set up'!$A$2:$D$44,4,FALSE)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up'!$A$2:$E$44,5,FALSE)</f>
        <v>Trsf</v>
      </c>
      <c r="S665" s="1" t="s">
        <v>809</v>
      </c>
    </row>
    <row r="666" spans="1:19" x14ac:dyDescent="0.3">
      <c r="A666" s="4">
        <v>44656</v>
      </c>
      <c r="B666" s="5">
        <f t="shared" si="113"/>
        <v>4</v>
      </c>
      <c r="C666" s="5">
        <f t="shared" si="114"/>
        <v>2022</v>
      </c>
      <c r="D666" s="5" t="s">
        <v>687</v>
      </c>
      <c r="E666" s="5" t="str">
        <f>VLOOKUP(F666,'Set up'!$A$2:$C$44,2,FALSE)</f>
        <v>C00000020</v>
      </c>
      <c r="F666" s="1" t="s">
        <v>411</v>
      </c>
      <c r="G666" s="11" t="s">
        <v>95</v>
      </c>
      <c r="H666" s="5">
        <v>3</v>
      </c>
      <c r="I666" s="5" t="str">
        <f>VLOOKUP(F666,'Set up'!$A$2:$C$44,3,FALSE)</f>
        <v>Cash</v>
      </c>
      <c r="J666" s="5">
        <f>VLOOKUP(F666,'Set up'!$A$2:$D$44,4,FALSE)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up'!$A$2:$E$44,5,FALSE)</f>
        <v>Trsf</v>
      </c>
      <c r="S666" s="1" t="s">
        <v>961</v>
      </c>
    </row>
    <row r="667" spans="1:19" x14ac:dyDescent="0.3">
      <c r="A667" s="4">
        <v>44656</v>
      </c>
      <c r="B667" s="5">
        <f t="shared" si="113"/>
        <v>4</v>
      </c>
      <c r="C667" s="5">
        <f t="shared" si="114"/>
        <v>2022</v>
      </c>
      <c r="D667" s="5" t="s">
        <v>687</v>
      </c>
      <c r="E667" s="5" t="str">
        <f>VLOOKUP(F667,'Set up'!$A$2:$C$44,2,FALSE)</f>
        <v>C00000020</v>
      </c>
      <c r="F667" s="1" t="s">
        <v>411</v>
      </c>
      <c r="G667" s="11" t="s">
        <v>656</v>
      </c>
      <c r="H667" s="5">
        <v>6</v>
      </c>
      <c r="I667" s="5" t="str">
        <f>VLOOKUP(F667,'Set up'!$A$2:$C$44,3,FALSE)</f>
        <v>Cash</v>
      </c>
      <c r="J667" s="5">
        <f>VLOOKUP(F667,'Set up'!$A$2:$D$44,4,FALSE)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up'!$A$2:$E$44,5,FALSE)</f>
        <v>Trsf</v>
      </c>
      <c r="S667" s="1" t="s">
        <v>962</v>
      </c>
    </row>
    <row r="668" spans="1:19" x14ac:dyDescent="0.3">
      <c r="A668" s="4">
        <v>44656</v>
      </c>
      <c r="B668" s="5">
        <f t="shared" si="113"/>
        <v>4</v>
      </c>
      <c r="C668" s="5">
        <f t="shared" si="114"/>
        <v>2022</v>
      </c>
      <c r="D668" s="5" t="s">
        <v>687</v>
      </c>
      <c r="E668" s="5" t="str">
        <f>VLOOKUP(F668,'Set up'!$A$2:$C$44,2,FALSE)</f>
        <v>C00000020</v>
      </c>
      <c r="F668" s="1" t="s">
        <v>411</v>
      </c>
      <c r="G668" s="11" t="s">
        <v>657</v>
      </c>
      <c r="H668" s="5">
        <v>3</v>
      </c>
      <c r="I668" s="5" t="str">
        <f>VLOOKUP(F668,'Set up'!$A$2:$C$44,3,FALSE)</f>
        <v>Cash</v>
      </c>
      <c r="J668" s="5">
        <f>VLOOKUP(F668,'Set up'!$A$2:$D$44,4,FALSE)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up'!$A$2:$E$44,5,FALSE)</f>
        <v>Trsf</v>
      </c>
      <c r="S668" s="1" t="s">
        <v>964</v>
      </c>
    </row>
    <row r="669" spans="1:19" x14ac:dyDescent="0.3">
      <c r="A669" s="4">
        <v>44656</v>
      </c>
      <c r="B669" s="5">
        <f t="shared" si="113"/>
        <v>4</v>
      </c>
      <c r="C669" s="5">
        <f t="shared" si="114"/>
        <v>2022</v>
      </c>
      <c r="D669" s="5" t="s">
        <v>687</v>
      </c>
      <c r="E669" s="5" t="str">
        <f>VLOOKUP(F669,'Set up'!$A$2:$C$44,2,FALSE)</f>
        <v>C00000020</v>
      </c>
      <c r="F669" s="1" t="s">
        <v>411</v>
      </c>
      <c r="G669" s="11" t="s">
        <v>64</v>
      </c>
      <c r="H669" s="5">
        <v>3</v>
      </c>
      <c r="I669" s="5" t="str">
        <f>VLOOKUP(F669,'Set up'!$A$2:$C$44,3,FALSE)</f>
        <v>Cash</v>
      </c>
      <c r="J669" s="5">
        <f>VLOOKUP(F669,'Set up'!$A$2:$D$44,4,FALSE)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up'!$A$2:$E$44,5,FALSE)</f>
        <v>Trsf</v>
      </c>
      <c r="S669" s="1" t="s">
        <v>965</v>
      </c>
    </row>
    <row r="670" spans="1:19" x14ac:dyDescent="0.3">
      <c r="A670" s="4">
        <v>44656</v>
      </c>
      <c r="B670" s="5">
        <f t="shared" si="113"/>
        <v>4</v>
      </c>
      <c r="C670" s="5">
        <f t="shared" si="114"/>
        <v>2022</v>
      </c>
      <c r="D670" s="5" t="s">
        <v>687</v>
      </c>
      <c r="E670" s="5" t="str">
        <f>VLOOKUP(F670,'Set up'!$A$2:$C$44,2,FALSE)</f>
        <v>C00000020</v>
      </c>
      <c r="F670" s="1" t="s">
        <v>411</v>
      </c>
      <c r="G670" s="11" t="s">
        <v>661</v>
      </c>
      <c r="H670" s="5">
        <v>1</v>
      </c>
      <c r="I670" s="5" t="str">
        <f>VLOOKUP(F670,'Set up'!$A$2:$C$44,3,FALSE)</f>
        <v>Cash</v>
      </c>
      <c r="J670" s="5">
        <f>VLOOKUP(F670,'Set up'!$A$2:$D$44,4,FALSE)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up'!$A$2:$E$44,5,FALSE)</f>
        <v>Trsf</v>
      </c>
      <c r="S670" s="1" t="s">
        <v>963</v>
      </c>
    </row>
    <row r="671" spans="1:19" x14ac:dyDescent="0.3">
      <c r="A671" s="4">
        <v>44656</v>
      </c>
      <c r="B671" s="5">
        <f t="shared" si="113"/>
        <v>4</v>
      </c>
      <c r="C671" s="5">
        <f t="shared" si="114"/>
        <v>2022</v>
      </c>
      <c r="D671" s="5" t="s">
        <v>687</v>
      </c>
      <c r="E671" s="5" t="str">
        <f>VLOOKUP(F671,'Set up'!$A$2:$C$44,2,FALSE)</f>
        <v>C00000020</v>
      </c>
      <c r="F671" s="1" t="s">
        <v>411</v>
      </c>
      <c r="G671" s="11" t="s">
        <v>668</v>
      </c>
      <c r="H671" s="5">
        <v>4</v>
      </c>
      <c r="I671" s="5" t="str">
        <f>VLOOKUP(F671,'Set up'!$A$2:$C$44,3,FALSE)</f>
        <v>Cash</v>
      </c>
      <c r="J671" s="5">
        <f>VLOOKUP(F671,'Set up'!$A$2:$D$44,4,FALSE)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up'!$A$2:$E$44,5,FALSE)</f>
        <v>Trsf</v>
      </c>
      <c r="S671" s="1" t="s">
        <v>966</v>
      </c>
    </row>
    <row r="672" spans="1:19" x14ac:dyDescent="0.3">
      <c r="A672" s="4">
        <v>44659</v>
      </c>
      <c r="B672" s="5">
        <f t="shared" si="113"/>
        <v>4</v>
      </c>
      <c r="C672" s="5">
        <f t="shared" si="114"/>
        <v>2022</v>
      </c>
      <c r="D672" s="5" t="s">
        <v>688</v>
      </c>
      <c r="E672" s="5" t="str">
        <f>VLOOKUP(F672,'Set up'!$A$2:$C$44,2,FALSE)</f>
        <v>C00000019</v>
      </c>
      <c r="F672" s="1" t="s">
        <v>402</v>
      </c>
      <c r="G672" s="11" t="s">
        <v>95</v>
      </c>
      <c r="H672" s="5">
        <v>2</v>
      </c>
      <c r="I672" s="5" t="str">
        <f>VLOOKUP(F672,'Set up'!$A$2:$C$44,3,FALSE)</f>
        <v>Cash</v>
      </c>
      <c r="J672" s="5">
        <f>VLOOKUP(F672,'Set up'!$A$2:$D$44,4,FALSE)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up'!$A$2:$E$44,5,FALSE)</f>
        <v>Trsf</v>
      </c>
      <c r="S672" s="1" t="s">
        <v>806</v>
      </c>
    </row>
    <row r="673" spans="1:19" x14ac:dyDescent="0.3">
      <c r="A673" s="4">
        <v>44659</v>
      </c>
      <c r="B673" s="5">
        <f t="shared" si="113"/>
        <v>4</v>
      </c>
      <c r="C673" s="5">
        <f t="shared" si="114"/>
        <v>2022</v>
      </c>
      <c r="D673" s="5" t="s">
        <v>688</v>
      </c>
      <c r="E673" s="5" t="str">
        <f>VLOOKUP(F673,'Set up'!$A$2:$C$44,2,FALSE)</f>
        <v>C00000019</v>
      </c>
      <c r="F673" s="1" t="s">
        <v>402</v>
      </c>
      <c r="G673" s="11" t="s">
        <v>480</v>
      </c>
      <c r="H673" s="5">
        <v>2</v>
      </c>
      <c r="I673" s="5" t="str">
        <f>VLOOKUP(F673,'Set up'!$A$2:$C$44,3,FALSE)</f>
        <v>Cash</v>
      </c>
      <c r="J673" s="5">
        <f>VLOOKUP(F673,'Set up'!$A$2:$D$44,4,FALSE)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up'!$A$2:$E$44,5,FALSE)</f>
        <v>Trsf</v>
      </c>
      <c r="S673" s="1" t="s">
        <v>806</v>
      </c>
    </row>
    <row r="674" spans="1:19" x14ac:dyDescent="0.3">
      <c r="A674" s="4">
        <v>44659</v>
      </c>
      <c r="B674" s="5">
        <f t="shared" si="113"/>
        <v>4</v>
      </c>
      <c r="C674" s="5">
        <f t="shared" si="114"/>
        <v>2022</v>
      </c>
      <c r="D674" s="5" t="s">
        <v>688</v>
      </c>
      <c r="E674" s="5" t="str">
        <f>VLOOKUP(F674,'Set up'!$A$2:$C$44,2,FALSE)</f>
        <v>C00000019</v>
      </c>
      <c r="F674" s="1" t="s">
        <v>402</v>
      </c>
      <c r="G674" s="11" t="s">
        <v>64</v>
      </c>
      <c r="H674" s="5">
        <v>3</v>
      </c>
      <c r="I674" s="5" t="str">
        <f>VLOOKUP(F674,'Set up'!$A$2:$C$44,3,FALSE)</f>
        <v>Cash</v>
      </c>
      <c r="J674" s="5">
        <f>VLOOKUP(F674,'Set up'!$A$2:$D$44,4,FALSE)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up'!$A$2:$E$44,5,FALSE)</f>
        <v>Trsf</v>
      </c>
      <c r="S674" s="1" t="s">
        <v>806</v>
      </c>
    </row>
    <row r="675" spans="1:19" x14ac:dyDescent="0.3">
      <c r="A675" s="4">
        <v>44659</v>
      </c>
      <c r="B675" s="5">
        <f t="shared" si="113"/>
        <v>4</v>
      </c>
      <c r="C675" s="5">
        <f t="shared" si="114"/>
        <v>2022</v>
      </c>
      <c r="D675" s="5" t="s">
        <v>688</v>
      </c>
      <c r="E675" s="5" t="str">
        <f>VLOOKUP(F675,'Set up'!$A$2:$C$44,2,FALSE)</f>
        <v>C00000019</v>
      </c>
      <c r="F675" s="1" t="s">
        <v>402</v>
      </c>
      <c r="G675" s="11" t="s">
        <v>293</v>
      </c>
      <c r="H675" s="5">
        <v>2</v>
      </c>
      <c r="I675" s="5" t="str">
        <f>VLOOKUP(F675,'Set up'!$A$2:$C$44,3,FALSE)</f>
        <v>Cash</v>
      </c>
      <c r="J675" s="5">
        <f>VLOOKUP(F675,'Set up'!$A$2:$D$44,4,FALSE)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up'!$A$2:$E$44,5,FALSE)</f>
        <v>Trsf</v>
      </c>
      <c r="S675" s="1" t="s">
        <v>806</v>
      </c>
    </row>
    <row r="676" spans="1:19" x14ac:dyDescent="0.3">
      <c r="A676" s="4">
        <v>44659</v>
      </c>
      <c r="B676" s="5">
        <f t="shared" si="113"/>
        <v>4</v>
      </c>
      <c r="C676" s="5">
        <f t="shared" si="114"/>
        <v>2022</v>
      </c>
      <c r="D676" s="5" t="s">
        <v>688</v>
      </c>
      <c r="E676" s="5" t="str">
        <f>VLOOKUP(F676,'Set up'!$A$2:$C$44,2,FALSE)</f>
        <v>C00000019</v>
      </c>
      <c r="F676" s="1" t="s">
        <v>402</v>
      </c>
      <c r="G676" s="11" t="s">
        <v>568</v>
      </c>
      <c r="H676" s="5">
        <v>2</v>
      </c>
      <c r="I676" s="5" t="str">
        <f>VLOOKUP(F676,'Set up'!$A$2:$C$44,3,FALSE)</f>
        <v>Cash</v>
      </c>
      <c r="J676" s="5">
        <f>VLOOKUP(F676,'Set up'!$A$2:$D$44,4,FALSE)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up'!$A$2:$E$44,5,FALSE)</f>
        <v>Trsf</v>
      </c>
      <c r="S676" s="1" t="s">
        <v>806</v>
      </c>
    </row>
    <row r="677" spans="1:19" ht="93.6" x14ac:dyDescent="0.3">
      <c r="A677" s="4">
        <v>44659</v>
      </c>
      <c r="B677" s="5">
        <f t="shared" si="113"/>
        <v>4</v>
      </c>
      <c r="C677" s="5">
        <f t="shared" si="114"/>
        <v>2022</v>
      </c>
      <c r="D677" s="5" t="s">
        <v>689</v>
      </c>
      <c r="E677" s="5" t="str">
        <f>VLOOKUP(F677,'Set up'!$A$2:$C$44,2,FALSE)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up'!$A$2:$C$44,3,FALSE)</f>
        <v>45</v>
      </c>
      <c r="J677" s="5">
        <f>VLOOKUP(F677,'Set up'!$A$2:$D$44,4,FALSE)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up'!$A$2:$E$44,5,FALSE)</f>
        <v>PD Chq</v>
      </c>
      <c r="S677" s="40" t="s">
        <v>851</v>
      </c>
    </row>
    <row r="678" spans="1:19" x14ac:dyDescent="0.3">
      <c r="A678" s="4">
        <v>44659</v>
      </c>
      <c r="B678" s="5">
        <f t="shared" si="113"/>
        <v>4</v>
      </c>
      <c r="C678" s="5">
        <f t="shared" si="114"/>
        <v>2022</v>
      </c>
      <c r="D678" s="5" t="s">
        <v>689</v>
      </c>
      <c r="E678" s="5" t="str">
        <f>VLOOKUP(F678,'Set up'!$A$2:$C$44,2,FALSE)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up'!$A$2:$C$44,3,FALSE)</f>
        <v>45</v>
      </c>
      <c r="J678" s="5">
        <f>VLOOKUP(F678,'Set up'!$A$2:$D$44,4,FALSE)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up'!$A$2:$E$44,5,FALSE)</f>
        <v>PD Chq</v>
      </c>
      <c r="S678" s="1" t="s">
        <v>852</v>
      </c>
    </row>
    <row r="679" spans="1:19" x14ac:dyDescent="0.3">
      <c r="A679" s="4">
        <v>44659</v>
      </c>
      <c r="B679" s="5">
        <f t="shared" si="113"/>
        <v>4</v>
      </c>
      <c r="C679" s="5">
        <f t="shared" si="114"/>
        <v>2022</v>
      </c>
      <c r="D679" s="5" t="s">
        <v>689</v>
      </c>
      <c r="E679" s="5" t="str">
        <f>VLOOKUP(F679,'Set up'!$A$2:$C$44,2,FALSE)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up'!$A$2:$C$44,3,FALSE)</f>
        <v>45</v>
      </c>
      <c r="J679" s="5">
        <f>VLOOKUP(F679,'Set up'!$A$2:$D$44,4,FALSE)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up'!$A$2:$E$44,5,FALSE)</f>
        <v>PD Chq</v>
      </c>
      <c r="S679" s="1" t="s">
        <v>852</v>
      </c>
    </row>
    <row r="680" spans="1:19" x14ac:dyDescent="0.3">
      <c r="A680" s="4">
        <v>44659</v>
      </c>
      <c r="B680" s="5">
        <f t="shared" si="113"/>
        <v>4</v>
      </c>
      <c r="C680" s="5">
        <f t="shared" si="114"/>
        <v>2022</v>
      </c>
      <c r="D680" s="5" t="s">
        <v>689</v>
      </c>
      <c r="E680" s="5" t="str">
        <f>VLOOKUP(F680,'Set up'!$A$2:$C$44,2,FALSE)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up'!$A$2:$C$44,3,FALSE)</f>
        <v>45</v>
      </c>
      <c r="J680" s="5">
        <f>VLOOKUP(F680,'Set up'!$A$2:$D$44,4,FALSE)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up'!$A$2:$E$44,5,FALSE)</f>
        <v>PD Chq</v>
      </c>
      <c r="S680" s="1" t="s">
        <v>852</v>
      </c>
    </row>
    <row r="681" spans="1:19" x14ac:dyDescent="0.3">
      <c r="A681" s="4">
        <v>44660</v>
      </c>
      <c r="B681" s="5">
        <f t="shared" si="113"/>
        <v>4</v>
      </c>
      <c r="C681" s="5">
        <f t="shared" si="114"/>
        <v>2022</v>
      </c>
      <c r="D681" s="5" t="s">
        <v>690</v>
      </c>
      <c r="E681" s="5" t="str">
        <f>VLOOKUP(F681,'Set up'!$A$2:$C$44,2,FALSE)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up'!$A$2:$C$44,3,FALSE)</f>
        <v>60</v>
      </c>
      <c r="J681" s="5">
        <f>VLOOKUP(F681,'Set up'!$A$2:$D$44,4,FALSE)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up'!$A$2:$E$44,5,FALSE)</f>
        <v>Chq</v>
      </c>
      <c r="S681" s="1" t="s">
        <v>925</v>
      </c>
    </row>
    <row r="682" spans="1:19" x14ac:dyDescent="0.3">
      <c r="A682" s="4">
        <v>44660</v>
      </c>
      <c r="B682" s="5">
        <f t="shared" si="113"/>
        <v>4</v>
      </c>
      <c r="C682" s="5">
        <f t="shared" si="114"/>
        <v>2022</v>
      </c>
      <c r="D682" s="5" t="s">
        <v>690</v>
      </c>
      <c r="E682" s="5" t="str">
        <f>VLOOKUP(F682,'Set up'!$A$2:$C$44,2,FALSE)</f>
        <v>C00000009</v>
      </c>
      <c r="F682" s="1" t="s">
        <v>58</v>
      </c>
      <c r="G682" s="11" t="s">
        <v>684</v>
      </c>
      <c r="H682" s="5">
        <v>1</v>
      </c>
      <c r="I682" s="5">
        <f>VLOOKUP(F682,'Set up'!$A$2:$C$44,3,FALSE)</f>
        <v>60</v>
      </c>
      <c r="J682" s="5">
        <f>VLOOKUP(F682,'Set up'!$A$2:$D$44,4,FALSE)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up'!$A$2:$E$44,5,FALSE)</f>
        <v>Chq</v>
      </c>
      <c r="S682" s="1" t="s">
        <v>925</v>
      </c>
    </row>
    <row r="683" spans="1:19" x14ac:dyDescent="0.3">
      <c r="A683" s="4">
        <v>44660</v>
      </c>
      <c r="B683" s="5">
        <f t="shared" si="113"/>
        <v>4</v>
      </c>
      <c r="C683" s="5">
        <f t="shared" si="114"/>
        <v>2022</v>
      </c>
      <c r="D683" s="5" t="s">
        <v>690</v>
      </c>
      <c r="E683" s="5" t="str">
        <f>VLOOKUP(F683,'Set up'!$A$2:$C$44,2,FALSE)</f>
        <v>C00000009</v>
      </c>
      <c r="F683" s="1" t="s">
        <v>58</v>
      </c>
      <c r="G683" s="11" t="s">
        <v>705</v>
      </c>
      <c r="H683" s="5">
        <v>1</v>
      </c>
      <c r="I683" s="5">
        <f>VLOOKUP(F683,'Set up'!$A$2:$C$44,3,FALSE)</f>
        <v>60</v>
      </c>
      <c r="J683" s="5">
        <f>VLOOKUP(F683,'Set up'!$A$2:$D$44,4,FALSE)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up'!$A$2:$E$44,5,FALSE)</f>
        <v>Chq</v>
      </c>
      <c r="S683" s="1" t="s">
        <v>925</v>
      </c>
    </row>
    <row r="684" spans="1:19" x14ac:dyDescent="0.3">
      <c r="A684" s="4">
        <v>44660</v>
      </c>
      <c r="B684" s="5">
        <f t="shared" si="113"/>
        <v>4</v>
      </c>
      <c r="C684" s="5">
        <f t="shared" si="114"/>
        <v>2022</v>
      </c>
      <c r="D684" s="5" t="s">
        <v>691</v>
      </c>
      <c r="E684" s="5" t="str">
        <f>VLOOKUP(F684,'Set up'!$A$2:$C$44,2,FALSE)</f>
        <v>C00000020</v>
      </c>
      <c r="F684" s="1" t="s">
        <v>411</v>
      </c>
      <c r="G684" s="11" t="s">
        <v>67</v>
      </c>
      <c r="H684" s="5">
        <v>3</v>
      </c>
      <c r="I684" s="5" t="str">
        <f>VLOOKUP(F684,'Set up'!$A$2:$C$44,3,FALSE)</f>
        <v>Cash</v>
      </c>
      <c r="J684" s="5">
        <f>VLOOKUP(F684,'Set up'!$A$2:$D$44,4,FALSE)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up'!$A$2:$E$44,5,FALSE)</f>
        <v>Trsf</v>
      </c>
      <c r="S684" s="1" t="s">
        <v>967</v>
      </c>
    </row>
    <row r="685" spans="1:19" x14ac:dyDescent="0.3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691</v>
      </c>
      <c r="E685" s="5" t="str">
        <f>VLOOKUP(F685,'Set up'!$A$2:$C$44,2,FALSE)</f>
        <v>C00000020</v>
      </c>
      <c r="F685" s="1" t="s">
        <v>411</v>
      </c>
      <c r="G685" s="11" t="s">
        <v>656</v>
      </c>
      <c r="H685" s="5">
        <v>4</v>
      </c>
      <c r="I685" s="5" t="str">
        <f>VLOOKUP(F685,'Set up'!$A$2:$C$44,3,FALSE)</f>
        <v>Cash</v>
      </c>
      <c r="J685" s="5">
        <f>VLOOKUP(F685,'Set up'!$A$2:$D$44,4,FALSE)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up'!$A$2:$E$44,5,FALSE)</f>
        <v>Trsf</v>
      </c>
      <c r="S685" s="1" t="s">
        <v>968</v>
      </c>
    </row>
    <row r="686" spans="1:19" x14ac:dyDescent="0.3">
      <c r="A686" s="4">
        <v>44660</v>
      </c>
      <c r="B686" s="5">
        <f t="shared" si="125"/>
        <v>4</v>
      </c>
      <c r="C686" s="5">
        <f t="shared" si="126"/>
        <v>2022</v>
      </c>
      <c r="D686" s="5" t="s">
        <v>691</v>
      </c>
      <c r="E686" s="5" t="str">
        <f>VLOOKUP(F686,'Set up'!$A$2:$C$44,2,FALSE)</f>
        <v>C00000020</v>
      </c>
      <c r="F686" s="1" t="s">
        <v>411</v>
      </c>
      <c r="G686" s="11" t="s">
        <v>657</v>
      </c>
      <c r="H686" s="5">
        <v>3</v>
      </c>
      <c r="I686" s="5" t="str">
        <f>VLOOKUP(F686,'Set up'!$A$2:$C$44,3,FALSE)</f>
        <v>Cash</v>
      </c>
      <c r="J686" s="5">
        <f>VLOOKUP(F686,'Set up'!$A$2:$D$44,4,FALSE)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up'!$A$2:$E$44,5,FALSE)</f>
        <v>Trsf</v>
      </c>
      <c r="S686" s="1" t="s">
        <v>969</v>
      </c>
    </row>
    <row r="687" spans="1:19" x14ac:dyDescent="0.3">
      <c r="A687" s="4">
        <v>44660</v>
      </c>
      <c r="B687" s="5">
        <f t="shared" si="125"/>
        <v>4</v>
      </c>
      <c r="C687" s="5">
        <f t="shared" si="126"/>
        <v>2022</v>
      </c>
      <c r="D687" s="5" t="s">
        <v>691</v>
      </c>
      <c r="E687" s="5" t="str">
        <f>VLOOKUP(F687,'Set up'!$A$2:$C$44,2,FALSE)</f>
        <v>C00000020</v>
      </c>
      <c r="F687" s="1" t="s">
        <v>411</v>
      </c>
      <c r="G687" s="11" t="s">
        <v>64</v>
      </c>
      <c r="H687" s="5">
        <v>3</v>
      </c>
      <c r="I687" s="5" t="str">
        <f>VLOOKUP(F687,'Set up'!$A$2:$C$44,3,FALSE)</f>
        <v>Cash</v>
      </c>
      <c r="J687" s="5">
        <f>VLOOKUP(F687,'Set up'!$A$2:$D$44,4,FALSE)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up'!$A$2:$E$44,5,FALSE)</f>
        <v>Trsf</v>
      </c>
      <c r="S687" s="1" t="s">
        <v>970</v>
      </c>
    </row>
    <row r="688" spans="1:19" x14ac:dyDescent="0.3">
      <c r="A688" s="4">
        <v>44660</v>
      </c>
      <c r="B688" s="5">
        <f t="shared" si="125"/>
        <v>4</v>
      </c>
      <c r="C688" s="5">
        <f t="shared" si="126"/>
        <v>2022</v>
      </c>
      <c r="D688" s="5" t="s">
        <v>692</v>
      </c>
      <c r="E688" s="5" t="str">
        <f>VLOOKUP(F688,'Set up'!$A$2:$C$44,2,FALSE)</f>
        <v>C00000024</v>
      </c>
      <c r="F688" s="1" t="s">
        <v>775</v>
      </c>
      <c r="G688" s="11" t="s">
        <v>67</v>
      </c>
      <c r="H688" s="5">
        <v>1</v>
      </c>
      <c r="I688" s="5" t="str">
        <f>VLOOKUP(F688,'Set up'!$A$2:$C$44,3,FALSE)</f>
        <v>Cash</v>
      </c>
      <c r="J688" s="5">
        <f>VLOOKUP(F688,'Set up'!$A$2:$D$44,4,FALSE)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up'!$A$2:$E$44,5,FALSE)</f>
        <v>Trsf</v>
      </c>
      <c r="S688" s="1" t="s">
        <v>810</v>
      </c>
    </row>
    <row r="689" spans="1:19" x14ac:dyDescent="0.3">
      <c r="A689" s="4">
        <v>44660</v>
      </c>
      <c r="B689" s="5">
        <f t="shared" si="125"/>
        <v>4</v>
      </c>
      <c r="C689" s="5">
        <f t="shared" si="126"/>
        <v>2022</v>
      </c>
      <c r="D689" s="5" t="s">
        <v>692</v>
      </c>
      <c r="E689" s="5" t="str">
        <f>VLOOKUP(F689,'Set up'!$A$2:$C$44,2,FALSE)</f>
        <v>C00000024</v>
      </c>
      <c r="F689" s="1" t="s">
        <v>775</v>
      </c>
      <c r="G689" s="11" t="s">
        <v>707</v>
      </c>
      <c r="H689" s="5">
        <v>1</v>
      </c>
      <c r="I689" s="5" t="str">
        <f>VLOOKUP(F689,'Set up'!$A$2:$C$44,3,FALSE)</f>
        <v>Cash</v>
      </c>
      <c r="J689" s="5">
        <f>VLOOKUP(F689,'Set up'!$A$2:$D$44,4,FALSE)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up'!$A$2:$E$44,5,FALSE)</f>
        <v>Trsf</v>
      </c>
      <c r="S689" s="1" t="s">
        <v>810</v>
      </c>
    </row>
    <row r="690" spans="1:19" x14ac:dyDescent="0.3">
      <c r="A690" s="4">
        <v>44660</v>
      </c>
      <c r="B690" s="5">
        <f t="shared" si="125"/>
        <v>4</v>
      </c>
      <c r="C690" s="5">
        <f t="shared" si="126"/>
        <v>2022</v>
      </c>
      <c r="D690" s="5" t="s">
        <v>692</v>
      </c>
      <c r="E690" s="5" t="str">
        <f>VLOOKUP(F690,'Set up'!$A$2:$C$44,2,FALSE)</f>
        <v>C00000024</v>
      </c>
      <c r="F690" s="1" t="s">
        <v>775</v>
      </c>
      <c r="G690" s="11" t="s">
        <v>656</v>
      </c>
      <c r="H690" s="5">
        <v>1</v>
      </c>
      <c r="I690" s="5" t="str">
        <f>VLOOKUP(F690,'Set up'!$A$2:$C$44,3,FALSE)</f>
        <v>Cash</v>
      </c>
      <c r="J690" s="5">
        <f>VLOOKUP(F690,'Set up'!$A$2:$D$44,4,FALSE)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up'!$A$2:$E$44,5,FALSE)</f>
        <v>Trsf</v>
      </c>
      <c r="S690" s="1" t="s">
        <v>810</v>
      </c>
    </row>
    <row r="691" spans="1:19" x14ac:dyDescent="0.3">
      <c r="A691" s="4">
        <v>44660</v>
      </c>
      <c r="B691" s="5">
        <f t="shared" si="125"/>
        <v>4</v>
      </c>
      <c r="C691" s="5">
        <f t="shared" si="126"/>
        <v>2022</v>
      </c>
      <c r="D691" s="5" t="s">
        <v>692</v>
      </c>
      <c r="E691" s="5" t="str">
        <f>VLOOKUP(F691,'Set up'!$A$2:$C$44,2,FALSE)</f>
        <v>C00000024</v>
      </c>
      <c r="F691" s="1" t="s">
        <v>775</v>
      </c>
      <c r="G691" s="11" t="s">
        <v>64</v>
      </c>
      <c r="H691" s="5">
        <v>1</v>
      </c>
      <c r="I691" s="5" t="str">
        <f>VLOOKUP(F691,'Set up'!$A$2:$C$44,3,FALSE)</f>
        <v>Cash</v>
      </c>
      <c r="J691" s="5">
        <f>VLOOKUP(F691,'Set up'!$A$2:$D$44,4,FALSE)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up'!$A$2:$E$44,5,FALSE)</f>
        <v>Trsf</v>
      </c>
      <c r="S691" s="1" t="s">
        <v>810</v>
      </c>
    </row>
    <row r="692" spans="1:19" x14ac:dyDescent="0.3">
      <c r="A692" s="4">
        <v>44660</v>
      </c>
      <c r="B692" s="5">
        <f t="shared" si="125"/>
        <v>4</v>
      </c>
      <c r="C692" s="5">
        <f t="shared" si="126"/>
        <v>2022</v>
      </c>
      <c r="D692" s="5" t="s">
        <v>692</v>
      </c>
      <c r="E692" s="5" t="str">
        <f>VLOOKUP(F692,'Set up'!$A$2:$C$44,2,FALSE)</f>
        <v>C00000024</v>
      </c>
      <c r="F692" s="1" t="s">
        <v>775</v>
      </c>
      <c r="G692" s="11" t="s">
        <v>661</v>
      </c>
      <c r="H692" s="5">
        <v>1</v>
      </c>
      <c r="I692" s="5" t="str">
        <f>VLOOKUP(F692,'Set up'!$A$2:$C$44,3,FALSE)</f>
        <v>Cash</v>
      </c>
      <c r="J692" s="5">
        <f>VLOOKUP(F692,'Set up'!$A$2:$D$44,4,FALSE)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up'!$A$2:$E$44,5,FALSE)</f>
        <v>Trsf</v>
      </c>
      <c r="S692" s="1" t="s">
        <v>810</v>
      </c>
    </row>
    <row r="693" spans="1:19" x14ac:dyDescent="0.3">
      <c r="A693" s="4">
        <v>44660</v>
      </c>
      <c r="B693" s="5">
        <f t="shared" si="125"/>
        <v>4</v>
      </c>
      <c r="C693" s="5">
        <f t="shared" si="126"/>
        <v>2022</v>
      </c>
      <c r="D693" s="5" t="s">
        <v>692</v>
      </c>
      <c r="E693" s="5" t="str">
        <f>VLOOKUP(F693,'Set up'!$A$2:$C$44,2,FALSE)</f>
        <v>C00000024</v>
      </c>
      <c r="F693" s="1" t="s">
        <v>775</v>
      </c>
      <c r="G693" s="11" t="s">
        <v>668</v>
      </c>
      <c r="H693" s="5">
        <v>1</v>
      </c>
      <c r="I693" s="5" t="str">
        <f>VLOOKUP(F693,'Set up'!$A$2:$C$44,3,FALSE)</f>
        <v>Cash</v>
      </c>
      <c r="J693" s="5">
        <f>VLOOKUP(F693,'Set up'!$A$2:$D$44,4,FALSE)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up'!$A$2:$E$44,5,FALSE)</f>
        <v>Trsf</v>
      </c>
      <c r="S693" s="1" t="s">
        <v>810</v>
      </c>
    </row>
    <row r="694" spans="1:19" x14ac:dyDescent="0.3">
      <c r="A694" s="4">
        <v>44663</v>
      </c>
      <c r="B694" s="5">
        <f t="shared" si="125"/>
        <v>4</v>
      </c>
      <c r="C694" s="5">
        <f t="shared" si="126"/>
        <v>2022</v>
      </c>
      <c r="D694" s="5" t="s">
        <v>693</v>
      </c>
      <c r="E694" s="5" t="str">
        <f>VLOOKUP(F694,'Set up'!$A$2:$C$44,2,FALSE)</f>
        <v>C00000022</v>
      </c>
      <c r="F694" s="1" t="s">
        <v>639</v>
      </c>
      <c r="G694" s="11" t="s">
        <v>708</v>
      </c>
      <c r="H694" s="5">
        <v>2</v>
      </c>
      <c r="I694" s="5" t="str">
        <f>VLOOKUP(F694,'Set up'!$A$2:$C$44,3,FALSE)</f>
        <v>Cash</v>
      </c>
      <c r="J694" s="5">
        <f>VLOOKUP(F694,'Set up'!$A$2:$D$44,4,FALSE)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up'!$A$2:$E$44,5,FALSE)</f>
        <v>Trsf</v>
      </c>
      <c r="S694" s="1" t="s">
        <v>809</v>
      </c>
    </row>
    <row r="695" spans="1:19" x14ac:dyDescent="0.3">
      <c r="A695" s="4">
        <v>44663</v>
      </c>
      <c r="B695" s="5">
        <f t="shared" si="125"/>
        <v>4</v>
      </c>
      <c r="C695" s="5">
        <f t="shared" si="126"/>
        <v>2022</v>
      </c>
      <c r="D695" s="5" t="s">
        <v>693</v>
      </c>
      <c r="E695" s="5" t="str">
        <f>VLOOKUP(F695,'Set up'!$A$2:$C$44,2,FALSE)</f>
        <v>C00000022</v>
      </c>
      <c r="F695" s="1" t="s">
        <v>639</v>
      </c>
      <c r="G695" s="11" t="s">
        <v>293</v>
      </c>
      <c r="H695" s="5">
        <v>1</v>
      </c>
      <c r="I695" s="5" t="str">
        <f>VLOOKUP(F695,'Set up'!$A$2:$C$44,3,FALSE)</f>
        <v>Cash</v>
      </c>
      <c r="J695" s="5">
        <f>VLOOKUP(F695,'Set up'!$A$2:$D$44,4,FALSE)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up'!$A$2:$E$44,5,FALSE)</f>
        <v>Trsf</v>
      </c>
      <c r="S695" s="1" t="s">
        <v>809</v>
      </c>
    </row>
    <row r="696" spans="1:19" x14ac:dyDescent="0.3">
      <c r="A696" s="4">
        <v>44664</v>
      </c>
      <c r="B696" s="5">
        <f t="shared" si="125"/>
        <v>4</v>
      </c>
      <c r="C696" s="5">
        <f t="shared" si="126"/>
        <v>2022</v>
      </c>
      <c r="D696" s="5" t="s">
        <v>694</v>
      </c>
      <c r="E696" s="5" t="str">
        <f>VLOOKUP(F696,'Set up'!$A$2:$C$44,2,FALSE)</f>
        <v>C00000024</v>
      </c>
      <c r="F696" s="1" t="s">
        <v>775</v>
      </c>
      <c r="G696" s="11" t="s">
        <v>656</v>
      </c>
      <c r="H696" s="5">
        <v>2</v>
      </c>
      <c r="I696" s="5" t="str">
        <f>VLOOKUP(F696,'Set up'!$A$2:$C$44,3,FALSE)</f>
        <v>Cash</v>
      </c>
      <c r="J696" s="5">
        <f>VLOOKUP(F696,'Set up'!$A$2:$D$44,4,FALSE)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up'!$A$2:$E$44,5,FALSE)</f>
        <v>Trsf</v>
      </c>
      <c r="S696" s="1" t="s">
        <v>747</v>
      </c>
    </row>
    <row r="697" spans="1:19" x14ac:dyDescent="0.3">
      <c r="A697" s="4">
        <v>44664</v>
      </c>
      <c r="B697" s="5">
        <f t="shared" si="125"/>
        <v>4</v>
      </c>
      <c r="C697" s="5">
        <f t="shared" si="126"/>
        <v>2022</v>
      </c>
      <c r="D697" s="5" t="s">
        <v>695</v>
      </c>
      <c r="E697" s="5" t="str">
        <f>VLOOKUP(F697,'Set up'!$A$2:$C$44,2,FALSE)</f>
        <v>C00000020</v>
      </c>
      <c r="F697" s="1" t="s">
        <v>411</v>
      </c>
      <c r="G697" s="11" t="s">
        <v>95</v>
      </c>
      <c r="H697" s="5">
        <v>3</v>
      </c>
      <c r="I697" s="5" t="str">
        <f>VLOOKUP(F697,'Set up'!$A$2:$C$44,3,FALSE)</f>
        <v>Cash</v>
      </c>
      <c r="J697" s="5">
        <f>VLOOKUP(F697,'Set up'!$A$2:$D$44,4,FALSE)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up'!$A$2:$E$44,5,FALSE)</f>
        <v>Trsf</v>
      </c>
      <c r="S697" s="1" t="s">
        <v>971</v>
      </c>
    </row>
    <row r="698" spans="1:19" x14ac:dyDescent="0.3">
      <c r="A698" s="4">
        <v>44664</v>
      </c>
      <c r="B698" s="5">
        <f t="shared" si="125"/>
        <v>4</v>
      </c>
      <c r="C698" s="5">
        <f t="shared" si="126"/>
        <v>2022</v>
      </c>
      <c r="D698" s="5" t="s">
        <v>695</v>
      </c>
      <c r="E698" s="5" t="str">
        <f>VLOOKUP(F698,'Set up'!$A$2:$C$44,2,FALSE)</f>
        <v>C00000020</v>
      </c>
      <c r="F698" s="1" t="s">
        <v>411</v>
      </c>
      <c r="G698" s="11" t="s">
        <v>709</v>
      </c>
      <c r="H698" s="5">
        <v>5</v>
      </c>
      <c r="I698" s="5" t="str">
        <f>VLOOKUP(F698,'Set up'!$A$2:$C$44,3,FALSE)</f>
        <v>Cash</v>
      </c>
      <c r="J698" s="5">
        <f>VLOOKUP(F698,'Set up'!$A$2:$D$44,4,FALSE)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up'!$A$2:$E$44,5,FALSE)</f>
        <v>Trsf</v>
      </c>
      <c r="S698" s="1" t="s">
        <v>973</v>
      </c>
    </row>
    <row r="699" spans="1:19" x14ac:dyDescent="0.3">
      <c r="A699" s="4">
        <v>44664</v>
      </c>
      <c r="B699" s="5">
        <f t="shared" si="125"/>
        <v>4</v>
      </c>
      <c r="C699" s="5">
        <f t="shared" si="126"/>
        <v>2022</v>
      </c>
      <c r="D699" s="5" t="s">
        <v>695</v>
      </c>
      <c r="E699" s="5" t="str">
        <f>VLOOKUP(F699,'Set up'!$A$2:$C$44,2,FALSE)</f>
        <v>C00000020</v>
      </c>
      <c r="F699" s="1" t="s">
        <v>411</v>
      </c>
      <c r="G699" s="11" t="s">
        <v>657</v>
      </c>
      <c r="H699" s="5">
        <v>6</v>
      </c>
      <c r="I699" s="5" t="str">
        <f>VLOOKUP(F699,'Set up'!$A$2:$C$44,3,FALSE)</f>
        <v>Cash</v>
      </c>
      <c r="J699" s="5">
        <f>VLOOKUP(F699,'Set up'!$A$2:$D$44,4,FALSE)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up'!$A$2:$E$44,5,FALSE)</f>
        <v>Trsf</v>
      </c>
      <c r="S699" s="1" t="s">
        <v>972</v>
      </c>
    </row>
    <row r="700" spans="1:19" x14ac:dyDescent="0.3">
      <c r="A700" s="4">
        <v>44664</v>
      </c>
      <c r="B700" s="5">
        <f t="shared" si="125"/>
        <v>4</v>
      </c>
      <c r="C700" s="5">
        <f t="shared" si="126"/>
        <v>2022</v>
      </c>
      <c r="D700" s="5" t="s">
        <v>695</v>
      </c>
      <c r="E700" s="5" t="str">
        <f>VLOOKUP(F700,'Set up'!$A$2:$C$44,2,FALSE)</f>
        <v>C00000020</v>
      </c>
      <c r="F700" s="1" t="s">
        <v>411</v>
      </c>
      <c r="G700" s="11" t="s">
        <v>64</v>
      </c>
      <c r="H700" s="5">
        <v>3</v>
      </c>
      <c r="I700" s="5" t="str">
        <f>VLOOKUP(F700,'Set up'!$A$2:$C$44,3,FALSE)</f>
        <v>Cash</v>
      </c>
      <c r="J700" s="5">
        <f>VLOOKUP(F700,'Set up'!$A$2:$D$44,4,FALSE)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up'!$A$2:$E$44,5,FALSE)</f>
        <v>Trsf</v>
      </c>
      <c r="S700" s="1" t="s">
        <v>972</v>
      </c>
    </row>
    <row r="701" spans="1:19" x14ac:dyDescent="0.3">
      <c r="A701" s="4">
        <v>44665</v>
      </c>
      <c r="B701" s="5">
        <f t="shared" si="125"/>
        <v>4</v>
      </c>
      <c r="C701" s="5">
        <f t="shared" si="126"/>
        <v>2022</v>
      </c>
      <c r="D701" s="5" t="s">
        <v>696</v>
      </c>
      <c r="E701" s="5" t="str">
        <f>VLOOKUP(F701,'Set up'!$A$2:$C$44,2,FALSE)</f>
        <v>C00000021</v>
      </c>
      <c r="F701" s="1" t="s">
        <v>493</v>
      </c>
      <c r="G701" s="11" t="s">
        <v>67</v>
      </c>
      <c r="H701" s="5">
        <v>2</v>
      </c>
      <c r="I701" s="5" t="str">
        <f>VLOOKUP(F701,'Set up'!$A$2:$C$44,3,FALSE)</f>
        <v>Cash</v>
      </c>
      <c r="J701" s="5">
        <f>VLOOKUP(F701,'Set up'!$A$2:$D$44,4,FALSE)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up'!$A$2:$E$44,5,FALSE)</f>
        <v>PD Chq</v>
      </c>
      <c r="S701" s="1" t="s">
        <v>857</v>
      </c>
    </row>
    <row r="702" spans="1:19" x14ac:dyDescent="0.3">
      <c r="A702" s="4">
        <v>44665</v>
      </c>
      <c r="B702" s="5">
        <f t="shared" si="125"/>
        <v>4</v>
      </c>
      <c r="C702" s="5">
        <f t="shared" si="126"/>
        <v>2022</v>
      </c>
      <c r="D702" s="5" t="s">
        <v>696</v>
      </c>
      <c r="E702" s="5" t="str">
        <f>VLOOKUP(F702,'Set up'!$A$2:$C$44,2,FALSE)</f>
        <v>C00000021</v>
      </c>
      <c r="F702" s="1" t="s">
        <v>493</v>
      </c>
      <c r="G702" s="11" t="s">
        <v>656</v>
      </c>
      <c r="H702" s="5">
        <v>5</v>
      </c>
      <c r="I702" s="5" t="str">
        <f>VLOOKUP(F702,'Set up'!$A$2:$C$44,3,FALSE)</f>
        <v>Cash</v>
      </c>
      <c r="J702" s="5">
        <f>VLOOKUP(F702,'Set up'!$A$2:$D$44,4,FALSE)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up'!$A$2:$E$44,5,FALSE)</f>
        <v>PD Chq</v>
      </c>
      <c r="S702" s="1" t="s">
        <v>857</v>
      </c>
    </row>
    <row r="703" spans="1:19" x14ac:dyDescent="0.3">
      <c r="A703" s="4">
        <v>44665</v>
      </c>
      <c r="B703" s="5">
        <f t="shared" si="125"/>
        <v>4</v>
      </c>
      <c r="C703" s="5">
        <f t="shared" si="126"/>
        <v>2022</v>
      </c>
      <c r="D703" s="5" t="s">
        <v>696</v>
      </c>
      <c r="E703" s="5" t="str">
        <f>VLOOKUP(F703,'Set up'!$A$2:$C$44,2,FALSE)</f>
        <v>C00000021</v>
      </c>
      <c r="F703" s="1" t="s">
        <v>493</v>
      </c>
      <c r="G703" s="11" t="s">
        <v>668</v>
      </c>
      <c r="H703" s="5">
        <v>2</v>
      </c>
      <c r="I703" s="5" t="str">
        <f>VLOOKUP(F703,'Set up'!$A$2:$C$44,3,FALSE)</f>
        <v>Cash</v>
      </c>
      <c r="J703" s="5">
        <f>VLOOKUP(F703,'Set up'!$A$2:$D$44,4,FALSE)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up'!$A$2:$E$44,5,FALSE)</f>
        <v>PD Chq</v>
      </c>
      <c r="S703" s="1" t="s">
        <v>857</v>
      </c>
    </row>
    <row r="704" spans="1:19" x14ac:dyDescent="0.3">
      <c r="A704" s="4">
        <v>44666</v>
      </c>
      <c r="B704" s="5">
        <f t="shared" si="125"/>
        <v>4</v>
      </c>
      <c r="C704" s="5">
        <f t="shared" si="126"/>
        <v>2022</v>
      </c>
      <c r="D704" s="5" t="s">
        <v>697</v>
      </c>
      <c r="E704" s="5" t="str">
        <f>VLOOKUP(F704,'Set up'!$A$2:$C$44,2,FALSE)</f>
        <v>C00000024</v>
      </c>
      <c r="F704" s="1" t="s">
        <v>775</v>
      </c>
      <c r="G704" s="11" t="s">
        <v>67</v>
      </c>
      <c r="H704" s="5">
        <v>1</v>
      </c>
      <c r="I704" s="5" t="str">
        <f>VLOOKUP(F704,'Set up'!$A$2:$C$44,3,FALSE)</f>
        <v>Cash</v>
      </c>
      <c r="J704" s="5">
        <f>VLOOKUP(F704,'Set up'!$A$2:$D$44,4,FALSE)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up'!$A$2:$E$44,5,FALSE)</f>
        <v>Trsf</v>
      </c>
      <c r="S704" s="1" t="s">
        <v>811</v>
      </c>
    </row>
    <row r="705" spans="1:19" x14ac:dyDescent="0.3">
      <c r="A705" s="4">
        <v>44666</v>
      </c>
      <c r="B705" s="5">
        <f t="shared" si="125"/>
        <v>4</v>
      </c>
      <c r="C705" s="5">
        <f t="shared" si="126"/>
        <v>2022</v>
      </c>
      <c r="D705" s="5" t="s">
        <v>697</v>
      </c>
      <c r="E705" s="5" t="str">
        <f>VLOOKUP(F705,'Set up'!$A$2:$C$44,2,FALSE)</f>
        <v>C00000024</v>
      </c>
      <c r="F705" s="1" t="s">
        <v>775</v>
      </c>
      <c r="G705" s="11" t="s">
        <v>668</v>
      </c>
      <c r="H705" s="5">
        <v>1</v>
      </c>
      <c r="I705" s="5" t="str">
        <f>VLOOKUP(F705,'Set up'!$A$2:$C$44,3,FALSE)</f>
        <v>Cash</v>
      </c>
      <c r="J705" s="5">
        <f>VLOOKUP(F705,'Set up'!$A$2:$D$44,4,FALSE)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up'!$A$2:$E$44,5,FALSE)</f>
        <v>Trsf</v>
      </c>
      <c r="S705" s="1" t="s">
        <v>811</v>
      </c>
    </row>
    <row r="706" spans="1:19" x14ac:dyDescent="0.3">
      <c r="A706" s="4">
        <v>44667</v>
      </c>
      <c r="B706" s="5">
        <f t="shared" si="125"/>
        <v>4</v>
      </c>
      <c r="C706" s="5">
        <f t="shared" si="126"/>
        <v>2022</v>
      </c>
      <c r="D706" s="5" t="s">
        <v>698</v>
      </c>
      <c r="E706" s="5" t="str">
        <f>VLOOKUP(F706,'Set up'!$A$2:$C$44,2,FALSE)</f>
        <v>C00000020</v>
      </c>
      <c r="F706" s="1" t="s">
        <v>411</v>
      </c>
      <c r="G706" s="11" t="s">
        <v>95</v>
      </c>
      <c r="H706" s="5">
        <v>3</v>
      </c>
      <c r="I706" s="5" t="str">
        <f>VLOOKUP(F706,'Set up'!$A$2:$C$44,3,FALSE)</f>
        <v>Cash</v>
      </c>
      <c r="J706" s="5">
        <f>VLOOKUP(F706,'Set up'!$A$2:$D$44,4,FALSE)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up'!$A$2:$E$44,5,FALSE)</f>
        <v>Trsf</v>
      </c>
      <c r="S706" s="1" t="s">
        <v>972</v>
      </c>
    </row>
    <row r="707" spans="1:19" x14ac:dyDescent="0.3">
      <c r="A707" s="4">
        <v>44667</v>
      </c>
      <c r="B707" s="5">
        <f t="shared" si="125"/>
        <v>4</v>
      </c>
      <c r="C707" s="5">
        <f t="shared" si="126"/>
        <v>2022</v>
      </c>
      <c r="D707" s="5" t="s">
        <v>698</v>
      </c>
      <c r="E707" s="5" t="str">
        <f>VLOOKUP(F707,'Set up'!$A$2:$C$44,2,FALSE)</f>
        <v>C00000020</v>
      </c>
      <c r="F707" s="1" t="s">
        <v>411</v>
      </c>
      <c r="G707" s="11" t="s">
        <v>656</v>
      </c>
      <c r="H707" s="5">
        <v>7</v>
      </c>
      <c r="I707" s="5" t="str">
        <f>VLOOKUP(F707,'Set up'!$A$2:$C$44,3,FALSE)</f>
        <v>Cash</v>
      </c>
      <c r="J707" s="5">
        <f>VLOOKUP(F707,'Set up'!$A$2:$D$44,4,FALSE)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up'!$A$2:$E$44,5,FALSE)</f>
        <v>Trsf</v>
      </c>
      <c r="S707" s="1" t="s">
        <v>972</v>
      </c>
    </row>
    <row r="708" spans="1:19" x14ac:dyDescent="0.3">
      <c r="A708" s="4">
        <v>44667</v>
      </c>
      <c r="B708" s="5">
        <f t="shared" si="125"/>
        <v>4</v>
      </c>
      <c r="C708" s="5">
        <f t="shared" si="126"/>
        <v>2022</v>
      </c>
      <c r="D708" s="5" t="s">
        <v>698</v>
      </c>
      <c r="E708" s="5" t="str">
        <f>VLOOKUP(F708,'Set up'!$A$2:$C$44,2,FALSE)</f>
        <v>C00000020</v>
      </c>
      <c r="F708" s="1" t="s">
        <v>411</v>
      </c>
      <c r="G708" s="11" t="s">
        <v>657</v>
      </c>
      <c r="H708" s="5">
        <v>4</v>
      </c>
      <c r="I708" s="5" t="str">
        <f>VLOOKUP(F708,'Set up'!$A$2:$C$44,3,FALSE)</f>
        <v>Cash</v>
      </c>
      <c r="J708" s="5">
        <f>VLOOKUP(F708,'Set up'!$A$2:$D$44,4,FALSE)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up'!$A$2:$E$44,5,FALSE)</f>
        <v>Trsf</v>
      </c>
      <c r="S708" s="1" t="s">
        <v>972</v>
      </c>
    </row>
    <row r="709" spans="1:19" x14ac:dyDescent="0.3">
      <c r="A709" s="4">
        <v>44667</v>
      </c>
      <c r="B709" s="5">
        <f t="shared" si="125"/>
        <v>4</v>
      </c>
      <c r="C709" s="5">
        <f t="shared" si="126"/>
        <v>2022</v>
      </c>
      <c r="D709" s="5" t="s">
        <v>698</v>
      </c>
      <c r="E709" s="5" t="str">
        <f>VLOOKUP(F709,'Set up'!$A$2:$C$44,2,FALSE)</f>
        <v>C00000020</v>
      </c>
      <c r="F709" s="1" t="s">
        <v>411</v>
      </c>
      <c r="G709" s="11" t="s">
        <v>64</v>
      </c>
      <c r="H709" s="5">
        <v>3</v>
      </c>
      <c r="I709" s="5" t="str">
        <f>VLOOKUP(F709,'Set up'!$A$2:$C$44,3,FALSE)</f>
        <v>Cash</v>
      </c>
      <c r="J709" s="5">
        <f>VLOOKUP(F709,'Set up'!$A$2:$D$44,4,FALSE)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up'!$A$2:$E$44,5,FALSE)</f>
        <v>Trsf</v>
      </c>
      <c r="S709" s="1" t="s">
        <v>972</v>
      </c>
    </row>
    <row r="710" spans="1:19" x14ac:dyDescent="0.3">
      <c r="A710" s="4">
        <v>44667</v>
      </c>
      <c r="B710" s="5">
        <f t="shared" si="125"/>
        <v>4</v>
      </c>
      <c r="C710" s="5">
        <f t="shared" si="126"/>
        <v>2022</v>
      </c>
      <c r="D710" s="5" t="s">
        <v>698</v>
      </c>
      <c r="E710" s="5" t="str">
        <f>VLOOKUP(F710,'Set up'!$A$2:$C$44,2,FALSE)</f>
        <v>C00000020</v>
      </c>
      <c r="F710" s="1" t="s">
        <v>411</v>
      </c>
      <c r="G710" s="11" t="s">
        <v>668</v>
      </c>
      <c r="H710" s="5">
        <v>4</v>
      </c>
      <c r="I710" s="5" t="str">
        <f>VLOOKUP(F710,'Set up'!$A$2:$C$44,3,FALSE)</f>
        <v>Cash</v>
      </c>
      <c r="J710" s="5">
        <f>VLOOKUP(F710,'Set up'!$A$2:$D$44,4,FALSE)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up'!$A$2:$E$44,5,FALSE)</f>
        <v>Trsf</v>
      </c>
      <c r="S710" s="1" t="s">
        <v>1039</v>
      </c>
    </row>
    <row r="711" spans="1:19" x14ac:dyDescent="0.3">
      <c r="A711" s="4">
        <v>44667</v>
      </c>
      <c r="B711" s="5">
        <f t="shared" si="125"/>
        <v>4</v>
      </c>
      <c r="C711" s="5">
        <f t="shared" si="126"/>
        <v>2022</v>
      </c>
      <c r="D711" s="5" t="s">
        <v>699</v>
      </c>
      <c r="E711" s="5" t="str">
        <f>VLOOKUP(F711,'Set up'!$A$2:$C$44,2,FALSE)</f>
        <v>C00000023</v>
      </c>
      <c r="F711" s="1" t="s">
        <v>667</v>
      </c>
      <c r="G711" s="11" t="s">
        <v>710</v>
      </c>
      <c r="H711" s="5">
        <v>5</v>
      </c>
      <c r="I711" s="5" t="str">
        <f>VLOOKUP(F711,'Set up'!$A$2:$C$44,3,FALSE)</f>
        <v>Cash</v>
      </c>
      <c r="J711" s="5">
        <f>VLOOKUP(F711,'Set up'!$A$2:$D$44,4,FALSE)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up'!$A$2:$E$44,5,FALSE)</f>
        <v>Trsf</v>
      </c>
      <c r="S711" s="1" t="s">
        <v>814</v>
      </c>
    </row>
    <row r="712" spans="1:19" x14ac:dyDescent="0.3">
      <c r="A712" s="4">
        <v>44667</v>
      </c>
      <c r="B712" s="5">
        <f t="shared" si="125"/>
        <v>4</v>
      </c>
      <c r="C712" s="5">
        <f t="shared" si="126"/>
        <v>2022</v>
      </c>
      <c r="D712" s="5" t="s">
        <v>699</v>
      </c>
      <c r="E712" s="5" t="str">
        <f>VLOOKUP(F712,'Set up'!$A$2:$C$44,2,FALSE)</f>
        <v>C00000023</v>
      </c>
      <c r="F712" s="1" t="s">
        <v>667</v>
      </c>
      <c r="G712" s="11" t="s">
        <v>656</v>
      </c>
      <c r="H712" s="5">
        <v>9</v>
      </c>
      <c r="I712" s="5" t="str">
        <f>VLOOKUP(F712,'Set up'!$A$2:$C$44,3,FALSE)</f>
        <v>Cash</v>
      </c>
      <c r="J712" s="5">
        <f>VLOOKUP(F712,'Set up'!$A$2:$D$44,4,FALSE)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up'!$A$2:$E$44,5,FALSE)</f>
        <v>Trsf</v>
      </c>
      <c r="S712" s="1" t="s">
        <v>814</v>
      </c>
    </row>
    <row r="713" spans="1:19" ht="15.45" customHeight="1" x14ac:dyDescent="0.3">
      <c r="A713" s="4">
        <v>44667</v>
      </c>
      <c r="B713" s="5">
        <f t="shared" si="125"/>
        <v>4</v>
      </c>
      <c r="C713" s="5">
        <f t="shared" si="126"/>
        <v>2022</v>
      </c>
      <c r="D713" s="5" t="s">
        <v>699</v>
      </c>
      <c r="E713" s="5" t="str">
        <f>VLOOKUP(F713,'Set up'!$A$2:$C$44,2,FALSE)</f>
        <v>C00000023</v>
      </c>
      <c r="F713" s="1" t="s">
        <v>667</v>
      </c>
      <c r="G713" s="11" t="s">
        <v>668</v>
      </c>
      <c r="H713" s="5">
        <v>8</v>
      </c>
      <c r="I713" s="5" t="str">
        <f>VLOOKUP(F713,'Set up'!$A$2:$C$44,3,FALSE)</f>
        <v>Cash</v>
      </c>
      <c r="J713" s="5">
        <f>VLOOKUP(F713,'Set up'!$A$2:$D$44,4,FALSE)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up'!$A$2:$E$44,5,FALSE)</f>
        <v>Trsf</v>
      </c>
      <c r="S713" s="1" t="s">
        <v>814</v>
      </c>
    </row>
    <row r="714" spans="1:19" x14ac:dyDescent="0.3">
      <c r="A714" s="4">
        <v>44667</v>
      </c>
      <c r="B714" s="5">
        <f t="shared" si="125"/>
        <v>4</v>
      </c>
      <c r="C714" s="5">
        <f t="shared" si="126"/>
        <v>2022</v>
      </c>
      <c r="D714" s="5" t="s">
        <v>699</v>
      </c>
      <c r="E714" s="5" t="str">
        <f>VLOOKUP(F714,'Set up'!$A$2:$C$44,2,FALSE)</f>
        <v>C00000023</v>
      </c>
      <c r="F714" s="1" t="s">
        <v>667</v>
      </c>
      <c r="G714" s="11" t="s">
        <v>64</v>
      </c>
      <c r="H714" s="5">
        <v>5</v>
      </c>
      <c r="I714" s="5" t="str">
        <f>VLOOKUP(F714,'Set up'!$A$2:$C$44,3,FALSE)</f>
        <v>Cash</v>
      </c>
      <c r="J714" s="5">
        <f>VLOOKUP(F714,'Set up'!$A$2:$D$44,4,FALSE)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up'!$A$2:$E$44,5,FALSE)</f>
        <v>Trsf</v>
      </c>
      <c r="S714" s="1" t="s">
        <v>814</v>
      </c>
    </row>
    <row r="715" spans="1:19" x14ac:dyDescent="0.3">
      <c r="A715" s="4">
        <v>44670</v>
      </c>
      <c r="B715" s="5">
        <f t="shared" si="125"/>
        <v>4</v>
      </c>
      <c r="C715" s="5">
        <f t="shared" si="126"/>
        <v>2022</v>
      </c>
      <c r="D715" s="5" t="s">
        <v>700</v>
      </c>
      <c r="E715" s="5" t="str">
        <f>VLOOKUP(F715,'Set up'!$A$2:$C$44,2,FALSE)</f>
        <v>C00000020</v>
      </c>
      <c r="F715" s="1" t="s">
        <v>411</v>
      </c>
      <c r="G715" s="11" t="s">
        <v>661</v>
      </c>
      <c r="H715" s="5">
        <v>1</v>
      </c>
      <c r="I715" s="5" t="str">
        <f>VLOOKUP(F715,'Set up'!$A$2:$C$44,3,FALSE)</f>
        <v>Cash</v>
      </c>
      <c r="J715" s="5">
        <f>VLOOKUP(F715,'Set up'!$A$2:$D$44,4,FALSE)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up'!$A$2:$E$44,5,FALSE)</f>
        <v>Trsf</v>
      </c>
      <c r="S715" s="1" t="s">
        <v>1040</v>
      </c>
    </row>
    <row r="716" spans="1:19" x14ac:dyDescent="0.3">
      <c r="A716" s="4">
        <v>44670</v>
      </c>
      <c r="B716" s="5">
        <f t="shared" si="125"/>
        <v>4</v>
      </c>
      <c r="C716" s="5">
        <f t="shared" si="126"/>
        <v>2022</v>
      </c>
      <c r="D716" s="5" t="s">
        <v>700</v>
      </c>
      <c r="E716" s="5" t="str">
        <f>VLOOKUP(F716,'Set up'!$A$2:$C$44,2,FALSE)</f>
        <v>C00000020</v>
      </c>
      <c r="F716" s="1" t="s">
        <v>411</v>
      </c>
      <c r="G716" s="11" t="s">
        <v>656</v>
      </c>
      <c r="H716" s="5">
        <v>6</v>
      </c>
      <c r="I716" s="5" t="str">
        <f>VLOOKUP(F716,'Set up'!$A$2:$C$44,3,FALSE)</f>
        <v>Cash</v>
      </c>
      <c r="J716" s="5">
        <f>VLOOKUP(F716,'Set up'!$A$2:$D$44,4,FALSE)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up'!$A$2:$E$44,5,FALSE)</f>
        <v>Trsf</v>
      </c>
      <c r="S716" s="1" t="s">
        <v>1040</v>
      </c>
    </row>
    <row r="717" spans="1:19" x14ac:dyDescent="0.3">
      <c r="A717" s="4">
        <v>44670</v>
      </c>
      <c r="B717" s="5">
        <f t="shared" si="125"/>
        <v>4</v>
      </c>
      <c r="C717" s="5">
        <f t="shared" si="126"/>
        <v>2022</v>
      </c>
      <c r="D717" s="5" t="s">
        <v>700</v>
      </c>
      <c r="E717" s="5" t="str">
        <f>VLOOKUP(F717,'Set up'!$A$2:$C$44,2,FALSE)</f>
        <v>C00000020</v>
      </c>
      <c r="F717" s="1" t="s">
        <v>411</v>
      </c>
      <c r="G717" s="11" t="s">
        <v>259</v>
      </c>
      <c r="H717" s="5">
        <v>1</v>
      </c>
      <c r="I717" s="5" t="str">
        <f>VLOOKUP(F717,'Set up'!$A$2:$C$44,3,FALSE)</f>
        <v>Cash</v>
      </c>
      <c r="J717" s="5">
        <f>VLOOKUP(F717,'Set up'!$A$2:$D$44,4,FALSE)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up'!$A$2:$E$44,5,FALSE)</f>
        <v>Trsf</v>
      </c>
      <c r="S717" s="1" t="s">
        <v>1040</v>
      </c>
    </row>
    <row r="718" spans="1:19" x14ac:dyDescent="0.3">
      <c r="A718" s="4">
        <v>44671</v>
      </c>
      <c r="B718" s="5">
        <f t="shared" si="125"/>
        <v>4</v>
      </c>
      <c r="C718" s="5">
        <f t="shared" si="126"/>
        <v>2022</v>
      </c>
      <c r="D718" s="5" t="s">
        <v>701</v>
      </c>
      <c r="E718" s="5" t="str">
        <f>VLOOKUP(F718,'Set up'!$A$2:$C$44,2,FALSE)</f>
        <v>C00000025</v>
      </c>
      <c r="F718" s="1" t="s">
        <v>711</v>
      </c>
      <c r="G718" s="11" t="s">
        <v>713</v>
      </c>
      <c r="H718" s="5">
        <v>2</v>
      </c>
      <c r="I718" s="5" t="str">
        <f>VLOOKUP(F718,'Set up'!$A$2:$C$44,3,FALSE)</f>
        <v>Cash</v>
      </c>
      <c r="J718" s="5">
        <f>VLOOKUP(F718,'Set up'!$A$2:$D$44,4,FALSE)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up'!$A$2:$E$44,5,FALSE)</f>
        <v>Trsf</v>
      </c>
      <c r="S718" s="1" t="s">
        <v>749</v>
      </c>
    </row>
    <row r="719" spans="1:19" x14ac:dyDescent="0.3">
      <c r="A719" s="4">
        <v>44671</v>
      </c>
      <c r="B719" s="5">
        <f t="shared" si="125"/>
        <v>4</v>
      </c>
      <c r="C719" s="5">
        <f t="shared" si="126"/>
        <v>2022</v>
      </c>
      <c r="D719" s="5" t="s">
        <v>701</v>
      </c>
      <c r="E719" s="5" t="str">
        <f>VLOOKUP(F719,'Set up'!$A$2:$C$44,2,FALSE)</f>
        <v>C00000025</v>
      </c>
      <c r="F719" s="1" t="s">
        <v>711</v>
      </c>
      <c r="G719" s="11" t="s">
        <v>714</v>
      </c>
      <c r="H719" s="5">
        <v>1</v>
      </c>
      <c r="I719" s="5" t="str">
        <f>VLOOKUP(F719,'Set up'!$A$2:$C$44,3,FALSE)</f>
        <v>Cash</v>
      </c>
      <c r="J719" s="5">
        <f>VLOOKUP(F719,'Set up'!$A$2:$D$44,4,FALSE)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up'!$A$2:$E$44,5,FALSE)</f>
        <v>Trsf</v>
      </c>
      <c r="S719" s="1" t="s">
        <v>749</v>
      </c>
    </row>
    <row r="720" spans="1:19" x14ac:dyDescent="0.3">
      <c r="A720" s="4">
        <v>44671</v>
      </c>
      <c r="B720" s="5">
        <f t="shared" si="125"/>
        <v>4</v>
      </c>
      <c r="C720" s="5">
        <f t="shared" si="126"/>
        <v>2022</v>
      </c>
      <c r="D720" s="5" t="s">
        <v>701</v>
      </c>
      <c r="E720" s="5" t="str">
        <f>VLOOKUP(F720,'Set up'!$A$2:$C$44,2,FALSE)</f>
        <v>C00000025</v>
      </c>
      <c r="F720" s="1" t="s">
        <v>711</v>
      </c>
      <c r="G720" s="11" t="s">
        <v>715</v>
      </c>
      <c r="H720" s="5">
        <v>1</v>
      </c>
      <c r="I720" s="5" t="str">
        <f>VLOOKUP(F720,'Set up'!$A$2:$C$44,3,FALSE)</f>
        <v>Cash</v>
      </c>
      <c r="J720" s="5">
        <f>VLOOKUP(F720,'Set up'!$A$2:$D$44,4,FALSE)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up'!$A$2:$E$44,5,FALSE)</f>
        <v>Trsf</v>
      </c>
      <c r="S720" s="1" t="s">
        <v>749</v>
      </c>
    </row>
    <row r="721" spans="1:19" x14ac:dyDescent="0.3">
      <c r="A721" s="4">
        <v>44671</v>
      </c>
      <c r="B721" s="5">
        <f t="shared" si="125"/>
        <v>4</v>
      </c>
      <c r="C721" s="5">
        <f t="shared" si="126"/>
        <v>2022</v>
      </c>
      <c r="D721" s="5" t="s">
        <v>701</v>
      </c>
      <c r="E721" s="5" t="str">
        <f>VLOOKUP(F721,'Set up'!$A$2:$C$44,2,FALSE)</f>
        <v>C00000025</v>
      </c>
      <c r="F721" s="1" t="s">
        <v>711</v>
      </c>
      <c r="G721" s="11" t="s">
        <v>716</v>
      </c>
      <c r="H721" s="5">
        <v>1</v>
      </c>
      <c r="I721" s="5" t="str">
        <f>VLOOKUP(F721,'Set up'!$A$2:$C$44,3,FALSE)</f>
        <v>Cash</v>
      </c>
      <c r="J721" s="5">
        <f>VLOOKUP(F721,'Set up'!$A$2:$D$44,4,FALSE)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up'!$A$2:$E$44,5,FALSE)</f>
        <v>Trsf</v>
      </c>
      <c r="S721" s="1" t="s">
        <v>749</v>
      </c>
    </row>
    <row r="722" spans="1:19" x14ac:dyDescent="0.3">
      <c r="A722" s="4">
        <v>44672</v>
      </c>
      <c r="B722" s="5">
        <f t="shared" si="125"/>
        <v>4</v>
      </c>
      <c r="C722" s="5">
        <f t="shared" si="126"/>
        <v>2022</v>
      </c>
      <c r="D722" s="5" t="s">
        <v>702</v>
      </c>
      <c r="E722" s="5" t="str">
        <f>VLOOKUP(F722,'Set up'!$A$2:$C$44,2,FALSE)</f>
        <v>C00000004</v>
      </c>
      <c r="F722" s="1" t="s">
        <v>23</v>
      </c>
      <c r="G722" s="11" t="s">
        <v>562</v>
      </c>
      <c r="H722" s="5">
        <v>5</v>
      </c>
      <c r="I722" s="5">
        <f>VLOOKUP(F722,'Set up'!$A$2:$C$44,3,FALSE)</f>
        <v>120</v>
      </c>
      <c r="J722" s="5">
        <f>VLOOKUP(F722,'Set up'!$A$2:$D$44,4,FALSE)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up'!$A$2:$E$44,5,FALSE)</f>
        <v>Chq</v>
      </c>
      <c r="S722" s="1" t="s">
        <v>918</v>
      </c>
    </row>
    <row r="723" spans="1:19" x14ac:dyDescent="0.3">
      <c r="A723" s="4">
        <v>44672</v>
      </c>
      <c r="B723" s="5">
        <f t="shared" si="125"/>
        <v>4</v>
      </c>
      <c r="C723" s="5">
        <f t="shared" si="126"/>
        <v>2022</v>
      </c>
      <c r="D723" s="5" t="s">
        <v>702</v>
      </c>
      <c r="E723" s="5" t="str">
        <f>VLOOKUP(F723,'Set up'!$A$2:$C$44,2,FALSE)</f>
        <v>C00000004</v>
      </c>
      <c r="F723" s="1" t="s">
        <v>23</v>
      </c>
      <c r="G723" s="11" t="s">
        <v>572</v>
      </c>
      <c r="H723" s="5">
        <v>1</v>
      </c>
      <c r="I723" s="5">
        <f>VLOOKUP(F723,'Set up'!$A$2:$C$44,3,FALSE)</f>
        <v>120</v>
      </c>
      <c r="J723" s="5">
        <f>VLOOKUP(F723,'Set up'!$A$2:$D$44,4,FALSE)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up'!$A$2:$E$44,5,FALSE)</f>
        <v>Chq</v>
      </c>
      <c r="S723" s="1" t="s">
        <v>918</v>
      </c>
    </row>
    <row r="724" spans="1:19" x14ac:dyDescent="0.3">
      <c r="A724" s="4">
        <v>44672</v>
      </c>
      <c r="B724" s="5">
        <f t="shared" si="125"/>
        <v>4</v>
      </c>
      <c r="C724" s="5">
        <f t="shared" si="126"/>
        <v>2022</v>
      </c>
      <c r="D724" s="5" t="s">
        <v>702</v>
      </c>
      <c r="E724" s="5" t="str">
        <f>VLOOKUP(F724,'Set up'!$A$2:$C$44,2,FALSE)</f>
        <v>C00000004</v>
      </c>
      <c r="F724" s="1" t="s">
        <v>23</v>
      </c>
      <c r="G724" s="11" t="s">
        <v>709</v>
      </c>
      <c r="H724" s="5">
        <v>3</v>
      </c>
      <c r="I724" s="5">
        <f>VLOOKUP(F724,'Set up'!$A$2:$C$44,3,FALSE)</f>
        <v>120</v>
      </c>
      <c r="J724" s="5">
        <f>VLOOKUP(F724,'Set up'!$A$2:$D$44,4,FALSE)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up'!$A$2:$E$44,5,FALSE)</f>
        <v>Chq</v>
      </c>
      <c r="S724" s="1" t="s">
        <v>918</v>
      </c>
    </row>
    <row r="725" spans="1:19" x14ac:dyDescent="0.3">
      <c r="A725" s="4">
        <v>44672</v>
      </c>
      <c r="B725" s="5">
        <f t="shared" si="125"/>
        <v>4</v>
      </c>
      <c r="C725" s="5">
        <f t="shared" si="126"/>
        <v>2022</v>
      </c>
      <c r="D725" s="5" t="s">
        <v>702</v>
      </c>
      <c r="E725" s="5" t="str">
        <f>VLOOKUP(F725,'Set up'!$A$2:$C$44,2,FALSE)</f>
        <v>C00000004</v>
      </c>
      <c r="F725" s="1" t="s">
        <v>23</v>
      </c>
      <c r="G725" s="11" t="s">
        <v>705</v>
      </c>
      <c r="H725" s="5">
        <v>3</v>
      </c>
      <c r="I725" s="5">
        <f>VLOOKUP(F725,'Set up'!$A$2:$C$44,3,FALSE)</f>
        <v>120</v>
      </c>
      <c r="J725" s="5">
        <f>VLOOKUP(F725,'Set up'!$A$2:$D$44,4,FALSE)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up'!$A$2:$E$44,5,FALSE)</f>
        <v>Chq</v>
      </c>
      <c r="S725" s="1" t="s">
        <v>918</v>
      </c>
    </row>
    <row r="726" spans="1:19" x14ac:dyDescent="0.3">
      <c r="A726" s="4">
        <v>44672</v>
      </c>
      <c r="B726" s="5">
        <f t="shared" si="125"/>
        <v>4</v>
      </c>
      <c r="C726" s="5">
        <f t="shared" si="126"/>
        <v>2022</v>
      </c>
      <c r="D726" s="5" t="s">
        <v>703</v>
      </c>
      <c r="E726" s="5" t="str">
        <f>VLOOKUP(F726,'Set up'!$A$2:$C$44,2,FALSE)</f>
        <v>C00000025</v>
      </c>
      <c r="F726" s="1" t="s">
        <v>711</v>
      </c>
      <c r="G726" s="11" t="s">
        <v>294</v>
      </c>
      <c r="H726" s="5">
        <v>1</v>
      </c>
      <c r="I726" s="5" t="str">
        <f>VLOOKUP(F726,'Set up'!$A$2:$C$44,3,FALSE)</f>
        <v>Cash</v>
      </c>
      <c r="J726" s="5">
        <f>VLOOKUP(F726,'Set up'!$A$2:$D$44,4,FALSE)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up'!$A$2:$E$44,5,FALSE)</f>
        <v>Trsf</v>
      </c>
      <c r="S726" s="1" t="s">
        <v>750</v>
      </c>
    </row>
    <row r="727" spans="1:19" x14ac:dyDescent="0.3">
      <c r="A727" s="4">
        <v>44672</v>
      </c>
      <c r="B727" s="5">
        <f t="shared" si="125"/>
        <v>4</v>
      </c>
      <c r="C727" s="5">
        <f t="shared" si="126"/>
        <v>2022</v>
      </c>
      <c r="D727" s="5" t="s">
        <v>717</v>
      </c>
      <c r="E727" s="5" t="str">
        <f>VLOOKUP(F727,'Set up'!$A$2:$C$44,2,FALSE)</f>
        <v>C00000001</v>
      </c>
      <c r="F727" s="1" t="s">
        <v>7</v>
      </c>
      <c r="G727" s="11" t="s">
        <v>718</v>
      </c>
      <c r="H727" s="5">
        <v>1</v>
      </c>
      <c r="I727" s="5" t="str">
        <f>VLOOKUP(F727,'Set up'!$A$2:$C$44,3,FALSE)</f>
        <v>Cash</v>
      </c>
      <c r="J727" s="5">
        <f>VLOOKUP(F727,'Set up'!$A$2:$D$44,4,FALSE)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up'!$A$2:$E$44,5,FALSE)</f>
        <v>Trsf</v>
      </c>
      <c r="S727" s="1" t="s">
        <v>755</v>
      </c>
    </row>
    <row r="728" spans="1:19" x14ac:dyDescent="0.3">
      <c r="A728" s="4">
        <v>44673</v>
      </c>
      <c r="B728" s="5">
        <f t="shared" si="125"/>
        <v>4</v>
      </c>
      <c r="C728" s="5">
        <f t="shared" si="126"/>
        <v>2022</v>
      </c>
      <c r="D728" s="5" t="s">
        <v>717</v>
      </c>
      <c r="E728" s="5" t="str">
        <f>VLOOKUP(F728,'Set up'!$A$2:$C$44,2,FALSE)</f>
        <v>C00000001</v>
      </c>
      <c r="F728" s="1" t="s">
        <v>7</v>
      </c>
      <c r="G728" s="11" t="s">
        <v>719</v>
      </c>
      <c r="H728" s="5">
        <v>4</v>
      </c>
      <c r="I728" s="5" t="str">
        <f>VLOOKUP(F728,'Set up'!$A$2:$C$44,3,FALSE)</f>
        <v>Cash</v>
      </c>
      <c r="J728" s="5">
        <f>VLOOKUP(F728,'Set up'!$A$2:$D$44,4,FALSE)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up'!$A$2:$E$44,5,FALSE)</f>
        <v>Trsf</v>
      </c>
      <c r="S728" s="1" t="s">
        <v>755</v>
      </c>
    </row>
    <row r="729" spans="1:19" x14ac:dyDescent="0.3">
      <c r="A729" s="4">
        <v>44674</v>
      </c>
      <c r="B729" s="5">
        <f t="shared" si="125"/>
        <v>4</v>
      </c>
      <c r="C729" s="5">
        <f t="shared" si="126"/>
        <v>2022</v>
      </c>
      <c r="D729" s="5" t="s">
        <v>720</v>
      </c>
      <c r="E729" s="5" t="str">
        <f>VLOOKUP(F729,'Set up'!$A$2:$C$44,2,FALSE)</f>
        <v>C00000020</v>
      </c>
      <c r="F729" s="1" t="s">
        <v>411</v>
      </c>
      <c r="G729" s="11" t="s">
        <v>721</v>
      </c>
      <c r="H729" s="5">
        <v>3</v>
      </c>
      <c r="I729" s="5" t="str">
        <f>VLOOKUP(F729,'Set up'!$A$2:$C$44,3,FALSE)</f>
        <v>Cash</v>
      </c>
      <c r="J729" s="5">
        <f>VLOOKUP(F729,'Set up'!$A$2:$D$44,4,FALSE)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up'!$A$2:$E$44,5,FALSE)</f>
        <v>Trsf</v>
      </c>
      <c r="S729" s="1" t="s">
        <v>1043</v>
      </c>
    </row>
    <row r="730" spans="1:19" x14ac:dyDescent="0.3">
      <c r="A730" s="4">
        <v>44674</v>
      </c>
      <c r="B730" s="5">
        <f t="shared" si="125"/>
        <v>4</v>
      </c>
      <c r="C730" s="5">
        <f t="shared" si="126"/>
        <v>2022</v>
      </c>
      <c r="D730" s="5" t="s">
        <v>720</v>
      </c>
      <c r="E730" s="5" t="str">
        <f>VLOOKUP(F730,'Set up'!$A$2:$C$44,2,FALSE)</f>
        <v>C00000020</v>
      </c>
      <c r="F730" s="1" t="s">
        <v>411</v>
      </c>
      <c r="G730" s="11" t="s">
        <v>656</v>
      </c>
      <c r="H730" s="5">
        <v>8</v>
      </c>
      <c r="I730" s="5" t="str">
        <f>VLOOKUP(F730,'Set up'!$A$2:$C$44,3,FALSE)</f>
        <v>Cash</v>
      </c>
      <c r="J730" s="5">
        <f>VLOOKUP(F730,'Set up'!$A$2:$D$44,4,FALSE)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up'!$A$2:$E$44,5,FALSE)</f>
        <v>Trsf</v>
      </c>
      <c r="S730" s="1" t="s">
        <v>1041</v>
      </c>
    </row>
    <row r="731" spans="1:19" x14ac:dyDescent="0.3">
      <c r="A731" s="4">
        <v>44674</v>
      </c>
      <c r="B731" s="5">
        <f t="shared" si="125"/>
        <v>4</v>
      </c>
      <c r="C731" s="5">
        <f t="shared" si="126"/>
        <v>2022</v>
      </c>
      <c r="D731" s="5" t="s">
        <v>720</v>
      </c>
      <c r="E731" s="5" t="str">
        <f>VLOOKUP(F731,'Set up'!$A$2:$C$44,2,FALSE)</f>
        <v>C00000020</v>
      </c>
      <c r="F731" s="1" t="s">
        <v>411</v>
      </c>
      <c r="G731" s="11" t="s">
        <v>416</v>
      </c>
      <c r="H731" s="5">
        <v>4</v>
      </c>
      <c r="I731" s="5" t="str">
        <f>VLOOKUP(F731,'Set up'!$A$2:$C$44,3,FALSE)</f>
        <v>Cash</v>
      </c>
      <c r="J731" s="5">
        <f>VLOOKUP(F731,'Set up'!$A$2:$D$44,4,FALSE)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up'!$A$2:$E$44,5,FALSE)</f>
        <v>Trsf</v>
      </c>
      <c r="S731" s="1" t="s">
        <v>1044</v>
      </c>
    </row>
    <row r="732" spans="1:19" x14ac:dyDescent="0.3">
      <c r="A732" s="4">
        <v>44674</v>
      </c>
      <c r="B732" s="5">
        <f t="shared" si="125"/>
        <v>4</v>
      </c>
      <c r="C732" s="5">
        <f t="shared" si="126"/>
        <v>2022</v>
      </c>
      <c r="D732" s="5" t="s">
        <v>720</v>
      </c>
      <c r="E732" s="5" t="str">
        <f>VLOOKUP(F732,'Set up'!$A$2:$C$44,2,FALSE)</f>
        <v>C00000020</v>
      </c>
      <c r="F732" s="1" t="s">
        <v>411</v>
      </c>
      <c r="G732" s="11" t="s">
        <v>64</v>
      </c>
      <c r="H732" s="5">
        <v>2</v>
      </c>
      <c r="I732" s="5" t="str">
        <f>VLOOKUP(F732,'Set up'!$A$2:$C$44,3,FALSE)</f>
        <v>Cash</v>
      </c>
      <c r="J732" s="5">
        <f>VLOOKUP(F732,'Set up'!$A$2:$D$44,4,FALSE)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up'!$A$2:$E$44,5,FALSE)</f>
        <v>Trsf</v>
      </c>
      <c r="S732" s="1" t="s">
        <v>1037</v>
      </c>
    </row>
    <row r="733" spans="1:19" x14ac:dyDescent="0.3">
      <c r="A733" s="4">
        <v>44674</v>
      </c>
      <c r="B733" s="5">
        <f t="shared" si="125"/>
        <v>4</v>
      </c>
      <c r="C733" s="5">
        <f t="shared" si="126"/>
        <v>2022</v>
      </c>
      <c r="D733" s="5" t="s">
        <v>720</v>
      </c>
      <c r="E733" s="5" t="str">
        <f>VLOOKUP(F733,'Set up'!$A$2:$C$44,2,FALSE)</f>
        <v>C00000020</v>
      </c>
      <c r="F733" s="1" t="s">
        <v>411</v>
      </c>
      <c r="G733" s="11" t="s">
        <v>661</v>
      </c>
      <c r="H733" s="5">
        <v>1</v>
      </c>
      <c r="I733" s="5" t="str">
        <f>VLOOKUP(F733,'Set up'!$A$2:$C$44,3,FALSE)</f>
        <v>Cash</v>
      </c>
      <c r="J733" s="5">
        <f>VLOOKUP(F733,'Set up'!$A$2:$D$44,4,FALSE)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up'!$A$2:$E$44,5,FALSE)</f>
        <v>Trsf</v>
      </c>
      <c r="S733" s="1" t="s">
        <v>1037</v>
      </c>
    </row>
    <row r="734" spans="1:19" x14ac:dyDescent="0.3">
      <c r="A734" s="4" t="s">
        <v>723</v>
      </c>
      <c r="B734" s="5" t="e">
        <f t="shared" si="125"/>
        <v>#VALUE!</v>
      </c>
      <c r="C734" s="5" t="e">
        <f t="shared" si="126"/>
        <v>#VALUE!</v>
      </c>
      <c r="D734" s="5" t="s">
        <v>722</v>
      </c>
      <c r="E734" s="5" t="str">
        <f>VLOOKUP(F734,'Set up'!$A$2:$C$44,2,FALSE)</f>
        <v>C00000023</v>
      </c>
      <c r="F734" s="1" t="s">
        <v>667</v>
      </c>
      <c r="G734" s="11" t="s">
        <v>721</v>
      </c>
      <c r="H734" s="5">
        <v>1</v>
      </c>
      <c r="I734" s="5" t="str">
        <f>VLOOKUP(F734,'Set up'!$A$2:$C$44,3,FALSE)</f>
        <v>Cash</v>
      </c>
      <c r="J734" s="5">
        <f>VLOOKUP(F734,'Set up'!$A$2:$D$44,4,FALSE)</f>
        <v>0</v>
      </c>
      <c r="K734" s="4" t="e">
        <f t="shared" si="134"/>
        <v>#VALUE!</v>
      </c>
      <c r="L734" s="5" t="e">
        <f t="shared" si="122"/>
        <v>#VALUE!</v>
      </c>
      <c r="M734" s="5" t="e">
        <f t="shared" si="123"/>
        <v>#VALUE!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up'!$A$2:$E$44,5,FALSE)</f>
        <v>Trsf</v>
      </c>
      <c r="S734" s="1" t="s">
        <v>753</v>
      </c>
    </row>
    <row r="735" spans="1:19" x14ac:dyDescent="0.3">
      <c r="A735" s="4" t="s">
        <v>723</v>
      </c>
      <c r="B735" s="5" t="e">
        <f t="shared" si="125"/>
        <v>#VALUE!</v>
      </c>
      <c r="C735" s="5" t="e">
        <f t="shared" si="126"/>
        <v>#VALUE!</v>
      </c>
      <c r="D735" s="5" t="s">
        <v>722</v>
      </c>
      <c r="E735" s="5" t="str">
        <f>VLOOKUP(F735,'Set up'!$A$2:$C$44,2,FALSE)</f>
        <v>C00000023</v>
      </c>
      <c r="F735" s="1" t="s">
        <v>667</v>
      </c>
      <c r="G735" s="11" t="s">
        <v>656</v>
      </c>
      <c r="H735" s="5">
        <v>3</v>
      </c>
      <c r="I735" s="5" t="str">
        <f>VLOOKUP(F735,'Set up'!$A$2:$C$44,3,FALSE)</f>
        <v>Cash</v>
      </c>
      <c r="J735" s="5">
        <f>VLOOKUP(F735,'Set up'!$A$2:$D$44,4,FALSE)</f>
        <v>0</v>
      </c>
      <c r="K735" s="4" t="e">
        <f t="shared" si="134"/>
        <v>#VALUE!</v>
      </c>
      <c r="L735" s="5" t="e">
        <f t="shared" ref="L735:L798" si="137">MONTH(K735)</f>
        <v>#VALUE!</v>
      </c>
      <c r="M735" s="5" t="e">
        <f t="shared" ref="M735:M798" si="138">YEAR(K735)</f>
        <v>#VALUE!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up'!$A$2:$E$44,5,FALSE)</f>
        <v>Trsf</v>
      </c>
      <c r="S735" s="1" t="s">
        <v>753</v>
      </c>
    </row>
    <row r="736" spans="1:19" x14ac:dyDescent="0.3">
      <c r="A736" s="4" t="s">
        <v>723</v>
      </c>
      <c r="B736" s="5" t="e">
        <f t="shared" si="125"/>
        <v>#VALUE!</v>
      </c>
      <c r="C736" s="5" t="e">
        <f t="shared" si="126"/>
        <v>#VALUE!</v>
      </c>
      <c r="D736" s="5" t="s">
        <v>722</v>
      </c>
      <c r="E736" s="5" t="str">
        <f>VLOOKUP(F736,'Set up'!$A$2:$C$44,2,FALSE)</f>
        <v>C00000023</v>
      </c>
      <c r="F736" s="1" t="s">
        <v>667</v>
      </c>
      <c r="G736" s="11" t="s">
        <v>416</v>
      </c>
      <c r="H736" s="5">
        <v>2</v>
      </c>
      <c r="I736" s="5" t="str">
        <f>VLOOKUP(F736,'Set up'!$A$2:$C$44,3,FALSE)</f>
        <v>Cash</v>
      </c>
      <c r="J736" s="5">
        <f>VLOOKUP(F736,'Set up'!$A$2:$D$44,4,FALSE)</f>
        <v>0</v>
      </c>
      <c r="K736" s="4" t="e">
        <f t="shared" si="134"/>
        <v>#VALUE!</v>
      </c>
      <c r="L736" s="5" t="e">
        <f t="shared" si="137"/>
        <v>#VALUE!</v>
      </c>
      <c r="M736" s="5" t="e">
        <f t="shared" si="138"/>
        <v>#VALUE!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up'!$A$2:$E$44,5,FALSE)</f>
        <v>Trsf</v>
      </c>
      <c r="S736" s="1" t="s">
        <v>753</v>
      </c>
    </row>
    <row r="737" spans="1:19" x14ac:dyDescent="0.3">
      <c r="A737" s="4" t="s">
        <v>723</v>
      </c>
      <c r="B737" s="5" t="e">
        <f t="shared" si="125"/>
        <v>#VALUE!</v>
      </c>
      <c r="C737" s="5" t="e">
        <f t="shared" si="126"/>
        <v>#VALUE!</v>
      </c>
      <c r="D737" s="5" t="s">
        <v>722</v>
      </c>
      <c r="E737" s="5" t="str">
        <f>VLOOKUP(F737,'Set up'!$A$2:$C$44,2,FALSE)</f>
        <v>C00000023</v>
      </c>
      <c r="F737" s="1" t="s">
        <v>667</v>
      </c>
      <c r="G737" s="11" t="s">
        <v>64</v>
      </c>
      <c r="H737" s="5">
        <v>2</v>
      </c>
      <c r="I737" s="5" t="str">
        <f>VLOOKUP(F737,'Set up'!$A$2:$C$44,3,FALSE)</f>
        <v>Cash</v>
      </c>
      <c r="J737" s="5">
        <f>VLOOKUP(F737,'Set up'!$A$2:$D$44,4,FALSE)</f>
        <v>0</v>
      </c>
      <c r="K737" s="4" t="e">
        <f t="shared" si="134"/>
        <v>#VALUE!</v>
      </c>
      <c r="L737" s="5" t="e">
        <f t="shared" si="137"/>
        <v>#VALUE!</v>
      </c>
      <c r="M737" s="5" t="e">
        <f t="shared" si="138"/>
        <v>#VALUE!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up'!$A$2:$E$44,5,FALSE)</f>
        <v>Trsf</v>
      </c>
      <c r="S737" s="1" t="s">
        <v>753</v>
      </c>
    </row>
    <row r="738" spans="1:19" x14ac:dyDescent="0.3">
      <c r="A738" s="4">
        <v>44678</v>
      </c>
      <c r="B738" s="5">
        <f t="shared" si="125"/>
        <v>4</v>
      </c>
      <c r="C738" s="5">
        <f t="shared" si="126"/>
        <v>2022</v>
      </c>
      <c r="D738" s="5" t="s">
        <v>725</v>
      </c>
      <c r="E738" s="5" t="str">
        <f>VLOOKUP(F738,'Set up'!$A$2:$C$44,2,FALSE)</f>
        <v>C00000010</v>
      </c>
      <c r="F738" s="1" t="s">
        <v>62</v>
      </c>
      <c r="G738" s="11" t="s">
        <v>724</v>
      </c>
      <c r="H738" s="5">
        <v>5</v>
      </c>
      <c r="I738" s="5">
        <f>VLOOKUP(F738,'Set up'!$A$2:$C$44,3,FALSE)</f>
        <v>120</v>
      </c>
      <c r="J738" s="5">
        <f>VLOOKUP(F738,'Set up'!$A$2:$D$44,4,FALSE)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up'!$A$2:$E$44,5,FALSE)</f>
        <v>Trsf</v>
      </c>
      <c r="S738" s="1" t="s">
        <v>890</v>
      </c>
    </row>
    <row r="739" spans="1:19" x14ac:dyDescent="0.3">
      <c r="A739" s="4">
        <v>44678</v>
      </c>
      <c r="B739" s="5">
        <f t="shared" si="125"/>
        <v>4</v>
      </c>
      <c r="C739" s="5">
        <f t="shared" si="126"/>
        <v>2022</v>
      </c>
      <c r="D739" s="5" t="s">
        <v>725</v>
      </c>
      <c r="E739" s="5" t="str">
        <f>VLOOKUP(F739,'Set up'!$A$2:$C$44,2,FALSE)</f>
        <v>C00000010</v>
      </c>
      <c r="F739" s="1" t="s">
        <v>62</v>
      </c>
      <c r="G739" s="11" t="s">
        <v>568</v>
      </c>
      <c r="H739" s="5">
        <v>12</v>
      </c>
      <c r="I739" s="5">
        <f>VLOOKUP(F739,'Set up'!$A$2:$C$44,3,FALSE)</f>
        <v>120</v>
      </c>
      <c r="J739" s="5">
        <f>VLOOKUP(F739,'Set up'!$A$2:$D$44,4,FALSE)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up'!$A$2:$E$44,5,FALSE)</f>
        <v>Trsf</v>
      </c>
      <c r="S739" s="1" t="s">
        <v>890</v>
      </c>
    </row>
    <row r="740" spans="1:19" x14ac:dyDescent="0.3">
      <c r="A740" s="4">
        <v>44679</v>
      </c>
      <c r="B740" s="5">
        <f t="shared" si="125"/>
        <v>4</v>
      </c>
      <c r="C740" s="5">
        <f t="shared" si="126"/>
        <v>2022</v>
      </c>
      <c r="D740" s="5" t="s">
        <v>726</v>
      </c>
      <c r="E740" s="5" t="str">
        <f>VLOOKUP(F740,'Set up'!$A$2:$C$44,2,FALSE)</f>
        <v>C00000021</v>
      </c>
      <c r="F740" s="1" t="s">
        <v>493</v>
      </c>
      <c r="G740" s="11" t="s">
        <v>67</v>
      </c>
      <c r="H740" s="5">
        <v>2</v>
      </c>
      <c r="I740" s="5" t="str">
        <f>VLOOKUP(F740,'Set up'!$A$2:$C$44,3,FALSE)</f>
        <v>Cash</v>
      </c>
      <c r="J740" s="5">
        <f>VLOOKUP(F740,'Set up'!$A$2:$D$44,4,FALSE)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up'!$A$2:$E$44,5,FALSE)</f>
        <v>PD Chq</v>
      </c>
      <c r="S740" s="1" t="s">
        <v>881</v>
      </c>
    </row>
    <row r="741" spans="1:19" x14ac:dyDescent="0.3">
      <c r="A741" s="4">
        <v>44679</v>
      </c>
      <c r="B741" s="5">
        <f t="shared" si="125"/>
        <v>4</v>
      </c>
      <c r="C741" s="5">
        <f t="shared" si="126"/>
        <v>2022</v>
      </c>
      <c r="D741" s="5" t="s">
        <v>726</v>
      </c>
      <c r="E741" s="5" t="str">
        <f>VLOOKUP(F741,'Set up'!$A$2:$C$44,2,FALSE)</f>
        <v>C00000021</v>
      </c>
      <c r="F741" s="1" t="s">
        <v>493</v>
      </c>
      <c r="G741" s="11" t="s">
        <v>656</v>
      </c>
      <c r="H741" s="5">
        <v>4</v>
      </c>
      <c r="I741" s="5" t="str">
        <f>VLOOKUP(F741,'Set up'!$A$2:$C$44,3,FALSE)</f>
        <v>Cash</v>
      </c>
      <c r="J741" s="5">
        <f>VLOOKUP(F741,'Set up'!$A$2:$D$44,4,FALSE)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up'!$A$2:$E$44,5,FALSE)</f>
        <v>PD Chq</v>
      </c>
      <c r="S741" s="1" t="s">
        <v>881</v>
      </c>
    </row>
    <row r="742" spans="1:19" x14ac:dyDescent="0.3">
      <c r="A742" s="4">
        <v>44679</v>
      </c>
      <c r="B742" s="5">
        <f t="shared" si="125"/>
        <v>4</v>
      </c>
      <c r="C742" s="5">
        <f t="shared" si="126"/>
        <v>2022</v>
      </c>
      <c r="D742" s="5" t="s">
        <v>726</v>
      </c>
      <c r="E742" s="5" t="str">
        <f>VLOOKUP(F742,'Set up'!$A$2:$C$44,2,FALSE)</f>
        <v>C00000021</v>
      </c>
      <c r="F742" s="1" t="s">
        <v>493</v>
      </c>
      <c r="G742" s="11" t="s">
        <v>668</v>
      </c>
      <c r="H742" s="5">
        <v>2</v>
      </c>
      <c r="I742" s="5" t="str">
        <f>VLOOKUP(F742,'Set up'!$A$2:$C$44,3,FALSE)</f>
        <v>Cash</v>
      </c>
      <c r="J742" s="5">
        <f>VLOOKUP(F742,'Set up'!$A$2:$D$44,4,FALSE)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up'!$A$2:$E$44,5,FALSE)</f>
        <v>PD Chq</v>
      </c>
      <c r="S742" s="1" t="s">
        <v>881</v>
      </c>
    </row>
    <row r="743" spans="1:19" x14ac:dyDescent="0.3">
      <c r="A743" s="4">
        <v>44679</v>
      </c>
      <c r="B743" s="5">
        <f t="shared" si="125"/>
        <v>4</v>
      </c>
      <c r="C743" s="5">
        <f t="shared" si="126"/>
        <v>2022</v>
      </c>
      <c r="D743" s="5" t="s">
        <v>727</v>
      </c>
      <c r="E743" s="5" t="str">
        <f>VLOOKUP(F743,'Set up'!$A$2:$C$44,2,FALSE)</f>
        <v>C00000020</v>
      </c>
      <c r="F743" s="1" t="s">
        <v>411</v>
      </c>
      <c r="G743" s="11" t="s">
        <v>721</v>
      </c>
      <c r="H743" s="5">
        <v>3</v>
      </c>
      <c r="I743" s="5" t="str">
        <f>VLOOKUP(F743,'Set up'!$A$2:$C$44,3,FALSE)</f>
        <v>Cash</v>
      </c>
      <c r="J743" s="5">
        <f>VLOOKUP(F743,'Set up'!$A$2:$D$44,4,FALSE)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up'!$A$2:$E$44,5,FALSE)</f>
        <v>Trsf</v>
      </c>
      <c r="S743" s="1" t="s">
        <v>1037</v>
      </c>
    </row>
    <row r="744" spans="1:19" x14ac:dyDescent="0.3">
      <c r="A744" s="4">
        <v>44679</v>
      </c>
      <c r="B744" s="5">
        <f t="shared" si="125"/>
        <v>4</v>
      </c>
      <c r="C744" s="5">
        <f t="shared" si="126"/>
        <v>2022</v>
      </c>
      <c r="D744" s="5" t="s">
        <v>727</v>
      </c>
      <c r="E744" s="5" t="str">
        <f>VLOOKUP(F744,'Set up'!$A$2:$C$44,2,FALSE)</f>
        <v>C00000020</v>
      </c>
      <c r="F744" s="1" t="s">
        <v>411</v>
      </c>
      <c r="G744" s="11" t="s">
        <v>656</v>
      </c>
      <c r="H744" s="5">
        <v>9</v>
      </c>
      <c r="I744" s="5" t="str">
        <f>VLOOKUP(F744,'Set up'!$A$2:$C$44,3,FALSE)</f>
        <v>Cash</v>
      </c>
      <c r="J744" s="5">
        <f>VLOOKUP(F744,'Set up'!$A$2:$D$44,4,FALSE)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up'!$A$2:$E$44,5,FALSE)</f>
        <v>Trsf</v>
      </c>
      <c r="S744" s="1" t="s">
        <v>1037</v>
      </c>
    </row>
    <row r="745" spans="1:19" x14ac:dyDescent="0.3">
      <c r="A745" s="4">
        <v>44679</v>
      </c>
      <c r="B745" s="5">
        <f t="shared" si="125"/>
        <v>4</v>
      </c>
      <c r="C745" s="5">
        <f t="shared" si="126"/>
        <v>2022</v>
      </c>
      <c r="D745" s="5" t="s">
        <v>727</v>
      </c>
      <c r="E745" s="5" t="str">
        <f>VLOOKUP(F745,'Set up'!$A$2:$C$44,2,FALSE)</f>
        <v>C00000020</v>
      </c>
      <c r="F745" s="1" t="s">
        <v>411</v>
      </c>
      <c r="G745" s="11" t="s">
        <v>416</v>
      </c>
      <c r="H745" s="5">
        <v>5</v>
      </c>
      <c r="I745" s="5" t="str">
        <f>VLOOKUP(F745,'Set up'!$A$2:$C$44,3,FALSE)</f>
        <v>Cash</v>
      </c>
      <c r="J745" s="5">
        <f>VLOOKUP(F745,'Set up'!$A$2:$D$44,4,FALSE)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up'!$A$2:$E$44,5,FALSE)</f>
        <v>Trsf</v>
      </c>
      <c r="S745" s="1" t="s">
        <v>1037</v>
      </c>
    </row>
    <row r="746" spans="1:19" x14ac:dyDescent="0.3">
      <c r="A746" s="4">
        <v>44679</v>
      </c>
      <c r="B746" s="5">
        <f t="shared" si="125"/>
        <v>4</v>
      </c>
      <c r="C746" s="5">
        <f t="shared" si="126"/>
        <v>2022</v>
      </c>
      <c r="D746" s="5" t="s">
        <v>727</v>
      </c>
      <c r="E746" s="5" t="str">
        <f>VLOOKUP(F746,'Set up'!$A$2:$C$44,2,FALSE)</f>
        <v>C00000020</v>
      </c>
      <c r="F746" s="1" t="s">
        <v>411</v>
      </c>
      <c r="G746" s="11" t="s">
        <v>64</v>
      </c>
      <c r="H746" s="5">
        <v>3</v>
      </c>
      <c r="I746" s="5" t="str">
        <f>VLOOKUP(F746,'Set up'!$A$2:$C$44,3,FALSE)</f>
        <v>Cash</v>
      </c>
      <c r="J746" s="5">
        <f>VLOOKUP(F746,'Set up'!$A$2:$D$44,4,FALSE)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up'!$A$2:$E$44,5,FALSE)</f>
        <v>Trsf</v>
      </c>
      <c r="S746" s="1" t="s">
        <v>1037</v>
      </c>
    </row>
    <row r="747" spans="1:19" x14ac:dyDescent="0.3">
      <c r="A747" s="4">
        <v>44679</v>
      </c>
      <c r="B747" s="5">
        <f t="shared" si="125"/>
        <v>4</v>
      </c>
      <c r="C747" s="5">
        <f t="shared" si="126"/>
        <v>2022</v>
      </c>
      <c r="D747" s="5" t="s">
        <v>727</v>
      </c>
      <c r="E747" s="5" t="str">
        <f>VLOOKUP(F747,'Set up'!$A$2:$C$44,2,FALSE)</f>
        <v>C00000020</v>
      </c>
      <c r="F747" s="1" t="s">
        <v>411</v>
      </c>
      <c r="G747" s="11" t="s">
        <v>661</v>
      </c>
      <c r="H747" s="5">
        <v>1</v>
      </c>
      <c r="I747" s="5" t="str">
        <f>VLOOKUP(F747,'Set up'!$A$2:$C$44,3,FALSE)</f>
        <v>Cash</v>
      </c>
      <c r="J747" s="5">
        <f>VLOOKUP(F747,'Set up'!$A$2:$D$44,4,FALSE)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up'!$A$2:$E$44,5,FALSE)</f>
        <v>Trsf</v>
      </c>
      <c r="S747" s="1" t="s">
        <v>1037</v>
      </c>
    </row>
    <row r="748" spans="1:19" x14ac:dyDescent="0.3">
      <c r="A748" s="4">
        <v>44679</v>
      </c>
      <c r="B748" s="5">
        <f t="shared" si="125"/>
        <v>4</v>
      </c>
      <c r="C748" s="5">
        <f t="shared" si="126"/>
        <v>2022</v>
      </c>
      <c r="D748" s="5" t="s">
        <v>728</v>
      </c>
      <c r="E748" s="5" t="str">
        <f>VLOOKUP(F748,'Set up'!$A$2:$C$44,2,FALSE)</f>
        <v>C00000019</v>
      </c>
      <c r="F748" s="1" t="s">
        <v>402</v>
      </c>
      <c r="G748" s="11" t="s">
        <v>95</v>
      </c>
      <c r="H748" s="5">
        <v>2</v>
      </c>
      <c r="I748" s="5" t="str">
        <f>VLOOKUP(F748,'Set up'!$A$2:$C$44,3,FALSE)</f>
        <v>Cash</v>
      </c>
      <c r="J748" s="5">
        <f>VLOOKUP(F748,'Set up'!$A$2:$D$44,4,FALSE)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up'!$A$2:$E$44,5,FALSE)</f>
        <v>Trsf</v>
      </c>
      <c r="S748" s="1" t="s">
        <v>803</v>
      </c>
    </row>
    <row r="749" spans="1:19" x14ac:dyDescent="0.3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728</v>
      </c>
      <c r="E749" s="5" t="str">
        <f>VLOOKUP(F749,'Set up'!$A$2:$C$44,2,FALSE)</f>
        <v>C00000019</v>
      </c>
      <c r="F749" s="1" t="s">
        <v>402</v>
      </c>
      <c r="G749" s="11" t="s">
        <v>480</v>
      </c>
      <c r="H749" s="5">
        <v>2</v>
      </c>
      <c r="I749" s="5" t="str">
        <f>VLOOKUP(F749,'Set up'!$A$2:$C$44,3,FALSE)</f>
        <v>Cash</v>
      </c>
      <c r="J749" s="5">
        <f>VLOOKUP(F749,'Set up'!$A$2:$D$44,4,FALSE)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up'!$A$2:$E$44,5,FALSE)</f>
        <v>Trsf</v>
      </c>
      <c r="S749" s="1" t="s">
        <v>803</v>
      </c>
    </row>
    <row r="750" spans="1:19" x14ac:dyDescent="0.3">
      <c r="A750" s="4">
        <v>44679</v>
      </c>
      <c r="B750" s="5">
        <f t="shared" si="142"/>
        <v>4</v>
      </c>
      <c r="C750" s="5">
        <f t="shared" si="143"/>
        <v>2022</v>
      </c>
      <c r="D750" s="5" t="s">
        <v>728</v>
      </c>
      <c r="E750" s="5" t="str">
        <f>VLOOKUP(F750,'Set up'!$A$2:$C$44,2,FALSE)</f>
        <v>C00000019</v>
      </c>
      <c r="F750" s="1" t="s">
        <v>402</v>
      </c>
      <c r="G750" s="11" t="s">
        <v>64</v>
      </c>
      <c r="H750" s="5">
        <v>5</v>
      </c>
      <c r="I750" s="5" t="str">
        <f>VLOOKUP(F750,'Set up'!$A$2:$C$44,3,FALSE)</f>
        <v>Cash</v>
      </c>
      <c r="J750" s="5">
        <f>VLOOKUP(F750,'Set up'!$A$2:$D$44,4,FALSE)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up'!$A$2:$E$44,5,FALSE)</f>
        <v>Trsf</v>
      </c>
      <c r="S750" s="1" t="s">
        <v>803</v>
      </c>
    </row>
    <row r="751" spans="1:19" x14ac:dyDescent="0.3">
      <c r="A751" s="4">
        <v>44679</v>
      </c>
      <c r="B751" s="5">
        <f t="shared" si="142"/>
        <v>4</v>
      </c>
      <c r="C751" s="5">
        <f t="shared" si="143"/>
        <v>2022</v>
      </c>
      <c r="D751" s="5" t="s">
        <v>728</v>
      </c>
      <c r="E751" s="5" t="str">
        <f>VLOOKUP(F751,'Set up'!$A$2:$C$44,2,FALSE)</f>
        <v>C00000019</v>
      </c>
      <c r="F751" s="1" t="s">
        <v>402</v>
      </c>
      <c r="G751" s="11" t="s">
        <v>293</v>
      </c>
      <c r="H751" s="5">
        <v>1</v>
      </c>
      <c r="I751" s="5" t="str">
        <f>VLOOKUP(F751,'Set up'!$A$2:$C$44,3,FALSE)</f>
        <v>Cash</v>
      </c>
      <c r="J751" s="5">
        <f>VLOOKUP(F751,'Set up'!$A$2:$D$44,4,FALSE)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up'!$A$2:$E$44,5,FALSE)</f>
        <v>Trsf</v>
      </c>
      <c r="S751" s="1" t="s">
        <v>803</v>
      </c>
    </row>
    <row r="752" spans="1:19" x14ac:dyDescent="0.3">
      <c r="A752" s="4">
        <v>44679</v>
      </c>
      <c r="B752" s="5">
        <f t="shared" si="142"/>
        <v>4</v>
      </c>
      <c r="C752" s="5">
        <f t="shared" si="143"/>
        <v>2022</v>
      </c>
      <c r="D752" s="5" t="s">
        <v>728</v>
      </c>
      <c r="E752" s="5" t="str">
        <f>VLOOKUP(F752,'Set up'!$A$2:$C$44,2,FALSE)</f>
        <v>C00000019</v>
      </c>
      <c r="F752" s="1" t="s">
        <v>402</v>
      </c>
      <c r="G752" s="11" t="s">
        <v>568</v>
      </c>
      <c r="H752" s="5">
        <v>2</v>
      </c>
      <c r="I752" s="5" t="str">
        <f>VLOOKUP(F752,'Set up'!$A$2:$C$44,3,FALSE)</f>
        <v>Cash</v>
      </c>
      <c r="J752" s="5">
        <f>VLOOKUP(F752,'Set up'!$A$2:$D$44,4,FALSE)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up'!$A$2:$E$44,5,FALSE)</f>
        <v>Trsf</v>
      </c>
      <c r="S752" s="1" t="s">
        <v>803</v>
      </c>
    </row>
    <row r="753" spans="1:19" x14ac:dyDescent="0.3">
      <c r="A753" s="4">
        <v>44680</v>
      </c>
      <c r="B753" s="5">
        <f t="shared" si="142"/>
        <v>4</v>
      </c>
      <c r="C753" s="5">
        <f t="shared" si="143"/>
        <v>2022</v>
      </c>
      <c r="D753" s="5" t="s">
        <v>730</v>
      </c>
      <c r="E753" s="5" t="str">
        <f>VLOOKUP(F753,'Set up'!$A$2:$C$44,2,FALSE)</f>
        <v>C00000023</v>
      </c>
      <c r="F753" s="1" t="s">
        <v>667</v>
      </c>
      <c r="G753" s="11" t="s">
        <v>729</v>
      </c>
      <c r="H753" s="5">
        <v>1</v>
      </c>
      <c r="I753" s="5" t="str">
        <f>VLOOKUP(F753,'Set up'!$A$2:$C$44,3,FALSE)</f>
        <v>Cash</v>
      </c>
      <c r="J753" s="5">
        <f>VLOOKUP(F753,'Set up'!$A$2:$D$44,4,FALSE)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up'!$A$2:$E$44,5,FALSE)</f>
        <v>Trsf</v>
      </c>
      <c r="S753" s="1" t="s">
        <v>808</v>
      </c>
    </row>
    <row r="754" spans="1:19" x14ac:dyDescent="0.3">
      <c r="A754" s="4">
        <v>44681</v>
      </c>
      <c r="B754" s="5">
        <f t="shared" si="142"/>
        <v>4</v>
      </c>
      <c r="C754" s="5">
        <f t="shared" si="143"/>
        <v>2022</v>
      </c>
      <c r="D754" s="5" t="s">
        <v>731</v>
      </c>
      <c r="E754" s="5" t="str">
        <f>VLOOKUP(F754,'Set up'!$A$2:$C$44,2,FALSE)</f>
        <v>C00000020</v>
      </c>
      <c r="F754" s="1" t="s">
        <v>411</v>
      </c>
      <c r="G754" s="11" t="s">
        <v>721</v>
      </c>
      <c r="H754" s="5">
        <v>4</v>
      </c>
      <c r="I754" s="5" t="str">
        <f>VLOOKUP(F754,'Set up'!$A$2:$C$44,3,FALSE)</f>
        <v>Cash</v>
      </c>
      <c r="J754" s="5">
        <f>VLOOKUP(F754,'Set up'!$A$2:$D$44,4,FALSE)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up'!$A$2:$E$44,5,FALSE)</f>
        <v>Trsf</v>
      </c>
      <c r="S754" s="1" t="s">
        <v>1037</v>
      </c>
    </row>
    <row r="755" spans="1:19" x14ac:dyDescent="0.3">
      <c r="A755" s="4">
        <v>44681</v>
      </c>
      <c r="B755" s="5">
        <f t="shared" si="142"/>
        <v>4</v>
      </c>
      <c r="C755" s="5">
        <f t="shared" si="143"/>
        <v>2022</v>
      </c>
      <c r="D755" s="5" t="s">
        <v>731</v>
      </c>
      <c r="E755" s="5" t="str">
        <f>VLOOKUP(F755,'Set up'!$A$2:$C$44,2,FALSE)</f>
        <v>C00000020</v>
      </c>
      <c r="F755" s="1" t="s">
        <v>411</v>
      </c>
      <c r="G755" s="11" t="s">
        <v>656</v>
      </c>
      <c r="H755" s="5">
        <v>12</v>
      </c>
      <c r="I755" s="5" t="str">
        <f>VLOOKUP(F755,'Set up'!$A$2:$C$44,3,FALSE)</f>
        <v>Cash</v>
      </c>
      <c r="J755" s="5">
        <f>VLOOKUP(F755,'Set up'!$A$2:$D$44,4,FALSE)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up'!$A$2:$E$44,5,FALSE)</f>
        <v>Trsf</v>
      </c>
      <c r="S755" s="1" t="s">
        <v>1045</v>
      </c>
    </row>
    <row r="756" spans="1:19" x14ac:dyDescent="0.3">
      <c r="A756" s="4">
        <v>44681</v>
      </c>
      <c r="B756" s="5">
        <f t="shared" si="142"/>
        <v>4</v>
      </c>
      <c r="C756" s="5">
        <f t="shared" si="143"/>
        <v>2022</v>
      </c>
      <c r="D756" s="5" t="s">
        <v>731</v>
      </c>
      <c r="E756" s="5" t="str">
        <f>VLOOKUP(F756,'Set up'!$A$2:$C$44,2,FALSE)</f>
        <v>C00000020</v>
      </c>
      <c r="F756" s="1" t="s">
        <v>411</v>
      </c>
      <c r="G756" s="11" t="s">
        <v>416</v>
      </c>
      <c r="H756" s="5">
        <v>6</v>
      </c>
      <c r="I756" s="5" t="str">
        <f>VLOOKUP(F756,'Set up'!$A$2:$C$44,3,FALSE)</f>
        <v>Cash</v>
      </c>
      <c r="J756" s="5">
        <f>VLOOKUP(F756,'Set up'!$A$2:$D$44,4,FALSE)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up'!$A$2:$E$44,5,FALSE)</f>
        <v>Trsf</v>
      </c>
      <c r="S756" s="1" t="s">
        <v>1038</v>
      </c>
    </row>
    <row r="757" spans="1:19" x14ac:dyDescent="0.3">
      <c r="A757" s="4">
        <v>44681</v>
      </c>
      <c r="B757" s="5">
        <f t="shared" si="142"/>
        <v>4</v>
      </c>
      <c r="C757" s="5">
        <f t="shared" si="143"/>
        <v>2022</v>
      </c>
      <c r="D757" s="5" t="s">
        <v>731</v>
      </c>
      <c r="E757" s="5" t="str">
        <f>VLOOKUP(F757,'Set up'!$A$2:$C$44,2,FALSE)</f>
        <v>C00000020</v>
      </c>
      <c r="F757" s="1" t="s">
        <v>411</v>
      </c>
      <c r="G757" s="11" t="s">
        <v>64</v>
      </c>
      <c r="H757" s="5">
        <v>4</v>
      </c>
      <c r="I757" s="5" t="str">
        <f>VLOOKUP(F757,'Set up'!$A$2:$C$44,3,FALSE)</f>
        <v>Cash</v>
      </c>
      <c r="J757" s="5">
        <f>VLOOKUP(F757,'Set up'!$A$2:$D$44,4,FALSE)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up'!$A$2:$E$44,5,FALSE)</f>
        <v>Trsf</v>
      </c>
      <c r="S757" s="1" t="s">
        <v>1037</v>
      </c>
    </row>
    <row r="758" spans="1:19" x14ac:dyDescent="0.3">
      <c r="A758" s="4">
        <v>44681</v>
      </c>
      <c r="B758" s="5">
        <f t="shared" si="142"/>
        <v>4</v>
      </c>
      <c r="C758" s="5">
        <f t="shared" si="143"/>
        <v>2022</v>
      </c>
      <c r="D758" s="5" t="s">
        <v>731</v>
      </c>
      <c r="E758" s="5" t="str">
        <f>VLOOKUP(F758,'Set up'!$A$2:$C$44,2,FALSE)</f>
        <v>C00000020</v>
      </c>
      <c r="F758" s="1" t="s">
        <v>411</v>
      </c>
      <c r="G758" s="11" t="s">
        <v>661</v>
      </c>
      <c r="H758" s="5">
        <v>1</v>
      </c>
      <c r="I758" s="5" t="str">
        <f>VLOOKUP(F758,'Set up'!$A$2:$C$44,3,FALSE)</f>
        <v>Cash</v>
      </c>
      <c r="J758" s="5">
        <f>VLOOKUP(F758,'Set up'!$A$2:$D$44,4,FALSE)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up'!$A$2:$E$44,5,FALSE)</f>
        <v>Trsf</v>
      </c>
      <c r="S758" s="1" t="s">
        <v>1037</v>
      </c>
    </row>
    <row r="759" spans="1:19" x14ac:dyDescent="0.3">
      <c r="A759" s="4">
        <v>44687</v>
      </c>
      <c r="B759" s="5">
        <f t="shared" si="142"/>
        <v>5</v>
      </c>
      <c r="C759" s="5">
        <f t="shared" si="143"/>
        <v>2022</v>
      </c>
      <c r="D759" s="5" t="s">
        <v>764</v>
      </c>
      <c r="E759" s="5" t="str">
        <f>VLOOKUP(F759,'Set up'!$A$2:$C$44,2,FALSE)</f>
        <v>C00000020</v>
      </c>
      <c r="F759" s="1" t="s">
        <v>411</v>
      </c>
      <c r="G759" s="95" t="s">
        <v>721</v>
      </c>
      <c r="H759" s="5">
        <v>4</v>
      </c>
      <c r="I759" s="5" t="str">
        <f>VLOOKUP(F759,'Set up'!$A$2:$C$44,3,FALSE)</f>
        <v>Cash</v>
      </c>
      <c r="J759" s="5">
        <f>VLOOKUP(F759,'Set up'!$A$2:$D$44,4,FALSE)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up'!$A$2:$E$44,5,FALSE)</f>
        <v>Trsf</v>
      </c>
      <c r="S759" s="1" t="s">
        <v>1037</v>
      </c>
    </row>
    <row r="760" spans="1:19" x14ac:dyDescent="0.3">
      <c r="A760" s="4">
        <v>44687</v>
      </c>
      <c r="B760" s="5">
        <f t="shared" si="142"/>
        <v>5</v>
      </c>
      <c r="C760" s="5">
        <f t="shared" si="143"/>
        <v>2022</v>
      </c>
      <c r="D760" s="5" t="s">
        <v>764</v>
      </c>
      <c r="E760" s="5" t="str">
        <f>VLOOKUP(F760,'Set up'!$A$2:$C$44,2,FALSE)</f>
        <v>C00000020</v>
      </c>
      <c r="F760" s="1" t="s">
        <v>411</v>
      </c>
      <c r="G760" s="90" t="s">
        <v>656</v>
      </c>
      <c r="H760" s="5">
        <v>4</v>
      </c>
      <c r="I760" s="5" t="str">
        <f>VLOOKUP(F760,'Set up'!$A$2:$C$44,3,FALSE)</f>
        <v>Cash</v>
      </c>
      <c r="J760" s="5">
        <f>VLOOKUP(F760,'Set up'!$A$2:$D$44,4,FALSE)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up'!$A$2:$E$44,5,FALSE)</f>
        <v>Trsf</v>
      </c>
      <c r="S760" s="1" t="s">
        <v>1037</v>
      </c>
    </row>
    <row r="761" spans="1:19" x14ac:dyDescent="0.3">
      <c r="A761" s="4">
        <v>44687</v>
      </c>
      <c r="B761" s="5">
        <f t="shared" si="142"/>
        <v>5</v>
      </c>
      <c r="C761" s="5">
        <f t="shared" si="143"/>
        <v>2022</v>
      </c>
      <c r="D761" s="5" t="s">
        <v>764</v>
      </c>
      <c r="E761" s="5" t="str">
        <f>VLOOKUP(F761,'Set up'!$A$2:$C$44,2,FALSE)</f>
        <v>C00000020</v>
      </c>
      <c r="F761" s="1" t="s">
        <v>411</v>
      </c>
      <c r="G761" s="90" t="s">
        <v>416</v>
      </c>
      <c r="H761" s="5">
        <v>4</v>
      </c>
      <c r="I761" s="5" t="str">
        <f>VLOOKUP(F761,'Set up'!$A$2:$C$44,3,FALSE)</f>
        <v>Cash</v>
      </c>
      <c r="J761" s="5">
        <f>VLOOKUP(F761,'Set up'!$A$2:$D$44,4,FALSE)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up'!$A$2:$E$44,5,FALSE)</f>
        <v>Trsf</v>
      </c>
      <c r="S761" s="1" t="s">
        <v>1037</v>
      </c>
    </row>
    <row r="762" spans="1:19" x14ac:dyDescent="0.3">
      <c r="A762" s="4">
        <v>44687</v>
      </c>
      <c r="B762" s="5">
        <f t="shared" si="142"/>
        <v>5</v>
      </c>
      <c r="C762" s="5">
        <f t="shared" si="143"/>
        <v>2022</v>
      </c>
      <c r="D762" s="5" t="s">
        <v>764</v>
      </c>
      <c r="E762" s="5" t="str">
        <f>VLOOKUP(F762,'Set up'!$A$2:$C$44,2,FALSE)</f>
        <v>C00000020</v>
      </c>
      <c r="F762" s="1" t="s">
        <v>411</v>
      </c>
      <c r="G762" s="90" t="s">
        <v>64</v>
      </c>
      <c r="H762" s="5">
        <v>4</v>
      </c>
      <c r="I762" s="5" t="str">
        <f>VLOOKUP(F762,'Set up'!$A$2:$C$44,3,FALSE)</f>
        <v>Cash</v>
      </c>
      <c r="J762" s="5">
        <f>VLOOKUP(F762,'Set up'!$A$2:$D$44,4,FALSE)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up'!$A$2:$E$44,5,FALSE)</f>
        <v>Trsf</v>
      </c>
      <c r="S762" s="1" t="s">
        <v>1037</v>
      </c>
    </row>
    <row r="763" spans="1:19" x14ac:dyDescent="0.3">
      <c r="A763" s="4">
        <v>44687</v>
      </c>
      <c r="B763" s="5">
        <f t="shared" si="142"/>
        <v>5</v>
      </c>
      <c r="C763" s="5">
        <f t="shared" si="143"/>
        <v>2022</v>
      </c>
      <c r="D763" s="5" t="s">
        <v>764</v>
      </c>
      <c r="E763" s="5" t="str">
        <f>VLOOKUP(F763,'Set up'!$A$2:$C$44,2,FALSE)</f>
        <v>C00000020</v>
      </c>
      <c r="F763" s="1" t="s">
        <v>411</v>
      </c>
      <c r="G763" s="90" t="s">
        <v>668</v>
      </c>
      <c r="H763" s="5">
        <v>4</v>
      </c>
      <c r="I763" s="5" t="str">
        <f>VLOOKUP(F763,'Set up'!$A$2:$C$44,3,FALSE)</f>
        <v>Cash</v>
      </c>
      <c r="J763" s="5">
        <f>VLOOKUP(F763,'Set up'!$A$2:$D$44,4,FALSE)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up'!$A$2:$E$44,5,FALSE)</f>
        <v>Trsf</v>
      </c>
      <c r="S763" s="1" t="s">
        <v>1037</v>
      </c>
    </row>
    <row r="764" spans="1:19" x14ac:dyDescent="0.3">
      <c r="A764" s="4">
        <v>44687</v>
      </c>
      <c r="B764" s="5">
        <f t="shared" si="142"/>
        <v>5</v>
      </c>
      <c r="C764" s="5">
        <f t="shared" si="143"/>
        <v>2022</v>
      </c>
      <c r="D764" s="5" t="s">
        <v>765</v>
      </c>
      <c r="E764" s="5" t="str">
        <f>VLOOKUP(F764,'Set up'!$A$2:$C$44,2,FALSE)</f>
        <v>C00000023</v>
      </c>
      <c r="F764" s="1" t="s">
        <v>667</v>
      </c>
      <c r="G764" s="11" t="s">
        <v>729</v>
      </c>
      <c r="H764" s="5">
        <v>1</v>
      </c>
      <c r="I764" s="5" t="str">
        <f>VLOOKUP(F764,'Set up'!$A$2:$C$44,3,FALSE)</f>
        <v>Cash</v>
      </c>
      <c r="J764" s="5">
        <f>VLOOKUP(F764,'Set up'!$A$2:$D$44,4,FALSE)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up'!$A$2:$E$44,5,FALSE)</f>
        <v>Trsf</v>
      </c>
      <c r="S764" s="1" t="s">
        <v>813</v>
      </c>
    </row>
    <row r="765" spans="1:19" x14ac:dyDescent="0.3">
      <c r="A765" s="4">
        <v>44688</v>
      </c>
      <c r="B765" s="5">
        <f t="shared" si="142"/>
        <v>5</v>
      </c>
      <c r="C765" s="5">
        <f t="shared" si="143"/>
        <v>2022</v>
      </c>
      <c r="D765" s="5" t="s">
        <v>766</v>
      </c>
      <c r="E765" s="5" t="str">
        <f>VLOOKUP(F765,'Set up'!$A$2:$C$44,2,FALSE)</f>
        <v>C00000020</v>
      </c>
      <c r="F765" s="1" t="s">
        <v>411</v>
      </c>
      <c r="G765" s="11" t="s">
        <v>721</v>
      </c>
      <c r="H765" s="5">
        <v>4</v>
      </c>
      <c r="I765" s="5" t="str">
        <f>VLOOKUP(F765,'Set up'!$A$2:$C$44,3,FALSE)</f>
        <v>Cash</v>
      </c>
      <c r="J765" s="5">
        <f>VLOOKUP(F765,'Set up'!$A$2:$D$44,4,FALSE)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up'!$A$2:$E$44,5,FALSE)</f>
        <v>Trsf</v>
      </c>
      <c r="S765" s="1" t="s">
        <v>1037</v>
      </c>
    </row>
    <row r="766" spans="1:19" x14ac:dyDescent="0.3">
      <c r="A766" s="4">
        <v>44688</v>
      </c>
      <c r="B766" s="5">
        <f t="shared" si="142"/>
        <v>5</v>
      </c>
      <c r="C766" s="5">
        <f t="shared" si="143"/>
        <v>2022</v>
      </c>
      <c r="D766" s="5" t="s">
        <v>766</v>
      </c>
      <c r="E766" s="5" t="str">
        <f>VLOOKUP(F766,'Set up'!$A$2:$C$44,2,FALSE)</f>
        <v>C00000020</v>
      </c>
      <c r="F766" s="1" t="s">
        <v>411</v>
      </c>
      <c r="G766" s="11" t="s">
        <v>656</v>
      </c>
      <c r="H766" s="5">
        <v>20</v>
      </c>
      <c r="I766" s="5" t="str">
        <f>VLOOKUP(F766,'Set up'!$A$2:$C$44,3,FALSE)</f>
        <v>Cash</v>
      </c>
      <c r="J766" s="5">
        <f>VLOOKUP(F766,'Set up'!$A$2:$D$44,4,FALSE)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up'!$A$2:$E$44,5,FALSE)</f>
        <v>Trsf</v>
      </c>
      <c r="S766" s="1" t="s">
        <v>1081</v>
      </c>
    </row>
    <row r="767" spans="1:19" x14ac:dyDescent="0.3">
      <c r="A767" s="4">
        <v>44688</v>
      </c>
      <c r="B767" s="5">
        <f t="shared" si="142"/>
        <v>5</v>
      </c>
      <c r="C767" s="5">
        <f t="shared" si="143"/>
        <v>2022</v>
      </c>
      <c r="D767" s="5" t="s">
        <v>766</v>
      </c>
      <c r="E767" s="5" t="str">
        <f>VLOOKUP(F767,'Set up'!$A$2:$C$44,2,FALSE)</f>
        <v>C00000020</v>
      </c>
      <c r="F767" s="1" t="s">
        <v>411</v>
      </c>
      <c r="G767" s="11" t="s">
        <v>416</v>
      </c>
      <c r="H767" s="5">
        <v>5</v>
      </c>
      <c r="I767" s="5" t="str">
        <f>VLOOKUP(F767,'Set up'!$A$2:$C$44,3,FALSE)</f>
        <v>Cash</v>
      </c>
      <c r="J767" s="5">
        <f>VLOOKUP(F767,'Set up'!$A$2:$D$44,4,FALSE)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up'!$A$2:$E$44,5,FALSE)</f>
        <v>Trsf</v>
      </c>
      <c r="S767" s="1" t="s">
        <v>1083</v>
      </c>
    </row>
    <row r="768" spans="1:19" x14ac:dyDescent="0.3">
      <c r="A768" s="4">
        <v>44688</v>
      </c>
      <c r="B768" s="5">
        <f t="shared" si="142"/>
        <v>5</v>
      </c>
      <c r="C768" s="5">
        <f t="shared" si="143"/>
        <v>2022</v>
      </c>
      <c r="D768" s="5" t="s">
        <v>766</v>
      </c>
      <c r="E768" s="5" t="str">
        <f>VLOOKUP(F768,'Set up'!$A$2:$C$44,2,FALSE)</f>
        <v>C00000020</v>
      </c>
      <c r="F768" s="1" t="s">
        <v>411</v>
      </c>
      <c r="G768" s="11" t="s">
        <v>64</v>
      </c>
      <c r="H768" s="5">
        <v>4</v>
      </c>
      <c r="I768" s="5" t="str">
        <f>VLOOKUP(F768,'Set up'!$A$2:$C$44,3,FALSE)</f>
        <v>Cash</v>
      </c>
      <c r="J768" s="5">
        <f>VLOOKUP(F768,'Set up'!$A$2:$D$44,4,FALSE)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up'!$A$2:$E$44,5,FALSE)</f>
        <v>Trsf</v>
      </c>
      <c r="S768" s="1" t="s">
        <v>1082</v>
      </c>
    </row>
    <row r="769" spans="1:19" x14ac:dyDescent="0.3">
      <c r="A769" s="4">
        <v>44691</v>
      </c>
      <c r="B769" s="5">
        <f t="shared" si="142"/>
        <v>5</v>
      </c>
      <c r="C769" s="5">
        <f t="shared" si="143"/>
        <v>2022</v>
      </c>
      <c r="D769" s="5" t="s">
        <v>767</v>
      </c>
      <c r="E769" s="5" t="str">
        <f>VLOOKUP(F769,'Set up'!$A$2:$C$44,2,FALSE)</f>
        <v>C00000009</v>
      </c>
      <c r="F769" s="1" t="s">
        <v>58</v>
      </c>
      <c r="G769" s="11" t="s">
        <v>721</v>
      </c>
      <c r="H769" s="5">
        <v>1</v>
      </c>
      <c r="I769" s="5">
        <f>VLOOKUP(F769,'Set up'!$A$2:$C$44,3,FALSE)</f>
        <v>60</v>
      </c>
      <c r="J769" s="5">
        <f>VLOOKUP(F769,'Set up'!$A$2:$D$44,4,FALSE)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up'!$A$2:$E$44,5,FALSE)</f>
        <v>Chq</v>
      </c>
      <c r="S769" s="1" t="s">
        <v>986</v>
      </c>
    </row>
    <row r="770" spans="1:19" x14ac:dyDescent="0.3">
      <c r="A770" s="4">
        <v>44691</v>
      </c>
      <c r="B770" s="5">
        <f t="shared" si="142"/>
        <v>5</v>
      </c>
      <c r="C770" s="5">
        <f t="shared" si="143"/>
        <v>2022</v>
      </c>
      <c r="D770" s="5" t="s">
        <v>767</v>
      </c>
      <c r="E770" s="5" t="str">
        <f>VLOOKUP(F770,'Set up'!$A$2:$C$44,2,FALSE)</f>
        <v>C00000009</v>
      </c>
      <c r="F770" s="1" t="s">
        <v>58</v>
      </c>
      <c r="G770" s="11" t="s">
        <v>618</v>
      </c>
      <c r="H770" s="5">
        <v>1</v>
      </c>
      <c r="I770" s="5">
        <f>VLOOKUP(F770,'Set up'!$A$2:$C$44,3,FALSE)</f>
        <v>60</v>
      </c>
      <c r="J770" s="5">
        <f>VLOOKUP(F770,'Set up'!$A$2:$D$44,4,FALSE)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up'!$A$2:$E$44,5,FALSE)</f>
        <v>Chq</v>
      </c>
      <c r="S770" s="1" t="s">
        <v>986</v>
      </c>
    </row>
    <row r="771" spans="1:19" x14ac:dyDescent="0.3">
      <c r="A771" s="4">
        <v>44691</v>
      </c>
      <c r="B771" s="5">
        <f t="shared" si="142"/>
        <v>5</v>
      </c>
      <c r="C771" s="5">
        <f t="shared" si="143"/>
        <v>2022</v>
      </c>
      <c r="D771" s="5" t="s">
        <v>767</v>
      </c>
      <c r="E771" s="5" t="str">
        <f>VLOOKUP(F771,'Set up'!$A$2:$C$44,2,FALSE)</f>
        <v>C00000009</v>
      </c>
      <c r="F771" s="1" t="s">
        <v>58</v>
      </c>
      <c r="G771" s="11" t="s">
        <v>684</v>
      </c>
      <c r="H771" s="5">
        <v>2</v>
      </c>
      <c r="I771" s="5">
        <f>VLOOKUP(F771,'Set up'!$A$2:$C$44,3,FALSE)</f>
        <v>60</v>
      </c>
      <c r="J771" s="5">
        <f>VLOOKUP(F771,'Set up'!$A$2:$D$44,4,FALSE)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up'!$A$2:$E$44,5,FALSE)</f>
        <v>Chq</v>
      </c>
      <c r="S771" s="1" t="s">
        <v>986</v>
      </c>
    </row>
    <row r="772" spans="1:19" x14ac:dyDescent="0.3">
      <c r="A772" s="4" t="s">
        <v>769</v>
      </c>
      <c r="B772" s="5">
        <f t="shared" si="142"/>
        <v>11</v>
      </c>
      <c r="C772" s="5">
        <f t="shared" si="143"/>
        <v>2022</v>
      </c>
      <c r="D772" s="5" t="s">
        <v>768</v>
      </c>
      <c r="E772" s="5" t="str">
        <f>VLOOKUP(F772,'Set up'!$A$2:$C$44,2,FALSE)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up'!$A$2:$C$44,3,FALSE)</f>
        <v>Cash</v>
      </c>
      <c r="J772" s="5">
        <f>VLOOKUP(F772,'Set up'!$A$2:$D$44,4,FALSE)</f>
        <v>0</v>
      </c>
      <c r="K772" s="4">
        <f t="shared" si="134"/>
        <v>44870</v>
      </c>
      <c r="L772" s="5">
        <f t="shared" si="137"/>
        <v>11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up'!$A$2:$E$44,5,FALSE)</f>
        <v>Chq</v>
      </c>
      <c r="S772" s="1" t="s">
        <v>882</v>
      </c>
    </row>
    <row r="773" spans="1:19" x14ac:dyDescent="0.3">
      <c r="A773" s="4" t="s">
        <v>769</v>
      </c>
      <c r="B773" s="5">
        <f t="shared" si="142"/>
        <v>11</v>
      </c>
      <c r="C773" s="5">
        <f t="shared" si="143"/>
        <v>2022</v>
      </c>
      <c r="D773" s="5" t="s">
        <v>768</v>
      </c>
      <c r="E773" s="5" t="str">
        <f>VLOOKUP(F773,'Set up'!$A$2:$C$44,2,FALSE)</f>
        <v>C00000006</v>
      </c>
      <c r="F773" s="1" t="s">
        <v>43</v>
      </c>
      <c r="G773" s="11" t="s">
        <v>553</v>
      </c>
      <c r="H773" s="5">
        <v>1</v>
      </c>
      <c r="I773" s="5" t="str">
        <f>VLOOKUP(F773,'Set up'!$A$2:$C$44,3,FALSE)</f>
        <v>Cash</v>
      </c>
      <c r="J773" s="5">
        <f>VLOOKUP(F773,'Set up'!$A$2:$D$44,4,FALSE)</f>
        <v>0</v>
      </c>
      <c r="K773" s="4">
        <f t="shared" si="134"/>
        <v>44870</v>
      </c>
      <c r="L773" s="5">
        <f t="shared" si="137"/>
        <v>11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up'!$A$2:$E$44,5,FALSE)</f>
        <v>Chq</v>
      </c>
      <c r="S773" s="1" t="s">
        <v>882</v>
      </c>
    </row>
    <row r="774" spans="1:19" x14ac:dyDescent="0.3">
      <c r="A774" s="4" t="s">
        <v>769</v>
      </c>
      <c r="B774" s="5">
        <f t="shared" si="142"/>
        <v>11</v>
      </c>
      <c r="C774" s="5">
        <f t="shared" si="143"/>
        <v>2022</v>
      </c>
      <c r="D774" s="5" t="s">
        <v>768</v>
      </c>
      <c r="E774" s="5" t="str">
        <f>VLOOKUP(F774,'Set up'!$A$2:$C$44,2,FALSE)</f>
        <v>C00000006</v>
      </c>
      <c r="F774" s="1" t="s">
        <v>43</v>
      </c>
      <c r="G774" s="11" t="s">
        <v>770</v>
      </c>
      <c r="H774" s="5">
        <v>1</v>
      </c>
      <c r="I774" s="5" t="str">
        <f>VLOOKUP(F774,'Set up'!$A$2:$C$44,3,FALSE)</f>
        <v>Cash</v>
      </c>
      <c r="J774" s="5">
        <f>VLOOKUP(F774,'Set up'!$A$2:$D$44,4,FALSE)</f>
        <v>0</v>
      </c>
      <c r="K774" s="4">
        <f t="shared" si="134"/>
        <v>44870</v>
      </c>
      <c r="L774" s="5">
        <f t="shared" si="137"/>
        <v>11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up'!$A$2:$E$44,5,FALSE)</f>
        <v>Chq</v>
      </c>
      <c r="S774" s="1" t="s">
        <v>882</v>
      </c>
    </row>
    <row r="775" spans="1:19" x14ac:dyDescent="0.3">
      <c r="A775" s="4">
        <v>44693</v>
      </c>
      <c r="B775" s="5">
        <f t="shared" si="142"/>
        <v>5</v>
      </c>
      <c r="C775" s="5">
        <f t="shared" si="143"/>
        <v>2022</v>
      </c>
      <c r="D775" s="5" t="s">
        <v>771</v>
      </c>
      <c r="E775" s="5" t="str">
        <f>VLOOKUP(F775,'Set up'!$A$2:$C$44,2,FALSE)</f>
        <v>C00000022</v>
      </c>
      <c r="F775" s="1" t="s">
        <v>639</v>
      </c>
      <c r="G775" s="11" t="s">
        <v>95</v>
      </c>
      <c r="H775" s="5">
        <v>1</v>
      </c>
      <c r="I775" s="5" t="str">
        <f>VLOOKUP(F775,'Set up'!$A$2:$C$44,3,FALSE)</f>
        <v>Cash</v>
      </c>
      <c r="J775" s="5">
        <f>VLOOKUP(F775,'Set up'!$A$2:$D$44,4,FALSE)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up'!$A$2:$E$44,5,FALSE)</f>
        <v>Trsf</v>
      </c>
      <c r="S775" s="1" t="s">
        <v>891</v>
      </c>
    </row>
    <row r="776" spans="1:19" x14ac:dyDescent="0.3">
      <c r="A776" s="4">
        <v>44693</v>
      </c>
      <c r="B776" s="5">
        <f t="shared" si="142"/>
        <v>5</v>
      </c>
      <c r="C776" s="5">
        <f t="shared" si="143"/>
        <v>2022</v>
      </c>
      <c r="D776" s="5" t="s">
        <v>771</v>
      </c>
      <c r="E776" s="5" t="str">
        <f>VLOOKUP(F776,'Set up'!$A$2:$C$44,2,FALSE)</f>
        <v>C00000022</v>
      </c>
      <c r="F776" s="1" t="s">
        <v>639</v>
      </c>
      <c r="G776" s="11" t="s">
        <v>705</v>
      </c>
      <c r="H776" s="5">
        <v>2</v>
      </c>
      <c r="I776" s="5" t="str">
        <f>VLOOKUP(F776,'Set up'!$A$2:$C$44,3,FALSE)</f>
        <v>Cash</v>
      </c>
      <c r="J776" s="5">
        <f>VLOOKUP(F776,'Set up'!$A$2:$D$44,4,FALSE)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up'!$A$2:$E$44,5,FALSE)</f>
        <v>Trsf</v>
      </c>
      <c r="S776" s="1" t="s">
        <v>980</v>
      </c>
    </row>
    <row r="777" spans="1:19" x14ac:dyDescent="0.3">
      <c r="A777" s="4">
        <v>44693</v>
      </c>
      <c r="B777" s="5">
        <f t="shared" si="142"/>
        <v>5</v>
      </c>
      <c r="C777" s="5">
        <f t="shared" si="143"/>
        <v>2022</v>
      </c>
      <c r="D777" s="5" t="s">
        <v>771</v>
      </c>
      <c r="E777" s="5" t="str">
        <f>VLOOKUP(F777,'Set up'!$A$2:$C$44,2,FALSE)</f>
        <v>C00000022</v>
      </c>
      <c r="F777" s="1" t="s">
        <v>639</v>
      </c>
      <c r="G777" s="11" t="s">
        <v>416</v>
      </c>
      <c r="H777" s="5">
        <v>1</v>
      </c>
      <c r="I777" s="5" t="str">
        <f>VLOOKUP(F777,'Set up'!$A$2:$C$44,3,FALSE)</f>
        <v>Cash</v>
      </c>
      <c r="J777" s="5">
        <f>VLOOKUP(F777,'Set up'!$A$2:$D$44,4,FALSE)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up'!$A$2:$E$44,5,FALSE)</f>
        <v>Trsf</v>
      </c>
      <c r="S777" s="1" t="s">
        <v>982</v>
      </c>
    </row>
    <row r="778" spans="1:19" x14ac:dyDescent="0.3">
      <c r="A778" s="4">
        <v>44693</v>
      </c>
      <c r="B778" s="5">
        <f t="shared" si="142"/>
        <v>5</v>
      </c>
      <c r="C778" s="5">
        <f t="shared" si="143"/>
        <v>2022</v>
      </c>
      <c r="D778" s="5" t="s">
        <v>771</v>
      </c>
      <c r="E778" s="5" t="str">
        <f>VLOOKUP(F778,'Set up'!$A$2:$C$44,2,FALSE)</f>
        <v>C00000022</v>
      </c>
      <c r="F778" s="1" t="s">
        <v>639</v>
      </c>
      <c r="G778" s="11" t="s">
        <v>772</v>
      </c>
      <c r="H778" s="5">
        <v>1</v>
      </c>
      <c r="I778" s="5" t="str">
        <f>VLOOKUP(F778,'Set up'!$A$2:$C$44,3,FALSE)</f>
        <v>Cash</v>
      </c>
      <c r="J778" s="5">
        <f>VLOOKUP(F778,'Set up'!$A$2:$D$44,4,FALSE)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up'!$A$2:$E$44,5,FALSE)</f>
        <v>Trsf</v>
      </c>
      <c r="S778" s="1" t="s">
        <v>981</v>
      </c>
    </row>
    <row r="779" spans="1:19" x14ac:dyDescent="0.3">
      <c r="A779" s="4">
        <v>44693</v>
      </c>
      <c r="B779" s="5">
        <f t="shared" si="142"/>
        <v>5</v>
      </c>
      <c r="C779" s="5">
        <f t="shared" si="143"/>
        <v>2022</v>
      </c>
      <c r="D779" s="5" t="s">
        <v>771</v>
      </c>
      <c r="E779" s="5" t="str">
        <f>VLOOKUP(F779,'Set up'!$A$2:$C$44,2,FALSE)</f>
        <v>C00000022</v>
      </c>
      <c r="F779" s="1" t="s">
        <v>639</v>
      </c>
      <c r="G779" s="11" t="s">
        <v>773</v>
      </c>
      <c r="H779" s="5">
        <v>1</v>
      </c>
      <c r="I779" s="5" t="str">
        <f>VLOOKUP(F779,'Set up'!$A$2:$C$44,3,FALSE)</f>
        <v>Cash</v>
      </c>
      <c r="J779" s="5">
        <f>VLOOKUP(F779,'Set up'!$A$2:$D$44,4,FALSE)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up'!$A$2:$E$44,5,FALSE)</f>
        <v>Trsf</v>
      </c>
      <c r="S779" s="1" t="s">
        <v>981</v>
      </c>
    </row>
    <row r="780" spans="1:19" x14ac:dyDescent="0.3">
      <c r="A780" s="4">
        <v>44693</v>
      </c>
      <c r="B780" s="5">
        <f t="shared" si="142"/>
        <v>5</v>
      </c>
      <c r="C780" s="5">
        <f t="shared" si="143"/>
        <v>2022</v>
      </c>
      <c r="D780" s="5" t="s">
        <v>771</v>
      </c>
      <c r="E780" s="5" t="str">
        <f>VLOOKUP(F780,'Set up'!$A$2:$C$44,2,FALSE)</f>
        <v>C00000022</v>
      </c>
      <c r="F780" s="1" t="s">
        <v>639</v>
      </c>
      <c r="G780" s="11" t="s">
        <v>774</v>
      </c>
      <c r="H780" s="5">
        <v>2</v>
      </c>
      <c r="I780" s="5" t="str">
        <f>VLOOKUP(F780,'Set up'!$A$2:$C$44,3,FALSE)</f>
        <v>Cash</v>
      </c>
      <c r="J780" s="5">
        <f>VLOOKUP(F780,'Set up'!$A$2:$D$44,4,FALSE)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up'!$A$2:$E$44,5,FALSE)</f>
        <v>Trsf</v>
      </c>
      <c r="S780" s="1" t="s">
        <v>981</v>
      </c>
    </row>
    <row r="781" spans="1:19" x14ac:dyDescent="0.3">
      <c r="A781" s="4">
        <v>44693</v>
      </c>
      <c r="B781" s="5">
        <f t="shared" si="142"/>
        <v>5</v>
      </c>
      <c r="C781" s="5">
        <f t="shared" si="143"/>
        <v>2022</v>
      </c>
      <c r="D781" s="5" t="s">
        <v>776</v>
      </c>
      <c r="E781" s="5" t="str">
        <f>VLOOKUP(F781,'Set up'!$A$2:$C$44,2,FALSE)</f>
        <v>C00000024</v>
      </c>
      <c r="F781" s="1" t="s">
        <v>775</v>
      </c>
      <c r="G781" s="11" t="s">
        <v>777</v>
      </c>
      <c r="H781" s="5">
        <v>2</v>
      </c>
      <c r="I781" s="5" t="str">
        <f>VLOOKUP(F781,'Set up'!$A$2:$C$44,3,FALSE)</f>
        <v>Cash</v>
      </c>
      <c r="J781" s="5">
        <f>VLOOKUP(F781,'Set up'!$A$2:$D$44,4,FALSE)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up'!$A$2:$E$44,5,FALSE)</f>
        <v>Trsf</v>
      </c>
      <c r="S781" s="1" t="s">
        <v>812</v>
      </c>
    </row>
    <row r="782" spans="1:19" x14ac:dyDescent="0.3">
      <c r="A782" s="4">
        <v>44693</v>
      </c>
      <c r="B782" s="5">
        <f t="shared" si="142"/>
        <v>5</v>
      </c>
      <c r="C782" s="5">
        <f t="shared" si="143"/>
        <v>2022</v>
      </c>
      <c r="D782" s="5" t="s">
        <v>776</v>
      </c>
      <c r="E782" s="5" t="str">
        <f>VLOOKUP(F782,'Set up'!$A$2:$C$44,2,FALSE)</f>
        <v>C00000024</v>
      </c>
      <c r="F782" s="1" t="s">
        <v>775</v>
      </c>
      <c r="G782" s="11" t="s">
        <v>684</v>
      </c>
      <c r="H782" s="5">
        <v>3</v>
      </c>
      <c r="I782" s="5" t="str">
        <f>VLOOKUP(F782,'Set up'!$A$2:$C$44,3,FALSE)</f>
        <v>Cash</v>
      </c>
      <c r="J782" s="5">
        <f>VLOOKUP(F782,'Set up'!$A$2:$D$44,4,FALSE)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up'!$A$2:$E$44,5,FALSE)</f>
        <v>Trsf</v>
      </c>
      <c r="S782" s="1" t="s">
        <v>812</v>
      </c>
    </row>
    <row r="783" spans="1:19" x14ac:dyDescent="0.3">
      <c r="A783" s="4">
        <v>44693</v>
      </c>
      <c r="B783" s="5">
        <f t="shared" si="142"/>
        <v>5</v>
      </c>
      <c r="C783" s="5">
        <f t="shared" si="143"/>
        <v>2022</v>
      </c>
      <c r="D783" s="5" t="s">
        <v>776</v>
      </c>
      <c r="E783" s="5" t="str">
        <f>VLOOKUP(F783,'Set up'!$A$2:$C$44,2,FALSE)</f>
        <v>C00000024</v>
      </c>
      <c r="F783" s="1" t="s">
        <v>775</v>
      </c>
      <c r="G783" s="11" t="s">
        <v>416</v>
      </c>
      <c r="H783" s="5">
        <v>3</v>
      </c>
      <c r="I783" s="5" t="str">
        <f>VLOOKUP(F783,'Set up'!$A$2:$C$44,3,FALSE)</f>
        <v>Cash</v>
      </c>
      <c r="J783" s="5">
        <f>VLOOKUP(F783,'Set up'!$A$2:$D$44,4,FALSE)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up'!$A$2:$E$44,5,FALSE)</f>
        <v>Trsf</v>
      </c>
      <c r="S783" s="1" t="s">
        <v>812</v>
      </c>
    </row>
    <row r="784" spans="1:19" x14ac:dyDescent="0.3">
      <c r="A784" s="4">
        <v>44693</v>
      </c>
      <c r="B784" s="5">
        <f t="shared" si="142"/>
        <v>5</v>
      </c>
      <c r="C784" s="5">
        <f t="shared" si="143"/>
        <v>2022</v>
      </c>
      <c r="D784" s="5" t="s">
        <v>776</v>
      </c>
      <c r="E784" s="5" t="str">
        <f>VLOOKUP(F784,'Set up'!$A$2:$C$44,2,FALSE)</f>
        <v>C00000024</v>
      </c>
      <c r="F784" s="1" t="s">
        <v>775</v>
      </c>
      <c r="G784" s="11" t="s">
        <v>64</v>
      </c>
      <c r="H784" s="5">
        <v>3</v>
      </c>
      <c r="I784" s="5" t="str">
        <f>VLOOKUP(F784,'Set up'!$A$2:$C$44,3,FALSE)</f>
        <v>Cash</v>
      </c>
      <c r="J784" s="5">
        <f>VLOOKUP(F784,'Set up'!$A$2:$D$44,4,FALSE)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up'!$A$2:$E$44,5,FALSE)</f>
        <v>Trsf</v>
      </c>
      <c r="S784" s="1" t="s">
        <v>812</v>
      </c>
    </row>
    <row r="785" spans="1:19" x14ac:dyDescent="0.3">
      <c r="A785" s="4">
        <v>44693</v>
      </c>
      <c r="B785" s="5">
        <f t="shared" si="142"/>
        <v>5</v>
      </c>
      <c r="C785" s="5">
        <f t="shared" si="143"/>
        <v>2022</v>
      </c>
      <c r="D785" s="5" t="s">
        <v>776</v>
      </c>
      <c r="E785" s="5" t="str">
        <f>VLOOKUP(F785,'Set up'!$A$2:$C$44,2,FALSE)</f>
        <v>C00000024</v>
      </c>
      <c r="F785" s="1" t="s">
        <v>775</v>
      </c>
      <c r="G785" s="11" t="s">
        <v>668</v>
      </c>
      <c r="H785" s="5">
        <v>4</v>
      </c>
      <c r="I785" s="5" t="str">
        <f>VLOOKUP(F785,'Set up'!$A$2:$C$44,3,FALSE)</f>
        <v>Cash</v>
      </c>
      <c r="J785" s="5">
        <f>VLOOKUP(F785,'Set up'!$A$2:$D$44,4,FALSE)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up'!$A$2:$E$44,5,FALSE)</f>
        <v>Trsf</v>
      </c>
      <c r="S785" s="1" t="s">
        <v>812</v>
      </c>
    </row>
    <row r="786" spans="1:19" x14ac:dyDescent="0.3">
      <c r="A786" s="4">
        <v>44693</v>
      </c>
      <c r="B786" s="5">
        <f t="shared" si="142"/>
        <v>5</v>
      </c>
      <c r="C786" s="5">
        <f t="shared" si="143"/>
        <v>2022</v>
      </c>
      <c r="D786" s="5" t="s">
        <v>776</v>
      </c>
      <c r="E786" s="5" t="str">
        <f>VLOOKUP(F786,'Set up'!$A$2:$C$44,2,FALSE)</f>
        <v>C00000024</v>
      </c>
      <c r="F786" s="1" t="s">
        <v>775</v>
      </c>
      <c r="G786" s="11" t="s">
        <v>661</v>
      </c>
      <c r="H786" s="5">
        <v>1</v>
      </c>
      <c r="I786" s="5" t="str">
        <f>VLOOKUP(F786,'Set up'!$A$2:$C$44,3,FALSE)</f>
        <v>Cash</v>
      </c>
      <c r="J786" s="5">
        <f>VLOOKUP(F786,'Set up'!$A$2:$D$44,4,FALSE)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up'!$A$2:$E$44,5,FALSE)</f>
        <v>Trsf</v>
      </c>
      <c r="S786" s="1" t="s">
        <v>812</v>
      </c>
    </row>
    <row r="787" spans="1:19" x14ac:dyDescent="0.3">
      <c r="A787" s="4">
        <v>44695</v>
      </c>
      <c r="B787" s="5">
        <f t="shared" si="142"/>
        <v>5</v>
      </c>
      <c r="C787" s="5">
        <f t="shared" si="143"/>
        <v>2022</v>
      </c>
      <c r="D787" s="5" t="s">
        <v>778</v>
      </c>
      <c r="E787" s="5" t="str">
        <f>VLOOKUP(F787,'Set up'!$A$2:$C$44,2,FALSE)</f>
        <v>C00000006</v>
      </c>
      <c r="F787" s="1" t="s">
        <v>43</v>
      </c>
      <c r="G787" s="11" t="s">
        <v>617</v>
      </c>
      <c r="H787" s="5">
        <v>2</v>
      </c>
      <c r="I787" s="5" t="str">
        <f>VLOOKUP(F787,'Set up'!$A$2:$C$44,3,FALSE)</f>
        <v>Cash</v>
      </c>
      <c r="J787" s="5">
        <f>VLOOKUP(F787,'Set up'!$A$2:$D$44,4,FALSE)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up'!$A$2:$E$44,5,FALSE)</f>
        <v>Chq</v>
      </c>
      <c r="S787" s="1" t="s">
        <v>882</v>
      </c>
    </row>
    <row r="788" spans="1:19" x14ac:dyDescent="0.3">
      <c r="A788" s="4">
        <v>44695</v>
      </c>
      <c r="B788" s="5">
        <f t="shared" si="142"/>
        <v>5</v>
      </c>
      <c r="C788" s="5">
        <f t="shared" si="143"/>
        <v>2022</v>
      </c>
      <c r="D788" s="5" t="s">
        <v>779</v>
      </c>
      <c r="E788" s="5" t="str">
        <f>VLOOKUP(F788,'Set up'!$A$2:$C$44,2,FALSE)</f>
        <v>C00000020</v>
      </c>
      <c r="F788" s="1" t="s">
        <v>411</v>
      </c>
      <c r="G788" s="11" t="s">
        <v>777</v>
      </c>
      <c r="H788" s="5">
        <v>3</v>
      </c>
      <c r="I788" s="5" t="str">
        <f>VLOOKUP(F788,'Set up'!$A$2:$C$44,3,FALSE)</f>
        <v>Cash</v>
      </c>
      <c r="J788" s="5">
        <f>VLOOKUP(F788,'Set up'!$A$2:$D$44,4,FALSE)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up'!$A$2:$E$44,5,FALSE)</f>
        <v>Trsf</v>
      </c>
      <c r="S788" s="1" t="s">
        <v>1154</v>
      </c>
    </row>
    <row r="789" spans="1:19" x14ac:dyDescent="0.3">
      <c r="A789" s="4">
        <v>44695</v>
      </c>
      <c r="B789" s="5">
        <f t="shared" si="142"/>
        <v>5</v>
      </c>
      <c r="C789" s="5">
        <f t="shared" si="143"/>
        <v>2022</v>
      </c>
      <c r="D789" s="5" t="s">
        <v>779</v>
      </c>
      <c r="E789" s="5" t="str">
        <f>VLOOKUP(F789,'Set up'!$A$2:$C$44,2,FALSE)</f>
        <v>C00000020</v>
      </c>
      <c r="F789" s="1" t="s">
        <v>411</v>
      </c>
      <c r="G789" s="11" t="s">
        <v>684</v>
      </c>
      <c r="H789" s="5">
        <v>4</v>
      </c>
      <c r="I789" s="5" t="str">
        <f>VLOOKUP(F789,'Set up'!$A$2:$C$44,3,FALSE)</f>
        <v>Cash</v>
      </c>
      <c r="J789" s="5">
        <f>VLOOKUP(F789,'Set up'!$A$2:$D$44,4,FALSE)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up'!$A$2:$E$44,5,FALSE)</f>
        <v>Trsf</v>
      </c>
      <c r="S789" s="1" t="s">
        <v>1155</v>
      </c>
    </row>
    <row r="790" spans="1:19" x14ac:dyDescent="0.3">
      <c r="A790" s="4">
        <v>44695</v>
      </c>
      <c r="B790" s="5">
        <f t="shared" si="142"/>
        <v>5</v>
      </c>
      <c r="C790" s="5">
        <f t="shared" si="143"/>
        <v>2022</v>
      </c>
      <c r="D790" s="5" t="s">
        <v>779</v>
      </c>
      <c r="E790" s="5" t="str">
        <f>VLOOKUP(F790,'Set up'!$A$2:$C$44,2,FALSE)</f>
        <v>C00000020</v>
      </c>
      <c r="F790" s="1" t="s">
        <v>411</v>
      </c>
      <c r="G790" s="11" t="s">
        <v>780</v>
      </c>
      <c r="H790" s="5">
        <v>5</v>
      </c>
      <c r="I790" s="5" t="str">
        <f>VLOOKUP(F790,'Set up'!$A$2:$C$44,3,FALSE)</f>
        <v>Cash</v>
      </c>
      <c r="J790" s="5">
        <f>VLOOKUP(F790,'Set up'!$A$2:$D$44,4,FALSE)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up'!$A$2:$E$44,5,FALSE)</f>
        <v>Trsf</v>
      </c>
      <c r="S790" s="1" t="s">
        <v>1155</v>
      </c>
    </row>
    <row r="791" spans="1:19" x14ac:dyDescent="0.3">
      <c r="A791" s="4">
        <v>44695</v>
      </c>
      <c r="B791" s="5">
        <f t="shared" si="142"/>
        <v>5</v>
      </c>
      <c r="C791" s="5">
        <f t="shared" si="143"/>
        <v>2022</v>
      </c>
      <c r="D791" s="5" t="s">
        <v>779</v>
      </c>
      <c r="E791" s="5" t="str">
        <f>VLOOKUP(F791,'Set up'!$A$2:$C$44,2,FALSE)</f>
        <v>C00000020</v>
      </c>
      <c r="F791" s="1" t="s">
        <v>411</v>
      </c>
      <c r="G791" s="11" t="s">
        <v>64</v>
      </c>
      <c r="H791" s="5">
        <v>3</v>
      </c>
      <c r="I791" s="5" t="str">
        <f>VLOOKUP(F791,'Set up'!$A$2:$C$44,3,FALSE)</f>
        <v>Cash</v>
      </c>
      <c r="J791" s="5">
        <f>VLOOKUP(F791,'Set up'!$A$2:$D$44,4,FALSE)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up'!$A$2:$E$44,5,FALSE)</f>
        <v>Trsf</v>
      </c>
      <c r="S791" s="1" t="s">
        <v>1155</v>
      </c>
    </row>
    <row r="792" spans="1:19" ht="109.2" x14ac:dyDescent="0.3">
      <c r="A792" s="4">
        <v>44697</v>
      </c>
      <c r="B792" s="5">
        <f t="shared" si="142"/>
        <v>5</v>
      </c>
      <c r="C792" s="5">
        <f t="shared" si="143"/>
        <v>2022</v>
      </c>
      <c r="D792" s="5" t="s">
        <v>781</v>
      </c>
      <c r="E792" s="5" t="str">
        <f>VLOOKUP(F792,'Set up'!$A$2:$C$44,2,FALSE)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up'!$A$2:$C$44,3,FALSE)</f>
        <v>45</v>
      </c>
      <c r="J792" s="5">
        <f>VLOOKUP(F792,'Set up'!$A$2:$D$44,4,FALSE)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up'!$A$2:$E$44,5,FALSE)</f>
        <v>PD Chq</v>
      </c>
      <c r="S792" s="40" t="s">
        <v>877</v>
      </c>
    </row>
    <row r="793" spans="1:19" ht="46.8" x14ac:dyDescent="0.3">
      <c r="A793" s="4">
        <v>44697</v>
      </c>
      <c r="B793" s="5">
        <f t="shared" si="142"/>
        <v>5</v>
      </c>
      <c r="C793" s="5">
        <f t="shared" si="143"/>
        <v>2022</v>
      </c>
      <c r="D793" s="5" t="s">
        <v>781</v>
      </c>
      <c r="E793" s="5" t="str">
        <f>VLOOKUP(F793,'Set up'!$A$2:$C$44,2,FALSE)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up'!$A$2:$C$44,3,FALSE)</f>
        <v>45</v>
      </c>
      <c r="J793" s="5">
        <f>VLOOKUP(F793,'Set up'!$A$2:$D$44,4,FALSE)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up'!$A$2:$E$44,5,FALSE)</f>
        <v>PD Chq</v>
      </c>
      <c r="S793" s="40" t="s">
        <v>878</v>
      </c>
    </row>
    <row r="794" spans="1:19" x14ac:dyDescent="0.3">
      <c r="A794" s="4">
        <v>44697</v>
      </c>
      <c r="B794" s="5">
        <f t="shared" si="142"/>
        <v>5</v>
      </c>
      <c r="C794" s="5">
        <f t="shared" si="143"/>
        <v>2022</v>
      </c>
      <c r="D794" s="5" t="s">
        <v>781</v>
      </c>
      <c r="E794" s="5" t="str">
        <f>VLOOKUP(F794,'Set up'!$A$2:$C$44,2,FALSE)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up'!$A$2:$C$44,3,FALSE)</f>
        <v>45</v>
      </c>
      <c r="J794" s="5">
        <f>VLOOKUP(F794,'Set up'!$A$2:$D$44,4,FALSE)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up'!$A$2:$E$44,5,FALSE)</f>
        <v>PD Chq</v>
      </c>
      <c r="S794" s="1" t="s">
        <v>879</v>
      </c>
    </row>
    <row r="795" spans="1:19" x14ac:dyDescent="0.3">
      <c r="A795" s="4">
        <v>44697</v>
      </c>
      <c r="B795" s="5">
        <f t="shared" si="142"/>
        <v>5</v>
      </c>
      <c r="C795" s="5">
        <f t="shared" si="143"/>
        <v>2022</v>
      </c>
      <c r="D795" s="5" t="s">
        <v>781</v>
      </c>
      <c r="E795" s="5" t="str">
        <f>VLOOKUP(F795,'Set up'!$A$2:$C$44,2,FALSE)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up'!$A$2:$C$44,3,FALSE)</f>
        <v>45</v>
      </c>
      <c r="J795" s="5">
        <f>VLOOKUP(F795,'Set up'!$A$2:$D$44,4,FALSE)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up'!$A$2:$E$44,5,FALSE)</f>
        <v>PD Chq</v>
      </c>
      <c r="S795" s="1" t="s">
        <v>879</v>
      </c>
    </row>
    <row r="796" spans="1:19" x14ac:dyDescent="0.3">
      <c r="A796" s="4">
        <v>44699</v>
      </c>
      <c r="B796" s="5">
        <f t="shared" si="142"/>
        <v>5</v>
      </c>
      <c r="C796" s="5">
        <f t="shared" si="143"/>
        <v>2022</v>
      </c>
      <c r="D796" s="5" t="s">
        <v>782</v>
      </c>
      <c r="E796" s="5" t="str">
        <f>VLOOKUP(F796,'Set up'!$A$2:$C$44,2,FALSE)</f>
        <v>C00000020</v>
      </c>
      <c r="F796" s="1" t="s">
        <v>411</v>
      </c>
      <c r="G796" s="11" t="s">
        <v>777</v>
      </c>
      <c r="H796" s="5">
        <v>2</v>
      </c>
      <c r="I796" s="5" t="str">
        <f>VLOOKUP(F796,'Set up'!$A$2:$C$44,3,FALSE)</f>
        <v>Cash</v>
      </c>
      <c r="J796" s="5">
        <f>VLOOKUP(F796,'Set up'!$A$2:$D$44,4,FALSE)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up'!$A$2:$E$44,5,FALSE)</f>
        <v>Trsf</v>
      </c>
      <c r="S796" s="1" t="s">
        <v>1155</v>
      </c>
    </row>
    <row r="797" spans="1:19" x14ac:dyDescent="0.3">
      <c r="A797" s="4">
        <v>44699</v>
      </c>
      <c r="B797" s="5">
        <f t="shared" si="142"/>
        <v>5</v>
      </c>
      <c r="C797" s="5">
        <f t="shared" si="143"/>
        <v>2022</v>
      </c>
      <c r="D797" s="5" t="s">
        <v>782</v>
      </c>
      <c r="E797" s="5" t="str">
        <f>VLOOKUP(F797,'Set up'!$A$2:$C$44,2,FALSE)</f>
        <v>C00000020</v>
      </c>
      <c r="F797" s="1" t="s">
        <v>411</v>
      </c>
      <c r="G797" s="11" t="s">
        <v>684</v>
      </c>
      <c r="H797" s="5">
        <v>2</v>
      </c>
      <c r="I797" s="5" t="str">
        <f>VLOOKUP(F797,'Set up'!$A$2:$C$44,3,FALSE)</f>
        <v>Cash</v>
      </c>
      <c r="J797" s="5">
        <f>VLOOKUP(F797,'Set up'!$A$2:$D$44,4,FALSE)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up'!$A$2:$E$44,5,FALSE)</f>
        <v>Trsf</v>
      </c>
      <c r="S797" s="1" t="s">
        <v>1155</v>
      </c>
    </row>
    <row r="798" spans="1:19" x14ac:dyDescent="0.3">
      <c r="A798" s="4">
        <v>44699</v>
      </c>
      <c r="B798" s="5">
        <f t="shared" si="142"/>
        <v>5</v>
      </c>
      <c r="C798" s="5">
        <f t="shared" si="143"/>
        <v>2022</v>
      </c>
      <c r="D798" s="5" t="s">
        <v>782</v>
      </c>
      <c r="E798" s="5" t="str">
        <f>VLOOKUP(F798,'Set up'!$A$2:$C$44,2,FALSE)</f>
        <v>C00000020</v>
      </c>
      <c r="F798" s="1" t="s">
        <v>411</v>
      </c>
      <c r="G798" s="11" t="s">
        <v>780</v>
      </c>
      <c r="H798" s="5">
        <v>3</v>
      </c>
      <c r="I798" s="5" t="str">
        <f>VLOOKUP(F798,'Set up'!$A$2:$C$44,3,FALSE)</f>
        <v>Cash</v>
      </c>
      <c r="J798" s="5">
        <f>VLOOKUP(F798,'Set up'!$A$2:$D$44,4,FALSE)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up'!$A$2:$E$44,5,FALSE)</f>
        <v>Trsf</v>
      </c>
      <c r="S798" s="1" t="s">
        <v>1155</v>
      </c>
    </row>
    <row r="799" spans="1:19" x14ac:dyDescent="0.3">
      <c r="A799" s="4">
        <v>44699</v>
      </c>
      <c r="B799" s="5">
        <f t="shared" si="142"/>
        <v>5</v>
      </c>
      <c r="C799" s="5">
        <f t="shared" si="143"/>
        <v>2022</v>
      </c>
      <c r="D799" s="5" t="s">
        <v>782</v>
      </c>
      <c r="E799" s="5" t="str">
        <f>VLOOKUP(F799,'Set up'!$A$2:$C$44,2,FALSE)</f>
        <v>C00000020</v>
      </c>
      <c r="F799" s="1" t="s">
        <v>411</v>
      </c>
      <c r="G799" s="11" t="s">
        <v>64</v>
      </c>
      <c r="H799" s="5">
        <v>2</v>
      </c>
      <c r="I799" s="5" t="str">
        <f>VLOOKUP(F799,'Set up'!$A$2:$C$44,3,FALSE)</f>
        <v>Cash</v>
      </c>
      <c r="J799" s="5">
        <f>VLOOKUP(F799,'Set up'!$A$2:$D$44,4,FALSE)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up'!$A$2:$E$44,5,FALSE)</f>
        <v>Trsf</v>
      </c>
      <c r="S799" s="1" t="s">
        <v>1155</v>
      </c>
    </row>
    <row r="800" spans="1:19" x14ac:dyDescent="0.3">
      <c r="A800" s="4">
        <v>44699</v>
      </c>
      <c r="B800" s="5">
        <f t="shared" si="142"/>
        <v>5</v>
      </c>
      <c r="C800" s="5">
        <f t="shared" si="143"/>
        <v>2022</v>
      </c>
      <c r="D800" s="5" t="s">
        <v>782</v>
      </c>
      <c r="E800" s="5" t="str">
        <f>VLOOKUP(F800,'Set up'!$A$2:$C$44,2,FALSE)</f>
        <v>C00000020</v>
      </c>
      <c r="F800" s="1" t="s">
        <v>411</v>
      </c>
      <c r="G800" s="11" t="s">
        <v>661</v>
      </c>
      <c r="H800" s="5">
        <v>2</v>
      </c>
      <c r="I800" s="5" t="str">
        <f>VLOOKUP(F800,'Set up'!$A$2:$C$44,3,FALSE)</f>
        <v>Cash</v>
      </c>
      <c r="J800" s="5">
        <f>VLOOKUP(F800,'Set up'!$A$2:$D$44,4,FALSE)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up'!$A$2:$E$44,5,FALSE)</f>
        <v>Trsf</v>
      </c>
      <c r="S800" s="1" t="s">
        <v>1156</v>
      </c>
    </row>
    <row r="801" spans="1:19" x14ac:dyDescent="0.3">
      <c r="A801" s="4">
        <v>44700</v>
      </c>
      <c r="B801" s="5">
        <f t="shared" si="142"/>
        <v>5</v>
      </c>
      <c r="C801" s="5">
        <f t="shared" si="143"/>
        <v>2022</v>
      </c>
      <c r="D801" s="5" t="s">
        <v>783</v>
      </c>
      <c r="E801" s="5" t="str">
        <f>VLOOKUP(F801,'Set up'!$A$2:$C$44,2,FALSE)</f>
        <v>C00000021</v>
      </c>
      <c r="F801" s="1" t="s">
        <v>493</v>
      </c>
      <c r="G801" s="11" t="s">
        <v>718</v>
      </c>
      <c r="H801" s="5">
        <v>1</v>
      </c>
      <c r="I801" s="5" t="str">
        <f>VLOOKUP(F801,'Set up'!$A$2:$C$44,3,FALSE)</f>
        <v>Cash</v>
      </c>
      <c r="J801" s="5">
        <f>VLOOKUP(F801,'Set up'!$A$2:$D$44,4,FALSE)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up'!$A$2:$E$44,5,FALSE)</f>
        <v>PD Chq</v>
      </c>
      <c r="S801" s="1" t="s">
        <v>921</v>
      </c>
    </row>
    <row r="802" spans="1:19" x14ac:dyDescent="0.3">
      <c r="A802" s="4">
        <v>44700</v>
      </c>
      <c r="B802" s="5">
        <f t="shared" si="142"/>
        <v>5</v>
      </c>
      <c r="C802" s="5">
        <f t="shared" si="143"/>
        <v>2022</v>
      </c>
      <c r="D802" s="5" t="s">
        <v>783</v>
      </c>
      <c r="E802" s="5" t="str">
        <f>VLOOKUP(F802,'Set up'!$A$2:$C$44,2,FALSE)</f>
        <v>C00000021</v>
      </c>
      <c r="F802" s="1" t="s">
        <v>493</v>
      </c>
      <c r="G802" s="11" t="s">
        <v>656</v>
      </c>
      <c r="H802" s="5">
        <v>3</v>
      </c>
      <c r="I802" s="5" t="str">
        <f>VLOOKUP(F802,'Set up'!$A$2:$C$44,3,FALSE)</f>
        <v>Cash</v>
      </c>
      <c r="J802" s="5">
        <f>VLOOKUP(F802,'Set up'!$A$2:$D$44,4,FALSE)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up'!$A$2:$E$44,5,FALSE)</f>
        <v>PD Chq</v>
      </c>
      <c r="S802" s="1" t="s">
        <v>921</v>
      </c>
    </row>
    <row r="803" spans="1:19" x14ac:dyDescent="0.3">
      <c r="A803" s="4">
        <v>44700</v>
      </c>
      <c r="B803" s="5">
        <f t="shared" si="142"/>
        <v>5</v>
      </c>
      <c r="C803" s="5">
        <f t="shared" si="143"/>
        <v>2022</v>
      </c>
      <c r="D803" s="5" t="s">
        <v>783</v>
      </c>
      <c r="E803" s="5" t="str">
        <f>VLOOKUP(F803,'Set up'!$A$2:$C$44,2,FALSE)</f>
        <v>C00000021</v>
      </c>
      <c r="F803" s="1" t="s">
        <v>493</v>
      </c>
      <c r="G803" s="11" t="s">
        <v>784</v>
      </c>
      <c r="H803" s="5">
        <v>12</v>
      </c>
      <c r="I803" s="5" t="str">
        <f>VLOOKUP(F803,'Set up'!$A$2:$C$44,3,FALSE)</f>
        <v>Cash</v>
      </c>
      <c r="J803" s="5">
        <f>VLOOKUP(F803,'Set up'!$A$2:$D$44,4,FALSE)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up'!$A$2:$E$44,5,FALSE)</f>
        <v>PD Chq</v>
      </c>
      <c r="S803" s="1" t="s">
        <v>921</v>
      </c>
    </row>
    <row r="804" spans="1:19" x14ac:dyDescent="0.3">
      <c r="A804" s="4">
        <v>44701</v>
      </c>
      <c r="B804" s="5">
        <f t="shared" si="142"/>
        <v>5</v>
      </c>
      <c r="C804" s="5">
        <f t="shared" si="143"/>
        <v>2022</v>
      </c>
      <c r="D804" s="5" t="s">
        <v>785</v>
      </c>
      <c r="E804" s="5" t="str">
        <f>VLOOKUP(F804,'Set up'!$A$2:$C$44,2,FALSE)</f>
        <v>C00000020</v>
      </c>
      <c r="F804" s="1" t="s">
        <v>411</v>
      </c>
      <c r="G804" s="11" t="s">
        <v>777</v>
      </c>
      <c r="H804" s="5">
        <v>4</v>
      </c>
      <c r="I804" s="5" t="str">
        <f>VLOOKUP(F804,'Set up'!$A$2:$C$44,3,FALSE)</f>
        <v>Cash</v>
      </c>
      <c r="J804" s="5">
        <f>VLOOKUP(F804,'Set up'!$A$2:$D$44,4,FALSE)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up'!$A$2:$E$44,5,FALSE)</f>
        <v>Trsf</v>
      </c>
      <c r="S804" s="1" t="s">
        <v>1157</v>
      </c>
    </row>
    <row r="805" spans="1:19" x14ac:dyDescent="0.3">
      <c r="A805" s="4">
        <v>44701</v>
      </c>
      <c r="B805" s="5">
        <f t="shared" si="142"/>
        <v>5</v>
      </c>
      <c r="C805" s="5">
        <f t="shared" si="143"/>
        <v>2022</v>
      </c>
      <c r="D805" s="5" t="s">
        <v>785</v>
      </c>
      <c r="E805" s="5" t="str">
        <f>VLOOKUP(F805,'Set up'!$A$2:$C$44,2,FALSE)</f>
        <v>C00000020</v>
      </c>
      <c r="F805" s="1" t="s">
        <v>411</v>
      </c>
      <c r="G805" s="11" t="s">
        <v>684</v>
      </c>
      <c r="H805" s="5">
        <v>5</v>
      </c>
      <c r="I805" s="5" t="str">
        <f>VLOOKUP(F805,'Set up'!$A$2:$C$44,3,FALSE)</f>
        <v>Cash</v>
      </c>
      <c r="J805" s="5">
        <f>VLOOKUP(F805,'Set up'!$A$2:$D$44,4,FALSE)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up'!$A$2:$E$44,5,FALSE)</f>
        <v>Trsf</v>
      </c>
      <c r="S805" s="1" t="s">
        <v>1157</v>
      </c>
    </row>
    <row r="806" spans="1:19" x14ac:dyDescent="0.3">
      <c r="A806" s="4">
        <v>44701</v>
      </c>
      <c r="B806" s="5">
        <f t="shared" si="142"/>
        <v>5</v>
      </c>
      <c r="C806" s="5">
        <f t="shared" si="143"/>
        <v>2022</v>
      </c>
      <c r="D806" s="5" t="s">
        <v>785</v>
      </c>
      <c r="E806" s="5" t="str">
        <f>VLOOKUP(F806,'Set up'!$A$2:$C$44,2,FALSE)</f>
        <v>C00000020</v>
      </c>
      <c r="F806" s="1" t="s">
        <v>411</v>
      </c>
      <c r="G806" s="11" t="s">
        <v>780</v>
      </c>
      <c r="H806" s="5">
        <v>5</v>
      </c>
      <c r="I806" s="5" t="str">
        <f>VLOOKUP(F806,'Set up'!$A$2:$C$44,3,FALSE)</f>
        <v>Cash</v>
      </c>
      <c r="J806" s="5">
        <f>VLOOKUP(F806,'Set up'!$A$2:$D$44,4,FALSE)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up'!$A$2:$E$44,5,FALSE)</f>
        <v>Trsf</v>
      </c>
      <c r="S806" s="1" t="s">
        <v>1157</v>
      </c>
    </row>
    <row r="807" spans="1:19" x14ac:dyDescent="0.3">
      <c r="A807" s="4">
        <v>44701</v>
      </c>
      <c r="B807" s="5">
        <f t="shared" si="142"/>
        <v>5</v>
      </c>
      <c r="C807" s="5">
        <f t="shared" si="143"/>
        <v>2022</v>
      </c>
      <c r="D807" s="5" t="s">
        <v>785</v>
      </c>
      <c r="E807" s="5" t="str">
        <f>VLOOKUP(F807,'Set up'!$A$2:$C$44,2,FALSE)</f>
        <v>C00000020</v>
      </c>
      <c r="F807" s="1" t="s">
        <v>411</v>
      </c>
      <c r="G807" s="11" t="s">
        <v>64</v>
      </c>
      <c r="H807" s="5">
        <v>4</v>
      </c>
      <c r="I807" s="5" t="str">
        <f>VLOOKUP(F807,'Set up'!$A$2:$C$44,3,FALSE)</f>
        <v>Cash</v>
      </c>
      <c r="J807" s="5">
        <f>VLOOKUP(F807,'Set up'!$A$2:$D$44,4,FALSE)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up'!$A$2:$E$44,5,FALSE)</f>
        <v>Trsf</v>
      </c>
      <c r="S807" s="1" t="s">
        <v>1157</v>
      </c>
    </row>
    <row r="808" spans="1:19" x14ac:dyDescent="0.3">
      <c r="A808" s="4">
        <v>44702</v>
      </c>
      <c r="B808" s="5">
        <f t="shared" si="142"/>
        <v>5</v>
      </c>
      <c r="C808" s="5">
        <f t="shared" si="143"/>
        <v>2022</v>
      </c>
      <c r="D808" s="5" t="s">
        <v>790</v>
      </c>
      <c r="E808" s="5" t="str">
        <f>VLOOKUP(F808,'Set up'!$A$2:$C$44,2,FALSE)</f>
        <v>C00000026</v>
      </c>
      <c r="F808" s="1" t="s">
        <v>786</v>
      </c>
      <c r="G808" s="11" t="s">
        <v>709</v>
      </c>
      <c r="H808" s="5">
        <v>1</v>
      </c>
      <c r="I808" s="5" t="str">
        <f>VLOOKUP(F808,'Set up'!$A$2:$C$44,3,FALSE)</f>
        <v>Cash</v>
      </c>
      <c r="J808" s="5">
        <f>VLOOKUP(F808,'Set up'!$A$2:$D$44,4,FALSE)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up'!$A$2:$E$44,5,FALSE)</f>
        <v>Trsf</v>
      </c>
      <c r="S808" s="1" t="s">
        <v>816</v>
      </c>
    </row>
    <row r="809" spans="1:19" x14ac:dyDescent="0.3">
      <c r="A809" s="4">
        <v>44702</v>
      </c>
      <c r="B809" s="5">
        <f t="shared" si="142"/>
        <v>5</v>
      </c>
      <c r="C809" s="5">
        <f t="shared" si="143"/>
        <v>2022</v>
      </c>
      <c r="D809" s="5" t="s">
        <v>790</v>
      </c>
      <c r="E809" s="5" t="str">
        <f>VLOOKUP(F809,'Set up'!$A$2:$C$44,2,FALSE)</f>
        <v>C00000026</v>
      </c>
      <c r="F809" s="1" t="s">
        <v>786</v>
      </c>
      <c r="G809" s="11" t="s">
        <v>788</v>
      </c>
      <c r="H809" s="5">
        <v>1</v>
      </c>
      <c r="I809" s="5" t="str">
        <f>VLOOKUP(F809,'Set up'!$A$2:$C$44,3,FALSE)</f>
        <v>Cash</v>
      </c>
      <c r="J809" s="5">
        <f>VLOOKUP(F809,'Set up'!$A$2:$D$44,4,FALSE)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up'!$A$2:$E$44,5,FALSE)</f>
        <v>Trsf</v>
      </c>
      <c r="S809" s="1" t="s">
        <v>816</v>
      </c>
    </row>
    <row r="810" spans="1:19" x14ac:dyDescent="0.3">
      <c r="A810" s="4">
        <v>44702</v>
      </c>
      <c r="B810" s="5">
        <f t="shared" si="142"/>
        <v>5</v>
      </c>
      <c r="C810" s="5">
        <f t="shared" si="143"/>
        <v>2022</v>
      </c>
      <c r="D810" s="5" t="s">
        <v>790</v>
      </c>
      <c r="E810" s="5" t="str">
        <f>VLOOKUP(F810,'Set up'!$A$2:$C$44,2,FALSE)</f>
        <v>C00000026</v>
      </c>
      <c r="F810" s="1" t="s">
        <v>786</v>
      </c>
      <c r="G810" s="11" t="s">
        <v>668</v>
      </c>
      <c r="H810" s="5">
        <v>1</v>
      </c>
      <c r="I810" s="5" t="str">
        <f>VLOOKUP(F810,'Set up'!$A$2:$C$44,3,FALSE)</f>
        <v>Cash</v>
      </c>
      <c r="J810" s="5">
        <f>VLOOKUP(F810,'Set up'!$A$2:$D$44,4,FALSE)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up'!$A$2:$E$44,5,FALSE)</f>
        <v>Trsf</v>
      </c>
      <c r="S810" s="1" t="s">
        <v>816</v>
      </c>
    </row>
    <row r="811" spans="1:19" x14ac:dyDescent="0.3">
      <c r="A811" s="4">
        <v>44702</v>
      </c>
      <c r="B811" s="5">
        <f t="shared" si="142"/>
        <v>5</v>
      </c>
      <c r="C811" s="5">
        <f t="shared" si="143"/>
        <v>2022</v>
      </c>
      <c r="D811" s="5" t="s">
        <v>790</v>
      </c>
      <c r="E811" s="5" t="str">
        <f>VLOOKUP(F811,'Set up'!$A$2:$C$44,2,FALSE)</f>
        <v>C00000026</v>
      </c>
      <c r="F811" s="1" t="s">
        <v>786</v>
      </c>
      <c r="G811" s="11" t="s">
        <v>789</v>
      </c>
      <c r="H811" s="5">
        <v>1</v>
      </c>
      <c r="I811" s="5" t="str">
        <f>VLOOKUP(F811,'Set up'!$A$2:$C$44,3,FALSE)</f>
        <v>Cash</v>
      </c>
      <c r="J811" s="5">
        <f>VLOOKUP(F811,'Set up'!$A$2:$D$44,4,FALSE)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up'!$A$2:$E$44,5,FALSE)</f>
        <v>Trsf</v>
      </c>
      <c r="S811" s="1" t="s">
        <v>816</v>
      </c>
    </row>
    <row r="812" spans="1:19" x14ac:dyDescent="0.3">
      <c r="A812" s="4">
        <v>44702</v>
      </c>
      <c r="B812" s="5">
        <f t="shared" si="142"/>
        <v>5</v>
      </c>
      <c r="C812" s="5">
        <f t="shared" si="143"/>
        <v>2022</v>
      </c>
      <c r="D812" s="5" t="s">
        <v>791</v>
      </c>
      <c r="E812" s="5" t="str">
        <f>VLOOKUP(F812,'Set up'!$A$2:$C$44,2,FALSE)</f>
        <v>C00000020</v>
      </c>
      <c r="F812" s="1" t="s">
        <v>411</v>
      </c>
      <c r="G812" s="11" t="s">
        <v>777</v>
      </c>
      <c r="H812" s="5">
        <v>4</v>
      </c>
      <c r="I812" s="5" t="str">
        <f>VLOOKUP(F812,'Set up'!$A$2:$C$44,3,FALSE)</f>
        <v>Cash</v>
      </c>
      <c r="J812" s="5">
        <f>VLOOKUP(F812,'Set up'!$A$2:$D$44,4,FALSE)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up'!$A$2:$E$44,5,FALSE)</f>
        <v>Trsf</v>
      </c>
      <c r="S812" s="1" t="s">
        <v>1157</v>
      </c>
    </row>
    <row r="813" spans="1:19" x14ac:dyDescent="0.3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791</v>
      </c>
      <c r="E813" s="5" t="str">
        <f>VLOOKUP(F813,'Set up'!$A$2:$C$44,2,FALSE)</f>
        <v>C00000020</v>
      </c>
      <c r="F813" s="1" t="s">
        <v>411</v>
      </c>
      <c r="G813" s="11" t="s">
        <v>656</v>
      </c>
      <c r="H813" s="5">
        <v>10</v>
      </c>
      <c r="I813" s="5" t="str">
        <f>VLOOKUP(F813,'Set up'!$A$2:$C$44,3,FALSE)</f>
        <v>Cash</v>
      </c>
      <c r="J813" s="5">
        <f>VLOOKUP(F813,'Set up'!$A$2:$D$44,4,FALSE)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up'!$A$2:$E$44,5,FALSE)</f>
        <v>Trsf</v>
      </c>
      <c r="S813" s="1" t="s">
        <v>1157</v>
      </c>
    </row>
    <row r="814" spans="1:19" x14ac:dyDescent="0.3">
      <c r="A814" s="4">
        <v>44702</v>
      </c>
      <c r="B814" s="5">
        <f t="shared" si="161"/>
        <v>5</v>
      </c>
      <c r="C814" s="5">
        <f t="shared" si="162"/>
        <v>2022</v>
      </c>
      <c r="D814" s="5" t="s">
        <v>791</v>
      </c>
      <c r="E814" s="5" t="str">
        <f>VLOOKUP(F814,'Set up'!$A$2:$C$44,2,FALSE)</f>
        <v>C00000020</v>
      </c>
      <c r="F814" s="1" t="s">
        <v>411</v>
      </c>
      <c r="G814" s="11" t="s">
        <v>780</v>
      </c>
      <c r="H814" s="5">
        <v>5</v>
      </c>
      <c r="I814" s="5" t="str">
        <f>VLOOKUP(F814,'Set up'!$A$2:$C$44,3,FALSE)</f>
        <v>Cash</v>
      </c>
      <c r="J814" s="5">
        <f>VLOOKUP(F814,'Set up'!$A$2:$D$44,4,FALSE)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up'!$A$2:$E$44,5,FALSE)</f>
        <v>Trsf</v>
      </c>
      <c r="S814" s="1" t="s">
        <v>1157</v>
      </c>
    </row>
    <row r="815" spans="1:19" x14ac:dyDescent="0.3">
      <c r="A815" s="4">
        <v>44702</v>
      </c>
      <c r="B815" s="5">
        <f t="shared" si="161"/>
        <v>5</v>
      </c>
      <c r="C815" s="5">
        <f t="shared" si="162"/>
        <v>2022</v>
      </c>
      <c r="D815" s="5" t="s">
        <v>791</v>
      </c>
      <c r="E815" s="5" t="str">
        <f>VLOOKUP(F815,'Set up'!$A$2:$C$44,2,FALSE)</f>
        <v>C00000020</v>
      </c>
      <c r="F815" s="1" t="s">
        <v>411</v>
      </c>
      <c r="G815" s="11" t="s">
        <v>64</v>
      </c>
      <c r="H815" s="5">
        <v>4</v>
      </c>
      <c r="I815" s="5" t="str">
        <f>VLOOKUP(F815,'Set up'!$A$2:$C$44,3,FALSE)</f>
        <v>Cash</v>
      </c>
      <c r="J815" s="5">
        <f>VLOOKUP(F815,'Set up'!$A$2:$D$44,4,FALSE)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up'!$A$2:$E$44,5,FALSE)</f>
        <v>Trsf</v>
      </c>
      <c r="S815" s="1" t="s">
        <v>1157</v>
      </c>
    </row>
    <row r="816" spans="1:19" x14ac:dyDescent="0.3">
      <c r="A816" s="4">
        <v>44704</v>
      </c>
      <c r="B816" s="5">
        <f t="shared" si="161"/>
        <v>5</v>
      </c>
      <c r="C816" s="5">
        <f t="shared" si="162"/>
        <v>2022</v>
      </c>
      <c r="D816" s="5" t="s">
        <v>792</v>
      </c>
      <c r="E816" s="5" t="str">
        <f>VLOOKUP(F816,'Set up'!$A$2:$C$44,2,FALSE)</f>
        <v>C00000010</v>
      </c>
      <c r="F816" s="1" t="s">
        <v>62</v>
      </c>
      <c r="G816" s="11" t="s">
        <v>724</v>
      </c>
      <c r="H816" s="5">
        <v>6</v>
      </c>
      <c r="I816" s="5">
        <f>VLOOKUP(F816,'Set up'!$A$2:$C$44,3,FALSE)</f>
        <v>120</v>
      </c>
      <c r="J816" s="5">
        <f>VLOOKUP(F816,'Set up'!$A$2:$D$44,4,FALSE)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up'!$A$2:$E$44,5,FALSE)</f>
        <v>Trsf</v>
      </c>
      <c r="S816" s="1" t="s">
        <v>924</v>
      </c>
    </row>
    <row r="817" spans="1:19" x14ac:dyDescent="0.3">
      <c r="A817" s="4">
        <v>44704</v>
      </c>
      <c r="B817" s="5">
        <f t="shared" si="161"/>
        <v>5</v>
      </c>
      <c r="C817" s="5">
        <f t="shared" si="162"/>
        <v>2022</v>
      </c>
      <c r="D817" s="5" t="s">
        <v>792</v>
      </c>
      <c r="E817" s="5" t="str">
        <f>VLOOKUP(F817,'Set up'!$A$2:$C$44,2,FALSE)</f>
        <v>C00000010</v>
      </c>
      <c r="F817" s="1" t="s">
        <v>62</v>
      </c>
      <c r="G817" s="11" t="s">
        <v>656</v>
      </c>
      <c r="H817" s="5">
        <v>5</v>
      </c>
      <c r="I817" s="5">
        <f>VLOOKUP(F817,'Set up'!$A$2:$C$44,3,FALSE)</f>
        <v>120</v>
      </c>
      <c r="J817" s="5">
        <f>VLOOKUP(F817,'Set up'!$A$2:$D$44,4,FALSE)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up'!$A$2:$E$44,5,FALSE)</f>
        <v>Trsf</v>
      </c>
      <c r="S817" s="1" t="s">
        <v>924</v>
      </c>
    </row>
    <row r="818" spans="1:19" x14ac:dyDescent="0.3">
      <c r="A818" s="4">
        <v>44704</v>
      </c>
      <c r="B818" s="5">
        <f t="shared" si="161"/>
        <v>5</v>
      </c>
      <c r="C818" s="5">
        <f t="shared" si="162"/>
        <v>2022</v>
      </c>
      <c r="D818" s="5" t="s">
        <v>792</v>
      </c>
      <c r="E818" s="5" t="str">
        <f>VLOOKUP(F818,'Set up'!$A$2:$C$44,2,FALSE)</f>
        <v>C00000010</v>
      </c>
      <c r="F818" s="1" t="s">
        <v>62</v>
      </c>
      <c r="G818" s="11" t="s">
        <v>793</v>
      </c>
      <c r="H818" s="5">
        <v>10</v>
      </c>
      <c r="I818" s="5">
        <f>VLOOKUP(F818,'Set up'!$A$2:$C$44,3,FALSE)</f>
        <v>120</v>
      </c>
      <c r="J818" s="5">
        <f>VLOOKUP(F818,'Set up'!$A$2:$D$44,4,FALSE)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up'!$A$2:$E$44,5,FALSE)</f>
        <v>Trsf</v>
      </c>
      <c r="S818" s="1" t="s">
        <v>924</v>
      </c>
    </row>
    <row r="819" spans="1:19" x14ac:dyDescent="0.3">
      <c r="A819" s="4">
        <v>44704</v>
      </c>
      <c r="B819" s="5">
        <f t="shared" si="161"/>
        <v>5</v>
      </c>
      <c r="C819" s="5">
        <f t="shared" si="162"/>
        <v>2022</v>
      </c>
      <c r="D819" s="5" t="s">
        <v>792</v>
      </c>
      <c r="E819" s="5" t="str">
        <f>VLOOKUP(F819,'Set up'!$A$2:$C$44,2,FALSE)</f>
        <v>C00000010</v>
      </c>
      <c r="F819" s="1" t="s">
        <v>62</v>
      </c>
      <c r="G819" s="11" t="s">
        <v>568</v>
      </c>
      <c r="H819" s="5">
        <v>4</v>
      </c>
      <c r="I819" s="5">
        <f>VLOOKUP(F819,'Set up'!$A$2:$C$44,3,FALSE)</f>
        <v>120</v>
      </c>
      <c r="J819" s="5">
        <f>VLOOKUP(F819,'Set up'!$A$2:$D$44,4,FALSE)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up'!$A$2:$E$44,5,FALSE)</f>
        <v>Trsf</v>
      </c>
      <c r="S819" s="1" t="s">
        <v>924</v>
      </c>
    </row>
    <row r="820" spans="1:19" x14ac:dyDescent="0.3">
      <c r="A820" s="4">
        <v>44704</v>
      </c>
      <c r="B820" s="5">
        <f t="shared" si="161"/>
        <v>5</v>
      </c>
      <c r="C820" s="5">
        <f t="shared" si="162"/>
        <v>2022</v>
      </c>
      <c r="D820" s="5" t="s">
        <v>792</v>
      </c>
      <c r="E820" s="5" t="str">
        <f>VLOOKUP(F820,'Set up'!$A$2:$C$44,2,FALSE)</f>
        <v>C00000010</v>
      </c>
      <c r="F820" s="1" t="s">
        <v>62</v>
      </c>
      <c r="G820" s="11" t="s">
        <v>789</v>
      </c>
      <c r="H820" s="5">
        <v>1</v>
      </c>
      <c r="I820" s="5">
        <f>VLOOKUP(F820,'Set up'!$A$2:$C$44,3,FALSE)</f>
        <v>120</v>
      </c>
      <c r="J820" s="5">
        <f>VLOOKUP(F820,'Set up'!$A$2:$D$44,4,FALSE)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up'!$A$2:$E$44,5,FALSE)</f>
        <v>Trsf</v>
      </c>
      <c r="S820" s="1" t="s">
        <v>924</v>
      </c>
    </row>
    <row r="821" spans="1:19" x14ac:dyDescent="0.3">
      <c r="A821" s="4">
        <v>44704</v>
      </c>
      <c r="B821" s="5">
        <f t="shared" si="161"/>
        <v>5</v>
      </c>
      <c r="C821" s="5">
        <f t="shared" si="162"/>
        <v>2022</v>
      </c>
      <c r="D821" s="5" t="s">
        <v>795</v>
      </c>
      <c r="E821" s="5" t="str">
        <f>VLOOKUP(F821,'Set up'!$A$2:$C$44,2,FALSE)</f>
        <v>C00000020</v>
      </c>
      <c r="F821" s="1" t="s">
        <v>411</v>
      </c>
      <c r="G821" s="11" t="s">
        <v>777</v>
      </c>
      <c r="H821" s="5">
        <v>2</v>
      </c>
      <c r="I821" s="5" t="str">
        <f>VLOOKUP(F821,'Set up'!$A$2:$C$44,3,FALSE)</f>
        <v>Cash</v>
      </c>
      <c r="J821" s="5">
        <f>VLOOKUP(F821,'Set up'!$A$2:$D$44,4,FALSE)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up'!$A$2:$E$44,5,FALSE)</f>
        <v>Trsf</v>
      </c>
      <c r="S821" s="1" t="s">
        <v>1157</v>
      </c>
    </row>
    <row r="822" spans="1:19" x14ac:dyDescent="0.3">
      <c r="A822" s="4">
        <v>44704</v>
      </c>
      <c r="B822" s="5">
        <f t="shared" si="161"/>
        <v>5</v>
      </c>
      <c r="C822" s="5">
        <f t="shared" si="162"/>
        <v>2022</v>
      </c>
      <c r="D822" s="5" t="s">
        <v>795</v>
      </c>
      <c r="E822" s="5" t="str">
        <f>VLOOKUP(F822,'Set up'!$A$2:$C$44,2,FALSE)</f>
        <v>C00000020</v>
      </c>
      <c r="F822" s="1" t="s">
        <v>411</v>
      </c>
      <c r="G822" s="11" t="s">
        <v>656</v>
      </c>
      <c r="H822" s="5">
        <v>5</v>
      </c>
      <c r="I822" s="5" t="str">
        <f>VLOOKUP(F822,'Set up'!$A$2:$C$44,3,FALSE)</f>
        <v>Cash</v>
      </c>
      <c r="J822" s="5">
        <f>VLOOKUP(F822,'Set up'!$A$2:$D$44,4,FALSE)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up'!$A$2:$E$44,5,FALSE)</f>
        <v>Trsf</v>
      </c>
      <c r="S822" s="1" t="s">
        <v>1157</v>
      </c>
    </row>
    <row r="823" spans="1:19" x14ac:dyDescent="0.3">
      <c r="A823" s="4">
        <v>44704</v>
      </c>
      <c r="B823" s="5">
        <f t="shared" si="161"/>
        <v>5</v>
      </c>
      <c r="C823" s="5">
        <f t="shared" si="162"/>
        <v>2022</v>
      </c>
      <c r="D823" s="5" t="s">
        <v>795</v>
      </c>
      <c r="E823" s="5" t="str">
        <f>VLOOKUP(F823,'Set up'!$A$2:$C$44,2,FALSE)</f>
        <v>C00000020</v>
      </c>
      <c r="F823" s="1" t="s">
        <v>411</v>
      </c>
      <c r="G823" s="11" t="s">
        <v>780</v>
      </c>
      <c r="H823" s="5">
        <v>2</v>
      </c>
      <c r="I823" s="5" t="str">
        <f>VLOOKUP(F823,'Set up'!$A$2:$C$44,3,FALSE)</f>
        <v>Cash</v>
      </c>
      <c r="J823" s="5">
        <f>VLOOKUP(F823,'Set up'!$A$2:$D$44,4,FALSE)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up'!$A$2:$E$44,5,FALSE)</f>
        <v>Trsf</v>
      </c>
      <c r="S823" s="1" t="s">
        <v>1157</v>
      </c>
    </row>
    <row r="824" spans="1:19" x14ac:dyDescent="0.3">
      <c r="A824" s="4">
        <v>44704</v>
      </c>
      <c r="B824" s="5">
        <f t="shared" si="161"/>
        <v>5</v>
      </c>
      <c r="C824" s="5">
        <f t="shared" si="162"/>
        <v>2022</v>
      </c>
      <c r="D824" s="5" t="s">
        <v>795</v>
      </c>
      <c r="E824" s="5" t="str">
        <f>VLOOKUP(F824,'Set up'!$A$2:$C$44,2,FALSE)</f>
        <v>C00000020</v>
      </c>
      <c r="F824" s="1" t="s">
        <v>411</v>
      </c>
      <c r="G824" s="11" t="s">
        <v>794</v>
      </c>
      <c r="H824" s="5">
        <v>1</v>
      </c>
      <c r="I824" s="5" t="str">
        <f>VLOOKUP(F824,'Set up'!$A$2:$C$44,3,FALSE)</f>
        <v>Cash</v>
      </c>
      <c r="J824" s="5">
        <f>VLOOKUP(F824,'Set up'!$A$2:$D$44,4,FALSE)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up'!$A$2:$E$44,5,FALSE)</f>
        <v>Trsf</v>
      </c>
      <c r="S824" s="1" t="s">
        <v>1157</v>
      </c>
    </row>
    <row r="825" spans="1:19" x14ac:dyDescent="0.3">
      <c r="A825" s="4">
        <v>44704</v>
      </c>
      <c r="B825" s="5">
        <f t="shared" si="161"/>
        <v>5</v>
      </c>
      <c r="C825" s="5">
        <f t="shared" si="162"/>
        <v>2022</v>
      </c>
      <c r="D825" s="5" t="s">
        <v>795</v>
      </c>
      <c r="E825" s="5" t="str">
        <f>VLOOKUP(F825,'Set up'!$A$2:$C$44,2,FALSE)</f>
        <v>C00000020</v>
      </c>
      <c r="F825" s="1" t="s">
        <v>411</v>
      </c>
      <c r="G825" s="11" t="s">
        <v>793</v>
      </c>
      <c r="H825" s="5">
        <v>2</v>
      </c>
      <c r="I825" s="5" t="str">
        <f>VLOOKUP(F825,'Set up'!$A$2:$C$44,3,FALSE)</f>
        <v>Cash</v>
      </c>
      <c r="J825" s="5">
        <f>VLOOKUP(F825,'Set up'!$A$2:$D$44,4,FALSE)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up'!$A$2:$E$44,5,FALSE)</f>
        <v>Trsf</v>
      </c>
      <c r="S825" s="1" t="s">
        <v>1157</v>
      </c>
    </row>
    <row r="826" spans="1:19" x14ac:dyDescent="0.3">
      <c r="A826" s="4">
        <v>44704</v>
      </c>
      <c r="B826" s="5">
        <f t="shared" si="161"/>
        <v>5</v>
      </c>
      <c r="C826" s="5">
        <f t="shared" si="162"/>
        <v>2022</v>
      </c>
      <c r="D826" s="5" t="s">
        <v>796</v>
      </c>
      <c r="E826" s="5" t="str">
        <f>VLOOKUP(F826,'Set up'!$A$2:$C$44,2,FALSE)</f>
        <v>C00000019</v>
      </c>
      <c r="F826" s="1" t="s">
        <v>402</v>
      </c>
      <c r="G826" s="11" t="s">
        <v>721</v>
      </c>
      <c r="H826" s="5">
        <v>2</v>
      </c>
      <c r="I826" s="5" t="str">
        <f>VLOOKUP(F826,'Set up'!$A$2:$C$44,3,FALSE)</f>
        <v>Cash</v>
      </c>
      <c r="J826" s="5">
        <f>VLOOKUP(F826,'Set up'!$A$2:$D$44,4,FALSE)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up'!$A$2:$E$44,5,FALSE)</f>
        <v>Trsf</v>
      </c>
      <c r="S826" s="1" t="s">
        <v>807</v>
      </c>
    </row>
    <row r="827" spans="1:19" x14ac:dyDescent="0.3">
      <c r="A827" s="4">
        <v>44704</v>
      </c>
      <c r="B827" s="5">
        <f t="shared" si="161"/>
        <v>5</v>
      </c>
      <c r="C827" s="5">
        <f t="shared" si="162"/>
        <v>2022</v>
      </c>
      <c r="D827" s="5" t="s">
        <v>796</v>
      </c>
      <c r="E827" s="5" t="str">
        <f>VLOOKUP(F827,'Set up'!$A$2:$C$44,2,FALSE)</f>
        <v>C00000019</v>
      </c>
      <c r="F827" s="1" t="s">
        <v>402</v>
      </c>
      <c r="G827" s="11" t="s">
        <v>709</v>
      </c>
      <c r="H827" s="5">
        <v>2</v>
      </c>
      <c r="I827" s="5" t="str">
        <f>VLOOKUP(F827,'Set up'!$A$2:$C$44,3,FALSE)</f>
        <v>Cash</v>
      </c>
      <c r="J827" s="5">
        <f>VLOOKUP(F827,'Set up'!$A$2:$D$44,4,FALSE)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up'!$A$2:$E$44,5,FALSE)</f>
        <v>Trsf</v>
      </c>
      <c r="S827" s="1" t="s">
        <v>807</v>
      </c>
    </row>
    <row r="828" spans="1:19" x14ac:dyDescent="0.3">
      <c r="A828" s="4">
        <v>44704</v>
      </c>
      <c r="B828" s="5">
        <f t="shared" si="161"/>
        <v>5</v>
      </c>
      <c r="C828" s="5">
        <f t="shared" si="162"/>
        <v>2022</v>
      </c>
      <c r="D828" s="5" t="s">
        <v>796</v>
      </c>
      <c r="E828" s="5" t="str">
        <f>VLOOKUP(F828,'Set up'!$A$2:$C$44,2,FALSE)</f>
        <v>C00000019</v>
      </c>
      <c r="F828" s="1" t="s">
        <v>402</v>
      </c>
      <c r="G828" s="11" t="s">
        <v>793</v>
      </c>
      <c r="H828" s="5">
        <v>3</v>
      </c>
      <c r="I828" s="5" t="str">
        <f>VLOOKUP(F828,'Set up'!$A$2:$C$44,3,FALSE)</f>
        <v>Cash</v>
      </c>
      <c r="J828" s="5">
        <f>VLOOKUP(F828,'Set up'!$A$2:$D$44,4,FALSE)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up'!$A$2:$E$44,5,FALSE)</f>
        <v>Trsf</v>
      </c>
      <c r="S828" s="1" t="s">
        <v>807</v>
      </c>
    </row>
    <row r="829" spans="1:19" x14ac:dyDescent="0.3">
      <c r="A829" s="4">
        <v>44704</v>
      </c>
      <c r="B829" s="5">
        <f t="shared" si="161"/>
        <v>5</v>
      </c>
      <c r="C829" s="5">
        <f t="shared" si="162"/>
        <v>2022</v>
      </c>
      <c r="D829" s="5" t="s">
        <v>796</v>
      </c>
      <c r="E829" s="5" t="str">
        <f>VLOOKUP(F829,'Set up'!$A$2:$C$44,2,FALSE)</f>
        <v>C00000019</v>
      </c>
      <c r="F829" s="1" t="s">
        <v>402</v>
      </c>
      <c r="G829" s="11" t="s">
        <v>293</v>
      </c>
      <c r="H829" s="5">
        <v>1</v>
      </c>
      <c r="I829" s="5" t="str">
        <f>VLOOKUP(F829,'Set up'!$A$2:$C$44,3,FALSE)</f>
        <v>Cash</v>
      </c>
      <c r="J829" s="5">
        <f>VLOOKUP(F829,'Set up'!$A$2:$D$44,4,FALSE)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up'!$A$2:$E$44,5,FALSE)</f>
        <v>Trsf</v>
      </c>
      <c r="S829" s="1" t="s">
        <v>807</v>
      </c>
    </row>
    <row r="830" spans="1:19" x14ac:dyDescent="0.3">
      <c r="A830" s="4">
        <v>44704</v>
      </c>
      <c r="B830" s="5">
        <f t="shared" si="161"/>
        <v>5</v>
      </c>
      <c r="C830" s="5">
        <f t="shared" si="162"/>
        <v>2022</v>
      </c>
      <c r="D830" s="5" t="s">
        <v>796</v>
      </c>
      <c r="E830" s="5" t="str">
        <f>VLOOKUP(F830,'Set up'!$A$2:$C$44,2,FALSE)</f>
        <v>C00000019</v>
      </c>
      <c r="F830" s="1" t="s">
        <v>402</v>
      </c>
      <c r="G830" s="11" t="s">
        <v>789</v>
      </c>
      <c r="H830" s="5">
        <v>1</v>
      </c>
      <c r="I830" s="5" t="str">
        <f>VLOOKUP(F830,'Set up'!$A$2:$C$44,3,FALSE)</f>
        <v>Cash</v>
      </c>
      <c r="J830" s="5">
        <f>VLOOKUP(F830,'Set up'!$A$2:$D$44,4,FALSE)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up'!$A$2:$E$44,5,FALSE)</f>
        <v>Trsf</v>
      </c>
      <c r="S830" s="1" t="s">
        <v>807</v>
      </c>
    </row>
    <row r="831" spans="1:19" x14ac:dyDescent="0.3">
      <c r="A831" s="4">
        <v>44705</v>
      </c>
      <c r="B831" s="5">
        <f t="shared" si="161"/>
        <v>5</v>
      </c>
      <c r="C831" s="5">
        <f t="shared" si="162"/>
        <v>2022</v>
      </c>
      <c r="D831" s="5" t="s">
        <v>797</v>
      </c>
      <c r="E831" s="5" t="str">
        <f>VLOOKUP(F831,'Set up'!$A$2:$C$44,2,FALSE)</f>
        <v>C00000004</v>
      </c>
      <c r="F831" s="1" t="s">
        <v>23</v>
      </c>
      <c r="G831" s="11" t="s">
        <v>721</v>
      </c>
      <c r="H831" s="5">
        <v>5</v>
      </c>
      <c r="I831" s="5">
        <f>VLOOKUP(F831,'Set up'!$A$2:$C$44,3,FALSE)</f>
        <v>120</v>
      </c>
      <c r="J831" s="5">
        <f>VLOOKUP(F831,'Set up'!$A$2:$D$44,4,FALSE)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up'!$A$2:$E$44,5,FALSE)</f>
        <v>Chq</v>
      </c>
      <c r="S831" s="1" t="s">
        <v>978</v>
      </c>
    </row>
    <row r="832" spans="1:19" x14ac:dyDescent="0.3">
      <c r="A832" s="4">
        <v>44706</v>
      </c>
      <c r="B832" s="5">
        <f t="shared" si="161"/>
        <v>5</v>
      </c>
      <c r="C832" s="5">
        <f t="shared" si="162"/>
        <v>2022</v>
      </c>
      <c r="D832" s="5" t="s">
        <v>798</v>
      </c>
      <c r="E832" s="5" t="str">
        <f>VLOOKUP(F832,'Set up'!$A$2:$C$44,2,FALSE)</f>
        <v>C00000020</v>
      </c>
      <c r="F832" s="1" t="s">
        <v>411</v>
      </c>
      <c r="G832" s="11" t="s">
        <v>721</v>
      </c>
      <c r="H832" s="5">
        <v>4</v>
      </c>
      <c r="I832" s="5" t="str">
        <f>VLOOKUP(F832,'Set up'!$A$2:$C$44,3,FALSE)</f>
        <v>Cash</v>
      </c>
      <c r="J832" s="5">
        <f>VLOOKUP(F832,'Set up'!$A$2:$D$44,4,FALSE)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up'!$A$2:$E$44,5,FALSE)</f>
        <v>Trsf</v>
      </c>
      <c r="S832" s="1" t="s">
        <v>1157</v>
      </c>
    </row>
    <row r="833" spans="1:19" x14ac:dyDescent="0.3">
      <c r="A833" s="4">
        <v>44706</v>
      </c>
      <c r="B833" s="5">
        <f t="shared" si="161"/>
        <v>5</v>
      </c>
      <c r="C833" s="5">
        <f t="shared" si="162"/>
        <v>2022</v>
      </c>
      <c r="D833" s="5" t="s">
        <v>798</v>
      </c>
      <c r="E833" s="5" t="str">
        <f>VLOOKUP(F833,'Set up'!$A$2:$C$44,2,FALSE)</f>
        <v>C00000020</v>
      </c>
      <c r="F833" s="1" t="s">
        <v>411</v>
      </c>
      <c r="G833" s="11" t="s">
        <v>656</v>
      </c>
      <c r="H833" s="5">
        <v>8</v>
      </c>
      <c r="I833" s="5" t="str">
        <f>VLOOKUP(F833,'Set up'!$A$2:$C$44,3,FALSE)</f>
        <v>Cash</v>
      </c>
      <c r="J833" s="5">
        <f>VLOOKUP(F833,'Set up'!$A$2:$D$44,4,FALSE)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up'!$A$2:$E$44,5,FALSE)</f>
        <v>Trsf</v>
      </c>
      <c r="S833" s="1" t="s">
        <v>1157</v>
      </c>
    </row>
    <row r="834" spans="1:19" x14ac:dyDescent="0.3">
      <c r="A834" s="4">
        <v>44706</v>
      </c>
      <c r="B834" s="5">
        <f t="shared" si="161"/>
        <v>5</v>
      </c>
      <c r="C834" s="5">
        <f t="shared" si="162"/>
        <v>2022</v>
      </c>
      <c r="D834" s="5" t="s">
        <v>798</v>
      </c>
      <c r="E834" s="5" t="str">
        <f>VLOOKUP(F834,'Set up'!$A$2:$C$44,2,FALSE)</f>
        <v>C00000020</v>
      </c>
      <c r="F834" s="1" t="s">
        <v>411</v>
      </c>
      <c r="G834" s="11" t="s">
        <v>794</v>
      </c>
      <c r="H834" s="5">
        <v>6</v>
      </c>
      <c r="I834" s="5" t="str">
        <f>VLOOKUP(F834,'Set up'!$A$2:$C$44,3,FALSE)</f>
        <v>Cash</v>
      </c>
      <c r="J834" s="5">
        <f>VLOOKUP(F834,'Set up'!$A$2:$D$44,4,FALSE)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up'!$A$2:$E$44,5,FALSE)</f>
        <v>Trsf</v>
      </c>
      <c r="S834" s="1" t="s">
        <v>1157</v>
      </c>
    </row>
    <row r="835" spans="1:19" x14ac:dyDescent="0.3">
      <c r="A835" s="4">
        <v>44706</v>
      </c>
      <c r="B835" s="5">
        <f t="shared" si="161"/>
        <v>5</v>
      </c>
      <c r="C835" s="5">
        <f t="shared" si="162"/>
        <v>2022</v>
      </c>
      <c r="D835" s="5" t="s">
        <v>798</v>
      </c>
      <c r="E835" s="5" t="str">
        <f>VLOOKUP(F835,'Set up'!$A$2:$C$44,2,FALSE)</f>
        <v>C00000020</v>
      </c>
      <c r="F835" s="1" t="s">
        <v>411</v>
      </c>
      <c r="G835" s="11" t="s">
        <v>793</v>
      </c>
      <c r="H835" s="5">
        <v>4</v>
      </c>
      <c r="I835" s="5" t="str">
        <f>VLOOKUP(F835,'Set up'!$A$2:$C$44,3,FALSE)</f>
        <v>Cash</v>
      </c>
      <c r="J835" s="5">
        <f>VLOOKUP(F835,'Set up'!$A$2:$D$44,4,FALSE)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up'!$A$2:$E$44,5,FALSE)</f>
        <v>Trsf</v>
      </c>
      <c r="S835" s="1" t="s">
        <v>1157</v>
      </c>
    </row>
    <row r="836" spans="1:19" x14ac:dyDescent="0.3">
      <c r="A836" s="4">
        <v>44706</v>
      </c>
      <c r="B836" s="5">
        <f t="shared" si="161"/>
        <v>5</v>
      </c>
      <c r="C836" s="5">
        <f t="shared" si="162"/>
        <v>2022</v>
      </c>
      <c r="D836" s="5" t="s">
        <v>798</v>
      </c>
      <c r="E836" s="5" t="str">
        <f>VLOOKUP(F836,'Set up'!$A$2:$C$44,2,FALSE)</f>
        <v>C00000020</v>
      </c>
      <c r="F836" s="1" t="s">
        <v>411</v>
      </c>
      <c r="G836" s="11" t="s">
        <v>661</v>
      </c>
      <c r="H836" s="5">
        <v>1</v>
      </c>
      <c r="I836" s="5" t="str">
        <f>VLOOKUP(F836,'Set up'!$A$2:$C$44,3,FALSE)</f>
        <v>Cash</v>
      </c>
      <c r="J836" s="5">
        <f>VLOOKUP(F836,'Set up'!$A$2:$D$44,4,FALSE)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up'!$A$2:$E$44,5,FALSE)</f>
        <v>Trsf</v>
      </c>
      <c r="S836" s="1" t="s">
        <v>1157</v>
      </c>
    </row>
    <row r="837" spans="1:19" x14ac:dyDescent="0.3">
      <c r="A837" s="4">
        <v>44709</v>
      </c>
      <c r="B837" s="5">
        <f t="shared" si="161"/>
        <v>5</v>
      </c>
      <c r="C837" s="5">
        <f t="shared" si="162"/>
        <v>2022</v>
      </c>
      <c r="D837" s="5" t="s">
        <v>799</v>
      </c>
      <c r="E837" s="5" t="str">
        <f>VLOOKUP(F837,'Set up'!$A$2:$C$44,2,FALSE)</f>
        <v>C00000021</v>
      </c>
      <c r="F837" s="1" t="s">
        <v>493</v>
      </c>
      <c r="G837" s="11" t="s">
        <v>718</v>
      </c>
      <c r="H837" s="5">
        <v>1</v>
      </c>
      <c r="I837" s="5" t="str">
        <f>VLOOKUP(F837,'Set up'!$A$2:$C$44,3,FALSE)</f>
        <v>Cash</v>
      </c>
      <c r="J837" s="5">
        <f>VLOOKUP(F837,'Set up'!$A$2:$D$44,4,FALSE)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up'!$A$2:$E$44,5,FALSE)</f>
        <v>PD Chq</v>
      </c>
      <c r="S837" s="1" t="s">
        <v>974</v>
      </c>
    </row>
    <row r="838" spans="1:19" x14ac:dyDescent="0.3">
      <c r="A838" s="4">
        <v>44709</v>
      </c>
      <c r="B838" s="5">
        <f t="shared" si="161"/>
        <v>5</v>
      </c>
      <c r="C838" s="5">
        <f t="shared" si="162"/>
        <v>2022</v>
      </c>
      <c r="D838" s="5" t="s">
        <v>799</v>
      </c>
      <c r="E838" s="5" t="str">
        <f>VLOOKUP(F838,'Set up'!$A$2:$C$44,2,FALSE)</f>
        <v>C00000021</v>
      </c>
      <c r="F838" s="1" t="s">
        <v>493</v>
      </c>
      <c r="G838" s="11" t="s">
        <v>656</v>
      </c>
      <c r="H838" s="5">
        <v>3</v>
      </c>
      <c r="I838" s="5" t="str">
        <f>VLOOKUP(F838,'Set up'!$A$2:$C$44,3,FALSE)</f>
        <v>Cash</v>
      </c>
      <c r="J838" s="5">
        <f>VLOOKUP(F838,'Set up'!$A$2:$D$44,4,FALSE)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up'!$A$2:$E$44,5,FALSE)</f>
        <v>PD Chq</v>
      </c>
      <c r="S838" s="1" t="s">
        <v>974</v>
      </c>
    </row>
    <row r="839" spans="1:19" x14ac:dyDescent="0.3">
      <c r="A839" s="4">
        <v>44709</v>
      </c>
      <c r="B839" s="5">
        <f t="shared" si="161"/>
        <v>5</v>
      </c>
      <c r="C839" s="5">
        <f t="shared" si="162"/>
        <v>2022</v>
      </c>
      <c r="D839" s="5" t="s">
        <v>799</v>
      </c>
      <c r="E839" s="5" t="str">
        <f>VLOOKUP(F839,'Set up'!$A$2:$C$44,2,FALSE)</f>
        <v>C00000021</v>
      </c>
      <c r="F839" s="1" t="s">
        <v>493</v>
      </c>
      <c r="G839" s="11" t="s">
        <v>668</v>
      </c>
      <c r="H839" s="5">
        <v>1</v>
      </c>
      <c r="I839" s="5" t="str">
        <f>VLOOKUP(F839,'Set up'!$A$2:$C$44,3,FALSE)</f>
        <v>Cash</v>
      </c>
      <c r="J839" s="5">
        <f>VLOOKUP(F839,'Set up'!$A$2:$D$44,4,FALSE)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up'!$A$2:$E$44,5,FALSE)</f>
        <v>PD Chq</v>
      </c>
      <c r="S839" s="1" t="s">
        <v>974</v>
      </c>
    </row>
    <row r="840" spans="1:19" x14ac:dyDescent="0.3">
      <c r="A840" s="4">
        <v>44709</v>
      </c>
      <c r="B840" s="5">
        <f t="shared" si="161"/>
        <v>5</v>
      </c>
      <c r="C840" s="5">
        <f t="shared" si="162"/>
        <v>2022</v>
      </c>
      <c r="D840" s="5" t="s">
        <v>799</v>
      </c>
      <c r="E840" s="5" t="str">
        <f>VLOOKUP(F840,'Set up'!$A$2:$C$44,2,FALSE)</f>
        <v>C00000021</v>
      </c>
      <c r="F840" s="1" t="s">
        <v>493</v>
      </c>
      <c r="G840" s="11" t="s">
        <v>802</v>
      </c>
      <c r="H840" s="5">
        <v>1</v>
      </c>
      <c r="I840" s="5" t="str">
        <f>VLOOKUP(F840,'Set up'!$A$2:$C$44,3,FALSE)</f>
        <v>Cash</v>
      </c>
      <c r="J840" s="5">
        <f>VLOOKUP(F840,'Set up'!$A$2:$D$44,4,FALSE)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up'!$A$2:$E$44,5,FALSE)</f>
        <v>PD Chq</v>
      </c>
      <c r="S840" s="1" t="s">
        <v>974</v>
      </c>
    </row>
    <row r="841" spans="1:19" x14ac:dyDescent="0.3">
      <c r="A841" s="4">
        <v>44714</v>
      </c>
      <c r="B841" s="5">
        <f t="shared" si="161"/>
        <v>6</v>
      </c>
      <c r="C841" s="5">
        <f t="shared" si="162"/>
        <v>2022</v>
      </c>
      <c r="D841" s="5" t="s">
        <v>828</v>
      </c>
      <c r="E841" s="5" t="str">
        <f>VLOOKUP(F841,'Set up'!$A$2:$C$44,2,FALSE)</f>
        <v>C00000020</v>
      </c>
      <c r="F841" s="1" t="s">
        <v>411</v>
      </c>
      <c r="G841" s="11" t="s">
        <v>718</v>
      </c>
      <c r="H841" s="5">
        <v>4</v>
      </c>
      <c r="I841" s="5" t="str">
        <f>VLOOKUP(F841,'Set up'!$A$2:$C$44,3,FALSE)</f>
        <v>Cash</v>
      </c>
      <c r="J841" s="5">
        <f>VLOOKUP(F841,'Set up'!$A$2:$D$44,4,FALSE)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up'!$A$2:$E$44,5,FALSE)</f>
        <v>Trsf</v>
      </c>
      <c r="S841" s="1" t="s">
        <v>1158</v>
      </c>
    </row>
    <row r="842" spans="1:19" x14ac:dyDescent="0.3">
      <c r="A842" s="4">
        <v>44714</v>
      </c>
      <c r="B842" s="5">
        <f t="shared" si="161"/>
        <v>6</v>
      </c>
      <c r="C842" s="5">
        <f t="shared" si="162"/>
        <v>2022</v>
      </c>
      <c r="D842" s="5" t="s">
        <v>828</v>
      </c>
      <c r="E842" s="5" t="str">
        <f>VLOOKUP(F842,'Set up'!$A$2:$C$44,2,FALSE)</f>
        <v>C00000020</v>
      </c>
      <c r="F842" s="1" t="s">
        <v>411</v>
      </c>
      <c r="G842" s="11" t="s">
        <v>656</v>
      </c>
      <c r="H842" s="5">
        <v>6</v>
      </c>
      <c r="I842" s="5" t="str">
        <f>VLOOKUP(F842,'Set up'!$A$2:$C$44,3,FALSE)</f>
        <v>Cash</v>
      </c>
      <c r="J842" s="5">
        <f>VLOOKUP(F842,'Set up'!$A$2:$D$44,4,FALSE)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up'!$A$2:$E$44,5,FALSE)</f>
        <v>Trsf</v>
      </c>
      <c r="S842" s="1" t="s">
        <v>1159</v>
      </c>
    </row>
    <row r="843" spans="1:19" x14ac:dyDescent="0.3">
      <c r="A843" s="4">
        <v>44714</v>
      </c>
      <c r="B843" s="5">
        <f t="shared" si="161"/>
        <v>6</v>
      </c>
      <c r="C843" s="5">
        <f t="shared" si="162"/>
        <v>2022</v>
      </c>
      <c r="D843" s="5" t="s">
        <v>828</v>
      </c>
      <c r="E843" s="5" t="str">
        <f>VLOOKUP(F843,'Set up'!$A$2:$C$44,2,FALSE)</f>
        <v>C00000020</v>
      </c>
      <c r="F843" s="1" t="s">
        <v>411</v>
      </c>
      <c r="G843" s="11" t="s">
        <v>794</v>
      </c>
      <c r="H843" s="5">
        <v>3</v>
      </c>
      <c r="I843" s="5" t="str">
        <f>VLOOKUP(F843,'Set up'!$A$2:$C$44,3,FALSE)</f>
        <v>Cash</v>
      </c>
      <c r="J843" s="5">
        <f>VLOOKUP(F843,'Set up'!$A$2:$D$44,4,FALSE)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up'!$A$2:$E$44,5,FALSE)</f>
        <v>Trsf</v>
      </c>
      <c r="S843" s="1" t="s">
        <v>1159</v>
      </c>
    </row>
    <row r="844" spans="1:19" x14ac:dyDescent="0.3">
      <c r="A844" s="4">
        <v>44714</v>
      </c>
      <c r="B844" s="5">
        <f t="shared" si="161"/>
        <v>6</v>
      </c>
      <c r="C844" s="5">
        <f t="shared" si="162"/>
        <v>2022</v>
      </c>
      <c r="D844" s="5" t="s">
        <v>828</v>
      </c>
      <c r="E844" s="5" t="str">
        <f>VLOOKUP(F844,'Set up'!$A$2:$C$44,2,FALSE)</f>
        <v>C00000020</v>
      </c>
      <c r="F844" s="1" t="s">
        <v>411</v>
      </c>
      <c r="G844" s="11" t="s">
        <v>793</v>
      </c>
      <c r="H844" s="5">
        <v>4</v>
      </c>
      <c r="I844" s="5" t="str">
        <f>VLOOKUP(F844,'Set up'!$A$2:$C$44,3,FALSE)</f>
        <v>Cash</v>
      </c>
      <c r="J844" s="5">
        <f>VLOOKUP(F844,'Set up'!$A$2:$D$44,4,FALSE)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up'!$A$2:$E$44,5,FALSE)</f>
        <v>Trsf</v>
      </c>
      <c r="S844" s="1" t="s">
        <v>1160</v>
      </c>
    </row>
    <row r="845" spans="1:19" x14ac:dyDescent="0.3">
      <c r="A845" s="4">
        <v>44714</v>
      </c>
      <c r="B845" s="5">
        <f t="shared" si="161"/>
        <v>6</v>
      </c>
      <c r="C845" s="5">
        <f t="shared" si="162"/>
        <v>2022</v>
      </c>
      <c r="D845" s="5" t="s">
        <v>828</v>
      </c>
      <c r="E845" s="5" t="str">
        <f>VLOOKUP(F845,'Set up'!$A$2:$C$44,2,FALSE)</f>
        <v>C00000020</v>
      </c>
      <c r="F845" s="1" t="s">
        <v>411</v>
      </c>
      <c r="G845" s="11" t="s">
        <v>661</v>
      </c>
      <c r="H845" s="5">
        <v>1</v>
      </c>
      <c r="I845" s="5" t="str">
        <f>VLOOKUP(F845,'Set up'!$A$2:$C$44,3,FALSE)</f>
        <v>Cash</v>
      </c>
      <c r="J845" s="5">
        <f>VLOOKUP(F845,'Set up'!$A$2:$D$44,4,FALSE)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up'!$A$2:$E$44,5,FALSE)</f>
        <v>Trsf</v>
      </c>
      <c r="S845" s="1" t="s">
        <v>1161</v>
      </c>
    </row>
    <row r="846" spans="1:19" x14ac:dyDescent="0.3">
      <c r="A846" s="4">
        <v>44715</v>
      </c>
      <c r="B846" s="5">
        <f t="shared" si="161"/>
        <v>6</v>
      </c>
      <c r="C846" s="5">
        <f t="shared" si="162"/>
        <v>2022</v>
      </c>
      <c r="D846" s="5" t="s">
        <v>829</v>
      </c>
      <c r="E846" s="5" t="str">
        <f>VLOOKUP(F846,'Set up'!$A$2:$C$44,2,FALSE)</f>
        <v>C00000022</v>
      </c>
      <c r="F846" s="1" t="s">
        <v>639</v>
      </c>
      <c r="G846" s="11" t="s">
        <v>95</v>
      </c>
      <c r="H846" s="5">
        <v>1</v>
      </c>
      <c r="I846" s="5" t="str">
        <f>VLOOKUP(F846,'Set up'!$A$2:$C$44,3,FALSE)</f>
        <v>Cash</v>
      </c>
      <c r="J846" s="5">
        <f>VLOOKUP(F846,'Set up'!$A$2:$D$44,4,FALSE)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up'!$A$2:$E$44,5,FALSE)</f>
        <v>Trsf</v>
      </c>
      <c r="S846" s="1" t="s">
        <v>983</v>
      </c>
    </row>
    <row r="847" spans="1:19" x14ac:dyDescent="0.3">
      <c r="A847" s="4">
        <v>44716</v>
      </c>
      <c r="B847" s="5">
        <f t="shared" si="161"/>
        <v>6</v>
      </c>
      <c r="C847" s="5">
        <f t="shared" si="162"/>
        <v>2022</v>
      </c>
      <c r="D847" s="5" t="s">
        <v>830</v>
      </c>
      <c r="E847" s="5" t="str">
        <f>VLOOKUP(F847,'Set up'!$A$2:$C$44,2,FALSE)</f>
        <v>C00000020</v>
      </c>
      <c r="F847" s="1" t="s">
        <v>411</v>
      </c>
      <c r="G847" s="11" t="s">
        <v>718</v>
      </c>
      <c r="H847" s="5">
        <v>2</v>
      </c>
      <c r="I847" s="5" t="str">
        <f>VLOOKUP(F847,'Set up'!$A$2:$C$44,3,FALSE)</f>
        <v>Cash</v>
      </c>
      <c r="J847" s="5">
        <f>VLOOKUP(F847,'Set up'!$A$2:$D$44,4,FALSE)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up'!$A$2:$E$44,5,FALSE)</f>
        <v>Trsf</v>
      </c>
      <c r="S847" s="1" t="s">
        <v>1161</v>
      </c>
    </row>
    <row r="848" spans="1:19" x14ac:dyDescent="0.3">
      <c r="A848" s="4">
        <v>44716</v>
      </c>
      <c r="B848" s="5">
        <f t="shared" si="161"/>
        <v>6</v>
      </c>
      <c r="C848" s="5">
        <f t="shared" si="162"/>
        <v>2022</v>
      </c>
      <c r="D848" s="5" t="s">
        <v>830</v>
      </c>
      <c r="E848" s="5" t="str">
        <f>VLOOKUP(F848,'Set up'!$A$2:$C$44,2,FALSE)</f>
        <v>C00000020</v>
      </c>
      <c r="F848" s="1" t="s">
        <v>411</v>
      </c>
      <c r="G848" s="11" t="s">
        <v>656</v>
      </c>
      <c r="H848" s="5">
        <v>10</v>
      </c>
      <c r="I848" s="5" t="str">
        <f>VLOOKUP(F848,'Set up'!$A$2:$C$44,3,FALSE)</f>
        <v>Cash</v>
      </c>
      <c r="J848" s="5">
        <f>VLOOKUP(F848,'Set up'!$A$2:$D$44,4,FALSE)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up'!$A$2:$E$44,5,FALSE)</f>
        <v>Trsf</v>
      </c>
      <c r="S848" s="1" t="s">
        <v>1161</v>
      </c>
    </row>
    <row r="849" spans="1:20" x14ac:dyDescent="0.3">
      <c r="A849" s="4">
        <v>44716</v>
      </c>
      <c r="B849" s="5">
        <f t="shared" si="161"/>
        <v>6</v>
      </c>
      <c r="C849" s="5">
        <f t="shared" si="162"/>
        <v>2022</v>
      </c>
      <c r="D849" s="5" t="s">
        <v>830</v>
      </c>
      <c r="E849" s="5" t="str">
        <f>VLOOKUP(F849,'Set up'!$A$2:$C$44,2,FALSE)</f>
        <v>C00000020</v>
      </c>
      <c r="F849" s="1" t="s">
        <v>411</v>
      </c>
      <c r="G849" s="11" t="s">
        <v>794</v>
      </c>
      <c r="H849" s="5">
        <v>5</v>
      </c>
      <c r="I849" s="5" t="str">
        <f>VLOOKUP(F849,'Set up'!$A$2:$C$44,3,FALSE)</f>
        <v>Cash</v>
      </c>
      <c r="J849" s="5">
        <f>VLOOKUP(F849,'Set up'!$A$2:$D$44,4,FALSE)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up'!$A$2:$E$44,5,FALSE)</f>
        <v>Trsf</v>
      </c>
      <c r="S849" s="1" t="s">
        <v>1162</v>
      </c>
    </row>
    <row r="850" spans="1:20" x14ac:dyDescent="0.3">
      <c r="A850" s="4">
        <v>44716</v>
      </c>
      <c r="B850" s="5">
        <f t="shared" si="161"/>
        <v>6</v>
      </c>
      <c r="C850" s="5">
        <f t="shared" si="162"/>
        <v>2022</v>
      </c>
      <c r="D850" s="5" t="s">
        <v>830</v>
      </c>
      <c r="E850" s="5" t="str">
        <f>VLOOKUP(F850,'Set up'!$A$2:$C$44,2,FALSE)</f>
        <v>C00000020</v>
      </c>
      <c r="F850" s="1" t="s">
        <v>411</v>
      </c>
      <c r="G850" s="11" t="s">
        <v>793</v>
      </c>
      <c r="H850" s="5">
        <v>2</v>
      </c>
      <c r="I850" s="5" t="str">
        <f>VLOOKUP(F850,'Set up'!$A$2:$C$44,3,FALSE)</f>
        <v>Cash</v>
      </c>
      <c r="J850" s="5">
        <f>VLOOKUP(F850,'Set up'!$A$2:$D$44,4,FALSE)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up'!$A$2:$E$44,5,FALSE)</f>
        <v>Trsf</v>
      </c>
      <c r="S850" s="1" t="s">
        <v>1163</v>
      </c>
    </row>
    <row r="851" spans="1:20" x14ac:dyDescent="0.3">
      <c r="A851" s="4">
        <v>44719</v>
      </c>
      <c r="B851" s="5">
        <f t="shared" si="161"/>
        <v>6</v>
      </c>
      <c r="C851" s="5">
        <f t="shared" si="162"/>
        <v>2022</v>
      </c>
      <c r="D851" s="5" t="s">
        <v>831</v>
      </c>
      <c r="E851" s="5" t="str">
        <f>VLOOKUP(F851,'Set up'!$A$2:$C$44,2,FALSE)</f>
        <v>C00000001</v>
      </c>
      <c r="F851" s="1" t="s">
        <v>7</v>
      </c>
      <c r="G851" s="11" t="s">
        <v>718</v>
      </c>
      <c r="H851" s="5">
        <v>1</v>
      </c>
      <c r="I851" s="5" t="str">
        <f>VLOOKUP(F851,'Set up'!$A$2:$C$44,3,FALSE)</f>
        <v>Cash</v>
      </c>
      <c r="J851" s="5">
        <f>VLOOKUP(F851,'Set up'!$A$2:$D$44,4,FALSE)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up'!$A$2:$E$44,5,FALSE)</f>
        <v>Trsf</v>
      </c>
      <c r="S851" s="1" t="s">
        <v>842</v>
      </c>
    </row>
    <row r="852" spans="1:20" x14ac:dyDescent="0.3">
      <c r="A852" s="4">
        <v>44719</v>
      </c>
      <c r="B852" s="5">
        <f t="shared" si="161"/>
        <v>6</v>
      </c>
      <c r="C852" s="5">
        <f t="shared" si="162"/>
        <v>2022</v>
      </c>
      <c r="D852" s="5" t="s">
        <v>831</v>
      </c>
      <c r="E852" s="5" t="str">
        <f>VLOOKUP(F852,'Set up'!$A$2:$C$44,2,FALSE)</f>
        <v>C00000001</v>
      </c>
      <c r="F852" s="1" t="s">
        <v>7</v>
      </c>
      <c r="G852" s="11" t="s">
        <v>832</v>
      </c>
      <c r="H852" s="5">
        <v>1</v>
      </c>
      <c r="I852" s="5" t="str">
        <f>VLOOKUP(F852,'Set up'!$A$2:$C$44,3,FALSE)</f>
        <v>Cash</v>
      </c>
      <c r="J852" s="5">
        <f>VLOOKUP(F852,'Set up'!$A$2:$D$44,4,FALSE)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up'!$A$2:$E$44,5,FALSE)</f>
        <v>Trsf</v>
      </c>
      <c r="S852" s="1" t="s">
        <v>842</v>
      </c>
    </row>
    <row r="853" spans="1:20" x14ac:dyDescent="0.3">
      <c r="A853" s="4">
        <v>44721</v>
      </c>
      <c r="B853" s="5">
        <f t="shared" si="161"/>
        <v>6</v>
      </c>
      <c r="C853" s="5">
        <f t="shared" si="162"/>
        <v>2022</v>
      </c>
      <c r="D853" s="5" t="s">
        <v>833</v>
      </c>
      <c r="E853" s="5" t="str">
        <f>VLOOKUP(F853,'Set up'!$A$2:$C$44,2,FALSE)</f>
        <v>C00000010</v>
      </c>
      <c r="F853" s="1" t="s">
        <v>62</v>
      </c>
      <c r="G853" s="11" t="s">
        <v>724</v>
      </c>
      <c r="H853" s="5">
        <v>5</v>
      </c>
      <c r="I853" s="5">
        <f>VLOOKUP(F853,'Set up'!$A$2:$C$44,3,FALSE)</f>
        <v>120</v>
      </c>
      <c r="J853" s="5">
        <f>VLOOKUP(F853,'Set up'!$A$2:$D$44,4,FALSE)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up'!$A$2:$E$44,5,FALSE)</f>
        <v>Trsf</v>
      </c>
      <c r="S853" s="1" t="s">
        <v>979</v>
      </c>
      <c r="T853" s="91"/>
    </row>
    <row r="854" spans="1:20" x14ac:dyDescent="0.3">
      <c r="A854" s="4">
        <v>44721</v>
      </c>
      <c r="B854" s="5">
        <f t="shared" si="161"/>
        <v>6</v>
      </c>
      <c r="C854" s="5">
        <f t="shared" si="162"/>
        <v>2022</v>
      </c>
      <c r="D854" s="5" t="s">
        <v>833</v>
      </c>
      <c r="E854" s="5" t="str">
        <f>VLOOKUP(F854,'Set up'!$A$2:$C$44,2,FALSE)</f>
        <v>C00000010</v>
      </c>
      <c r="F854" s="1" t="s">
        <v>62</v>
      </c>
      <c r="G854" s="11" t="s">
        <v>656</v>
      </c>
      <c r="H854" s="5">
        <v>5</v>
      </c>
      <c r="I854" s="5">
        <f>VLOOKUP(F854,'Set up'!$A$2:$C$44,3,FALSE)</f>
        <v>120</v>
      </c>
      <c r="J854" s="5">
        <f>VLOOKUP(F854,'Set up'!$A$2:$D$44,4,FALSE)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up'!$A$2:$E$44,5,FALSE)</f>
        <v>Trsf</v>
      </c>
      <c r="S854" s="1" t="s">
        <v>979</v>
      </c>
    </row>
    <row r="855" spans="1:20" x14ac:dyDescent="0.3">
      <c r="A855" s="4">
        <v>44721</v>
      </c>
      <c r="B855" s="5">
        <f t="shared" si="161"/>
        <v>6</v>
      </c>
      <c r="C855" s="5">
        <f t="shared" si="162"/>
        <v>2022</v>
      </c>
      <c r="D855" s="5" t="s">
        <v>833</v>
      </c>
      <c r="E855" s="5" t="str">
        <f>VLOOKUP(F855,'Set up'!$A$2:$C$44,2,FALSE)</f>
        <v>C00000010</v>
      </c>
      <c r="F855" s="1" t="s">
        <v>62</v>
      </c>
      <c r="G855" s="11" t="s">
        <v>793</v>
      </c>
      <c r="H855" s="5">
        <v>10</v>
      </c>
      <c r="I855" s="5">
        <f>VLOOKUP(F855,'Set up'!$A$2:$C$44,3,FALSE)</f>
        <v>120</v>
      </c>
      <c r="J855" s="5">
        <f>VLOOKUP(F855,'Set up'!$A$2:$D$44,4,FALSE)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up'!$A$2:$E$44,5,FALSE)</f>
        <v>Trsf</v>
      </c>
      <c r="S855" s="1" t="s">
        <v>979</v>
      </c>
    </row>
    <row r="856" spans="1:20" x14ac:dyDescent="0.3">
      <c r="A856" s="4">
        <v>44721</v>
      </c>
      <c r="B856" s="5">
        <f t="shared" si="161"/>
        <v>6</v>
      </c>
      <c r="C856" s="5">
        <f t="shared" si="162"/>
        <v>2022</v>
      </c>
      <c r="D856" s="5" t="s">
        <v>833</v>
      </c>
      <c r="E856" s="5" t="str">
        <f>VLOOKUP(F856,'Set up'!$A$2:$C$44,2,FALSE)</f>
        <v>C00000010</v>
      </c>
      <c r="F856" s="1" t="s">
        <v>62</v>
      </c>
      <c r="G856" s="11" t="s">
        <v>568</v>
      </c>
      <c r="H856" s="5">
        <v>4</v>
      </c>
      <c r="I856" s="5">
        <f>VLOOKUP(F856,'Set up'!$A$2:$C$44,3,FALSE)</f>
        <v>120</v>
      </c>
      <c r="J856" s="5">
        <f>VLOOKUP(F856,'Set up'!$A$2:$D$44,4,FALSE)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up'!$A$2:$E$44,5,FALSE)</f>
        <v>Trsf</v>
      </c>
      <c r="S856" s="1" t="s">
        <v>979</v>
      </c>
    </row>
    <row r="857" spans="1:20" x14ac:dyDescent="0.3">
      <c r="A857" s="4">
        <v>44721</v>
      </c>
      <c r="B857" s="5">
        <f t="shared" si="161"/>
        <v>6</v>
      </c>
      <c r="C857" s="5">
        <f t="shared" si="162"/>
        <v>2022</v>
      </c>
      <c r="D857" s="5" t="s">
        <v>833</v>
      </c>
      <c r="E857" s="5" t="str">
        <f>VLOOKUP(F857,'Set up'!$A$2:$C$44,2,FALSE)</f>
        <v>C00000010</v>
      </c>
      <c r="F857" s="1" t="s">
        <v>62</v>
      </c>
      <c r="G857" s="11" t="s">
        <v>616</v>
      </c>
      <c r="H857" s="5">
        <v>1</v>
      </c>
      <c r="I857" s="5">
        <f>VLOOKUP(F857,'Set up'!$A$2:$C$44,3,FALSE)</f>
        <v>120</v>
      </c>
      <c r="J857" s="5">
        <f>VLOOKUP(F857,'Set up'!$A$2:$D$44,4,FALSE)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up'!$A$2:$E$44,5,FALSE)</f>
        <v>Trsf</v>
      </c>
      <c r="S857" s="1" t="s">
        <v>979</v>
      </c>
    </row>
    <row r="858" spans="1:20" x14ac:dyDescent="0.3">
      <c r="A858" s="4">
        <v>44721</v>
      </c>
      <c r="B858" s="5">
        <f t="shared" si="161"/>
        <v>6</v>
      </c>
      <c r="C858" s="5">
        <f t="shared" si="162"/>
        <v>2022</v>
      </c>
      <c r="D858" s="5" t="s">
        <v>834</v>
      </c>
      <c r="E858" s="5" t="str">
        <f>VLOOKUP(F858,'Set up'!$A$2:$C$44,2,FALSE)</f>
        <v>C00000022</v>
      </c>
      <c r="F858" s="1" t="s">
        <v>639</v>
      </c>
      <c r="G858" s="11" t="s">
        <v>95</v>
      </c>
      <c r="H858" s="5">
        <v>1</v>
      </c>
      <c r="I858" s="5" t="str">
        <f>VLOOKUP(F858,'Set up'!$A$2:$C$44,3,FALSE)</f>
        <v>Cash</v>
      </c>
      <c r="J858" s="5">
        <f>VLOOKUP(F858,'Set up'!$A$2:$D$44,4,FALSE)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up'!$A$2:$E$44,5,FALSE)</f>
        <v>Trsf</v>
      </c>
      <c r="S858" s="1" t="s">
        <v>985</v>
      </c>
    </row>
    <row r="859" spans="1:20" x14ac:dyDescent="0.3">
      <c r="A859" s="4">
        <v>44722</v>
      </c>
      <c r="B859" s="5">
        <f t="shared" si="161"/>
        <v>6</v>
      </c>
      <c r="C859" s="5">
        <f t="shared" si="162"/>
        <v>2022</v>
      </c>
      <c r="D859" s="5" t="s">
        <v>835</v>
      </c>
      <c r="E859" s="5" t="str">
        <f>VLOOKUP(F859,'Set up'!$A$2:$C$44,2,FALSE)</f>
        <v>C00000021</v>
      </c>
      <c r="F859" s="1" t="s">
        <v>493</v>
      </c>
      <c r="G859" s="11" t="s">
        <v>718</v>
      </c>
      <c r="H859" s="5">
        <v>1</v>
      </c>
      <c r="I859" s="5" t="str">
        <f>VLOOKUP(F859,'Set up'!$A$2:$C$44,3,FALSE)</f>
        <v>Cash</v>
      </c>
      <c r="J859" s="5">
        <f>VLOOKUP(F859,'Set up'!$A$2:$D$44,4,FALSE)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up'!$A$2:$E$44,5,FALSE)</f>
        <v>PD Chq</v>
      </c>
      <c r="S859" s="1" t="s">
        <v>977</v>
      </c>
    </row>
    <row r="860" spans="1:20" x14ac:dyDescent="0.3">
      <c r="A860" s="4">
        <v>44722</v>
      </c>
      <c r="B860" s="5">
        <f t="shared" si="161"/>
        <v>6</v>
      </c>
      <c r="C860" s="5">
        <f t="shared" si="162"/>
        <v>2022</v>
      </c>
      <c r="D860" s="5" t="s">
        <v>835</v>
      </c>
      <c r="E860" s="5" t="str">
        <f>VLOOKUP(F860,'Set up'!$A$2:$C$44,2,FALSE)</f>
        <v>C00000021</v>
      </c>
      <c r="F860" s="1" t="s">
        <v>493</v>
      </c>
      <c r="G860" s="11" t="s">
        <v>656</v>
      </c>
      <c r="H860" s="5">
        <v>2</v>
      </c>
      <c r="I860" s="5" t="str">
        <f>VLOOKUP(F860,'Set up'!$A$2:$C$44,3,FALSE)</f>
        <v>Cash</v>
      </c>
      <c r="J860" s="5">
        <f>VLOOKUP(F860,'Set up'!$A$2:$D$44,4,FALSE)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up'!$A$2:$E$44,5,FALSE)</f>
        <v>PD Chq</v>
      </c>
      <c r="S860" s="1" t="s">
        <v>977</v>
      </c>
    </row>
    <row r="861" spans="1:20" x14ac:dyDescent="0.3">
      <c r="A861" s="4">
        <v>44722</v>
      </c>
      <c r="B861" s="5">
        <f t="shared" si="161"/>
        <v>6</v>
      </c>
      <c r="C861" s="5">
        <f t="shared" si="162"/>
        <v>2022</v>
      </c>
      <c r="D861" s="5" t="s">
        <v>835</v>
      </c>
      <c r="E861" s="5" t="str">
        <f>VLOOKUP(F861,'Set up'!$A$2:$C$44,2,FALSE)</f>
        <v>C00000021</v>
      </c>
      <c r="F861" s="1" t="s">
        <v>493</v>
      </c>
      <c r="G861" s="11" t="s">
        <v>668</v>
      </c>
      <c r="H861" s="5">
        <v>1</v>
      </c>
      <c r="I861" s="5" t="str">
        <f>VLOOKUP(F861,'Set up'!$A$2:$C$44,3,FALSE)</f>
        <v>Cash</v>
      </c>
      <c r="J861" s="5">
        <f>VLOOKUP(F861,'Set up'!$A$2:$D$44,4,FALSE)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up'!$A$2:$E$44,5,FALSE)</f>
        <v>PD Chq</v>
      </c>
      <c r="S861" s="1" t="s">
        <v>977</v>
      </c>
    </row>
    <row r="862" spans="1:20" x14ac:dyDescent="0.3">
      <c r="A862" s="4">
        <v>44723</v>
      </c>
      <c r="B862" s="5">
        <f t="shared" si="161"/>
        <v>6</v>
      </c>
      <c r="C862" s="5">
        <f t="shared" si="162"/>
        <v>2022</v>
      </c>
      <c r="D862" s="5" t="s">
        <v>836</v>
      </c>
      <c r="E862" s="5" t="str">
        <f>VLOOKUP(F862,'Set up'!$A$2:$C$44,2,FALSE)</f>
        <v>C00000020</v>
      </c>
      <c r="F862" s="1" t="s">
        <v>411</v>
      </c>
      <c r="G862" s="11" t="s">
        <v>718</v>
      </c>
      <c r="H862" s="5">
        <v>2</v>
      </c>
      <c r="I862" s="5" t="str">
        <f>VLOOKUP(F862,'Set up'!$A$2:$C$44,3,FALSE)</f>
        <v>Cash</v>
      </c>
      <c r="J862" s="5">
        <f>VLOOKUP(F862,'Set up'!$A$2:$D$44,4,FALSE)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up'!$A$2:$E$44,5,FALSE)</f>
        <v>Trsf</v>
      </c>
      <c r="S862" s="1" t="s">
        <v>1163</v>
      </c>
    </row>
    <row r="863" spans="1:20" x14ac:dyDescent="0.3">
      <c r="A863" s="4">
        <v>44723</v>
      </c>
      <c r="B863" s="5">
        <f t="shared" si="161"/>
        <v>6</v>
      </c>
      <c r="C863" s="5">
        <f t="shared" si="162"/>
        <v>2022</v>
      </c>
      <c r="D863" s="5" t="s">
        <v>836</v>
      </c>
      <c r="E863" s="5" t="str">
        <f>VLOOKUP(F863,'Set up'!$A$2:$C$44,2,FALSE)</f>
        <v>C00000020</v>
      </c>
      <c r="F863" s="1" t="s">
        <v>411</v>
      </c>
      <c r="G863" s="11" t="s">
        <v>656</v>
      </c>
      <c r="H863" s="5">
        <v>1</v>
      </c>
      <c r="I863" s="5" t="str">
        <f>VLOOKUP(F863,'Set up'!$A$2:$C$44,3,FALSE)</f>
        <v>Cash</v>
      </c>
      <c r="J863" s="5">
        <f>VLOOKUP(F863,'Set up'!$A$2:$D$44,4,FALSE)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up'!$A$2:$E$44,5,FALSE)</f>
        <v>Trsf</v>
      </c>
      <c r="S863" s="1" t="s">
        <v>1163</v>
      </c>
    </row>
    <row r="864" spans="1:20" x14ac:dyDescent="0.3">
      <c r="A864" s="4">
        <v>44723</v>
      </c>
      <c r="B864" s="5">
        <f t="shared" si="161"/>
        <v>6</v>
      </c>
      <c r="C864" s="5">
        <f t="shared" si="162"/>
        <v>2022</v>
      </c>
      <c r="D864" s="5" t="s">
        <v>836</v>
      </c>
      <c r="E864" s="5" t="str">
        <f>VLOOKUP(F864,'Set up'!$A$2:$C$44,2,FALSE)</f>
        <v>C00000020</v>
      </c>
      <c r="F864" s="1" t="s">
        <v>411</v>
      </c>
      <c r="G864" s="11" t="s">
        <v>794</v>
      </c>
      <c r="H864" s="5">
        <v>1</v>
      </c>
      <c r="I864" s="5" t="str">
        <f>VLOOKUP(F864,'Set up'!$A$2:$C$44,3,FALSE)</f>
        <v>Cash</v>
      </c>
      <c r="J864" s="5">
        <f>VLOOKUP(F864,'Set up'!$A$2:$D$44,4,FALSE)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up'!$A$2:$E$44,5,FALSE)</f>
        <v>Trsf</v>
      </c>
      <c r="S864" s="1" t="s">
        <v>1163</v>
      </c>
    </row>
    <row r="865" spans="1:19" x14ac:dyDescent="0.3">
      <c r="A865" s="4">
        <v>44723</v>
      </c>
      <c r="B865" s="5">
        <f t="shared" si="161"/>
        <v>6</v>
      </c>
      <c r="C865" s="5">
        <f t="shared" si="162"/>
        <v>2022</v>
      </c>
      <c r="D865" s="5" t="s">
        <v>836</v>
      </c>
      <c r="E865" s="5" t="str">
        <f>VLOOKUP(F865,'Set up'!$A$2:$C$44,2,FALSE)</f>
        <v>C00000020</v>
      </c>
      <c r="F865" s="1" t="s">
        <v>411</v>
      </c>
      <c r="G865" s="11" t="s">
        <v>793</v>
      </c>
      <c r="H865" s="5">
        <v>2</v>
      </c>
      <c r="I865" s="5" t="str">
        <f>VLOOKUP(F865,'Set up'!$A$2:$C$44,3,FALSE)</f>
        <v>Cash</v>
      </c>
      <c r="J865" s="5">
        <f>VLOOKUP(F865,'Set up'!$A$2:$D$44,4,FALSE)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up'!$A$2:$E$44,5,FALSE)</f>
        <v>Trsf</v>
      </c>
      <c r="S865" s="1" t="s">
        <v>1164</v>
      </c>
    </row>
    <row r="866" spans="1:19" x14ac:dyDescent="0.3">
      <c r="A866" s="4">
        <v>44725</v>
      </c>
      <c r="B866" s="5">
        <f t="shared" si="161"/>
        <v>6</v>
      </c>
      <c r="C866" s="5">
        <f t="shared" si="162"/>
        <v>2022</v>
      </c>
      <c r="D866" s="5" t="s">
        <v>837</v>
      </c>
      <c r="E866" s="5" t="str">
        <f>VLOOKUP(F866,'Set up'!$A$2:$C$44,2,FALSE)</f>
        <v>C00000023</v>
      </c>
      <c r="F866" s="1" t="s">
        <v>667</v>
      </c>
      <c r="G866" s="11" t="s">
        <v>707</v>
      </c>
      <c r="H866" s="5">
        <v>4</v>
      </c>
      <c r="I866" s="5" t="str">
        <f>VLOOKUP(F866,'Set up'!$A$2:$C$44,3,FALSE)</f>
        <v>Cash</v>
      </c>
      <c r="J866" s="5">
        <f>VLOOKUP(F866,'Set up'!$A$2:$D$44,4,FALSE)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up'!$A$2:$E$44,5,FALSE)</f>
        <v>Trsf</v>
      </c>
      <c r="S866" s="1" t="s">
        <v>843</v>
      </c>
    </row>
    <row r="867" spans="1:19" x14ac:dyDescent="0.3">
      <c r="A867" s="4">
        <v>44725</v>
      </c>
      <c r="B867" s="5">
        <f t="shared" si="161"/>
        <v>6</v>
      </c>
      <c r="C867" s="5">
        <f t="shared" si="162"/>
        <v>2022</v>
      </c>
      <c r="D867" s="5" t="s">
        <v>837</v>
      </c>
      <c r="E867" s="5" t="str">
        <f>VLOOKUP(F867,'Set up'!$A$2:$C$44,2,FALSE)</f>
        <v>C00000023</v>
      </c>
      <c r="F867" s="1" t="s">
        <v>667</v>
      </c>
      <c r="G867" s="11" t="s">
        <v>656</v>
      </c>
      <c r="H867" s="5">
        <v>2</v>
      </c>
      <c r="I867" s="5" t="str">
        <f>VLOOKUP(F867,'Set up'!$A$2:$C$44,3,FALSE)</f>
        <v>Cash</v>
      </c>
      <c r="J867" s="5">
        <f>VLOOKUP(F867,'Set up'!$A$2:$D$44,4,FALSE)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up'!$A$2:$E$44,5,FALSE)</f>
        <v>Trsf</v>
      </c>
      <c r="S867" s="1" t="s">
        <v>843</v>
      </c>
    </row>
    <row r="868" spans="1:19" x14ac:dyDescent="0.3">
      <c r="A868" s="4">
        <v>44725</v>
      </c>
      <c r="B868" s="5">
        <f t="shared" si="161"/>
        <v>6</v>
      </c>
      <c r="C868" s="5">
        <f t="shared" si="162"/>
        <v>2022</v>
      </c>
      <c r="D868" s="5" t="s">
        <v>837</v>
      </c>
      <c r="E868" s="5" t="str">
        <f>VLOOKUP(F868,'Set up'!$A$2:$C$44,2,FALSE)</f>
        <v>C00000023</v>
      </c>
      <c r="F868" s="1" t="s">
        <v>667</v>
      </c>
      <c r="G868" s="11" t="s">
        <v>668</v>
      </c>
      <c r="H868" s="5">
        <v>2</v>
      </c>
      <c r="I868" s="5" t="str">
        <f>VLOOKUP(F868,'Set up'!$A$2:$C$44,3,FALSE)</f>
        <v>Cash</v>
      </c>
      <c r="J868" s="5">
        <f>VLOOKUP(F868,'Set up'!$A$2:$D$44,4,FALSE)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up'!$A$2:$E$44,5,FALSE)</f>
        <v>Trsf</v>
      </c>
      <c r="S868" s="1" t="s">
        <v>843</v>
      </c>
    </row>
    <row r="869" spans="1:19" x14ac:dyDescent="0.3">
      <c r="A869" s="4">
        <v>44726</v>
      </c>
      <c r="B869" s="5">
        <f t="shared" si="161"/>
        <v>6</v>
      </c>
      <c r="C869" s="5">
        <f t="shared" si="162"/>
        <v>2022</v>
      </c>
      <c r="D869" s="5" t="s">
        <v>838</v>
      </c>
      <c r="E869" s="5" t="str">
        <f>VLOOKUP(F869,'Set up'!$A$2:$C$44,2,FALSE)</f>
        <v>C00000009</v>
      </c>
      <c r="F869" s="1" t="s">
        <v>58</v>
      </c>
      <c r="G869" s="11" t="s">
        <v>721</v>
      </c>
      <c r="H869" s="5">
        <v>2</v>
      </c>
      <c r="I869" s="5">
        <f>VLOOKUP(F869,'Set up'!$A$2:$C$44,3,FALSE)</f>
        <v>60</v>
      </c>
      <c r="J869" s="5">
        <f>VLOOKUP(F869,'Set up'!$A$2:$D$44,4,FALSE)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up'!$A$2:$E$44,5,FALSE)</f>
        <v>Chq</v>
      </c>
      <c r="S869" s="1" t="s">
        <v>1149</v>
      </c>
    </row>
    <row r="870" spans="1:19" x14ac:dyDescent="0.3">
      <c r="A870" s="4">
        <v>44726</v>
      </c>
      <c r="B870" s="5">
        <f t="shared" si="161"/>
        <v>6</v>
      </c>
      <c r="C870" s="5">
        <f t="shared" si="162"/>
        <v>2022</v>
      </c>
      <c r="D870" s="5" t="s">
        <v>839</v>
      </c>
      <c r="E870" s="5" t="str">
        <f>VLOOKUP(F870,'Set up'!$A$2:$C$44,2,FALSE)</f>
        <v>C00000001</v>
      </c>
      <c r="F870" s="1" t="s">
        <v>7</v>
      </c>
      <c r="G870" s="11" t="s">
        <v>718</v>
      </c>
      <c r="H870" s="5">
        <v>1</v>
      </c>
      <c r="I870" s="5" t="str">
        <f>VLOOKUP(F870,'Set up'!$A$2:$C$44,3,FALSE)</f>
        <v>Cash</v>
      </c>
      <c r="J870" s="5">
        <f>VLOOKUP(F870,'Set up'!$A$2:$D$44,4,FALSE)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up'!$A$2:$E$44,5,FALSE)</f>
        <v>Trsf</v>
      </c>
      <c r="S870" s="1" t="s">
        <v>853</v>
      </c>
    </row>
    <row r="871" spans="1:19" x14ac:dyDescent="0.3">
      <c r="A871" s="4">
        <v>44726</v>
      </c>
      <c r="B871" s="5">
        <f t="shared" si="161"/>
        <v>6</v>
      </c>
      <c r="C871" s="5">
        <f t="shared" si="162"/>
        <v>2022</v>
      </c>
      <c r="D871" s="5" t="s">
        <v>839</v>
      </c>
      <c r="E871" s="5" t="str">
        <f>VLOOKUP(F871,'Set up'!$A$2:$C$44,2,FALSE)</f>
        <v>C00000001</v>
      </c>
      <c r="F871" s="1" t="s">
        <v>7</v>
      </c>
      <c r="G871" s="11" t="s">
        <v>656</v>
      </c>
      <c r="H871" s="5">
        <v>4</v>
      </c>
      <c r="I871" s="5" t="str">
        <f>VLOOKUP(F871,'Set up'!$A$2:$C$44,3,FALSE)</f>
        <v>Cash</v>
      </c>
      <c r="J871" s="5">
        <f>VLOOKUP(F871,'Set up'!$A$2:$D$44,4,FALSE)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up'!$A$2:$E$44,5,FALSE)</f>
        <v>Trsf</v>
      </c>
      <c r="S871" s="1" t="s">
        <v>853</v>
      </c>
    </row>
    <row r="872" spans="1:19" x14ac:dyDescent="0.3">
      <c r="A872" s="4">
        <v>44730</v>
      </c>
      <c r="B872" s="5">
        <f t="shared" si="161"/>
        <v>6</v>
      </c>
      <c r="C872" s="5">
        <f t="shared" si="162"/>
        <v>2022</v>
      </c>
      <c r="D872" s="5" t="s">
        <v>844</v>
      </c>
      <c r="E872" s="5" t="str">
        <f>VLOOKUP(F872,'Set up'!$A$2:$C$44,2,FALSE)</f>
        <v>C00000020</v>
      </c>
      <c r="F872" s="1" t="s">
        <v>411</v>
      </c>
      <c r="G872" s="11" t="s">
        <v>95</v>
      </c>
      <c r="H872" s="5">
        <v>1</v>
      </c>
      <c r="I872" s="5" t="str">
        <f>VLOOKUP(F872,'Set up'!$A$2:$C$44,3,FALSE)</f>
        <v>Cash</v>
      </c>
      <c r="J872" s="5">
        <f>VLOOKUP(F872,'Set up'!$A$2:$D$44,4,FALSE)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up'!$A$2:$E$44,5,FALSE)</f>
        <v>Trsf</v>
      </c>
      <c r="S872" s="1" t="s">
        <v>1165</v>
      </c>
    </row>
    <row r="873" spans="1:19" x14ac:dyDescent="0.3">
      <c r="A873" s="4">
        <v>44730</v>
      </c>
      <c r="B873" s="5">
        <f t="shared" si="161"/>
        <v>6</v>
      </c>
      <c r="C873" s="5">
        <f t="shared" si="162"/>
        <v>2022</v>
      </c>
      <c r="D873" s="5" t="s">
        <v>844</v>
      </c>
      <c r="E873" s="5" t="str">
        <f>VLOOKUP(F873,'Set up'!$A$2:$C$44,2,FALSE)</f>
        <v>C00000020</v>
      </c>
      <c r="F873" s="1" t="s">
        <v>411</v>
      </c>
      <c r="G873" s="11" t="s">
        <v>656</v>
      </c>
      <c r="H873" s="5">
        <v>2</v>
      </c>
      <c r="I873" s="5" t="str">
        <f>VLOOKUP(F873,'Set up'!$A$2:$C$44,3,FALSE)</f>
        <v>Cash</v>
      </c>
      <c r="J873" s="5">
        <f>VLOOKUP(F873,'Set up'!$A$2:$D$44,4,FALSE)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up'!$A$2:$E$44,5,FALSE)</f>
        <v>Trsf</v>
      </c>
      <c r="S873" s="1" t="s">
        <v>1165</v>
      </c>
    </row>
    <row r="874" spans="1:19" x14ac:dyDescent="0.3">
      <c r="A874" s="4">
        <v>44730</v>
      </c>
      <c r="B874" s="5">
        <f t="shared" si="161"/>
        <v>6</v>
      </c>
      <c r="C874" s="5">
        <f t="shared" si="162"/>
        <v>2022</v>
      </c>
      <c r="D874" s="5" t="s">
        <v>844</v>
      </c>
      <c r="E874" s="5" t="str">
        <f>VLOOKUP(F874,'Set up'!$A$2:$C$44,2,FALSE)</f>
        <v>C00000020</v>
      </c>
      <c r="F874" s="1" t="s">
        <v>411</v>
      </c>
      <c r="G874" s="11" t="s">
        <v>794</v>
      </c>
      <c r="H874" s="5">
        <v>1</v>
      </c>
      <c r="I874" s="5" t="str">
        <f>VLOOKUP(F874,'Set up'!$A$2:$C$44,3,FALSE)</f>
        <v>Cash</v>
      </c>
      <c r="J874" s="5">
        <f>VLOOKUP(F874,'Set up'!$A$2:$D$44,4,FALSE)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up'!$A$2:$E$44,5,FALSE)</f>
        <v>Trsf</v>
      </c>
      <c r="S874" s="1" t="s">
        <v>1165</v>
      </c>
    </row>
    <row r="875" spans="1:19" x14ac:dyDescent="0.3">
      <c r="A875" s="4">
        <v>44730</v>
      </c>
      <c r="B875" s="5">
        <f t="shared" si="161"/>
        <v>6</v>
      </c>
      <c r="C875" s="5">
        <f t="shared" si="162"/>
        <v>2022</v>
      </c>
      <c r="D875" s="5" t="s">
        <v>844</v>
      </c>
      <c r="E875" s="5" t="str">
        <f>VLOOKUP(F875,'Set up'!$A$2:$C$44,2,FALSE)</f>
        <v>C00000020</v>
      </c>
      <c r="F875" s="1" t="s">
        <v>411</v>
      </c>
      <c r="G875" s="11" t="s">
        <v>793</v>
      </c>
      <c r="H875" s="5">
        <v>1</v>
      </c>
      <c r="I875" s="5" t="str">
        <f>VLOOKUP(F875,'Set up'!$A$2:$C$44,3,FALSE)</f>
        <v>Cash</v>
      </c>
      <c r="J875" s="5">
        <f>VLOOKUP(F875,'Set up'!$A$2:$D$44,4,FALSE)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up'!$A$2:$E$44,5,FALSE)</f>
        <v>Trsf</v>
      </c>
      <c r="S875" s="1" t="s">
        <v>1165</v>
      </c>
    </row>
    <row r="876" spans="1:19" x14ac:dyDescent="0.3">
      <c r="A876" s="4">
        <v>44730</v>
      </c>
      <c r="B876" s="5">
        <f t="shared" si="161"/>
        <v>6</v>
      </c>
      <c r="C876" s="5">
        <f t="shared" si="162"/>
        <v>2022</v>
      </c>
      <c r="D876" s="5" t="s">
        <v>844</v>
      </c>
      <c r="E876" s="5" t="str">
        <f>VLOOKUP(F876,'Set up'!$A$2:$C$44,2,FALSE)</f>
        <v>C00000020</v>
      </c>
      <c r="F876" s="1" t="s">
        <v>411</v>
      </c>
      <c r="G876" s="11" t="s">
        <v>661</v>
      </c>
      <c r="H876" s="5">
        <v>1</v>
      </c>
      <c r="I876" s="5" t="str">
        <f>VLOOKUP(F876,'Set up'!$A$2:$C$44,3,FALSE)</f>
        <v>Cash</v>
      </c>
      <c r="J876" s="5">
        <f>VLOOKUP(F876,'Set up'!$A$2:$D$44,4,FALSE)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up'!$A$2:$E$44,5,FALSE)</f>
        <v>Trsf</v>
      </c>
      <c r="S876" s="1" t="s">
        <v>1165</v>
      </c>
    </row>
    <row r="877" spans="1:19" x14ac:dyDescent="0.3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844</v>
      </c>
      <c r="E877" s="5" t="str">
        <f>VLOOKUP(F877,'Set up'!$A$2:$C$44,2,FALSE)</f>
        <v>C00000020</v>
      </c>
      <c r="F877" s="1" t="s">
        <v>411</v>
      </c>
      <c r="G877" s="11" t="s">
        <v>668</v>
      </c>
      <c r="H877" s="5">
        <v>4</v>
      </c>
      <c r="I877" s="5" t="str">
        <f>VLOOKUP(F877,'Set up'!$A$2:$C$44,3,FALSE)</f>
        <v>Cash</v>
      </c>
      <c r="J877" s="5">
        <f>VLOOKUP(F877,'Set up'!$A$2:$D$44,4,FALSE)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up'!$A$2:$E$44,5,FALSE)</f>
        <v>Trsf</v>
      </c>
      <c r="S877" s="1" t="s">
        <v>1165</v>
      </c>
    </row>
    <row r="878" spans="1:19" x14ac:dyDescent="0.3">
      <c r="A878" s="4">
        <v>44732</v>
      </c>
      <c r="B878" s="5">
        <f t="shared" si="175"/>
        <v>6</v>
      </c>
      <c r="C878" s="5">
        <f t="shared" si="176"/>
        <v>2022</v>
      </c>
      <c r="D878" s="5" t="s">
        <v>845</v>
      </c>
      <c r="E878" s="5" t="str">
        <f>VLOOKUP(F878,'Set up'!$A$2:$C$44,2,FALSE)</f>
        <v>C00000006</v>
      </c>
      <c r="F878" s="1" t="s">
        <v>43</v>
      </c>
      <c r="G878" s="11" t="s">
        <v>721</v>
      </c>
      <c r="H878" s="5">
        <v>1</v>
      </c>
      <c r="I878" s="5" t="str">
        <f>VLOOKUP(F878,'Set up'!$A$2:$C$44,3,FALSE)</f>
        <v>Cash</v>
      </c>
      <c r="J878" s="5">
        <f>VLOOKUP(F878,'Set up'!$A$2:$D$44,4,FALSE)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up'!$A$2:$E$44,5,FALSE)</f>
        <v>Chq</v>
      </c>
      <c r="S878" s="1" t="s">
        <v>922</v>
      </c>
    </row>
    <row r="879" spans="1:19" x14ac:dyDescent="0.3">
      <c r="A879" s="4">
        <v>44736</v>
      </c>
      <c r="B879" s="5">
        <f t="shared" si="175"/>
        <v>6</v>
      </c>
      <c r="C879" s="5">
        <f t="shared" si="176"/>
        <v>2022</v>
      </c>
      <c r="D879" s="5" t="s">
        <v>846</v>
      </c>
      <c r="E879" s="5" t="str">
        <f>VLOOKUP(F879,'Set up'!$A$2:$C$44,2,FALSE)</f>
        <v>C00000021</v>
      </c>
      <c r="F879" s="1" t="s">
        <v>493</v>
      </c>
      <c r="G879" s="11" t="s">
        <v>718</v>
      </c>
      <c r="H879" s="5">
        <v>1</v>
      </c>
      <c r="I879" s="5" t="str">
        <f>VLOOKUP(F879,'Set up'!$A$2:$C$44,3,FALSE)</f>
        <v>Cash</v>
      </c>
      <c r="J879" s="5">
        <f>VLOOKUP(F879,'Set up'!$A$2:$D$44,4,FALSE)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up'!$A$2:$E$44,5,FALSE)</f>
        <v>PD Chq</v>
      </c>
      <c r="S879" s="1" t="s">
        <v>1025</v>
      </c>
    </row>
    <row r="880" spans="1:19" x14ac:dyDescent="0.3">
      <c r="A880" s="4">
        <v>44736</v>
      </c>
      <c r="B880" s="5">
        <f t="shared" si="175"/>
        <v>6</v>
      </c>
      <c r="C880" s="5">
        <f t="shared" si="176"/>
        <v>2022</v>
      </c>
      <c r="D880" s="5" t="s">
        <v>846</v>
      </c>
      <c r="E880" s="5" t="str">
        <f>VLOOKUP(F880,'Set up'!$A$2:$C$44,2,FALSE)</f>
        <v>C00000021</v>
      </c>
      <c r="F880" s="1" t="s">
        <v>493</v>
      </c>
      <c r="G880" s="11" t="s">
        <v>656</v>
      </c>
      <c r="H880" s="5">
        <v>3</v>
      </c>
      <c r="I880" s="5" t="str">
        <f>VLOOKUP(F880,'Set up'!$A$2:$C$44,3,FALSE)</f>
        <v>Cash</v>
      </c>
      <c r="J880" s="5">
        <f>VLOOKUP(F880,'Set up'!$A$2:$D$44,4,FALSE)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up'!$A$2:$E$44,5,FALSE)</f>
        <v>PD Chq</v>
      </c>
      <c r="S880" s="1" t="s">
        <v>1025</v>
      </c>
    </row>
    <row r="881" spans="1:19" x14ac:dyDescent="0.3">
      <c r="A881" s="4">
        <v>44736</v>
      </c>
      <c r="B881" s="5">
        <f t="shared" si="175"/>
        <v>6</v>
      </c>
      <c r="C881" s="5">
        <f t="shared" si="176"/>
        <v>2022</v>
      </c>
      <c r="D881" s="5" t="s">
        <v>846</v>
      </c>
      <c r="E881" s="5" t="str">
        <f>VLOOKUP(F881,'Set up'!$A$2:$C$44,2,FALSE)</f>
        <v>C00000021</v>
      </c>
      <c r="F881" s="1" t="s">
        <v>493</v>
      </c>
      <c r="G881" s="11" t="s">
        <v>668</v>
      </c>
      <c r="H881" s="5">
        <v>1</v>
      </c>
      <c r="I881" s="5" t="str">
        <f>VLOOKUP(F881,'Set up'!$A$2:$C$44,3,FALSE)</f>
        <v>Cash</v>
      </c>
      <c r="J881" s="5">
        <f>VLOOKUP(F881,'Set up'!$A$2:$D$44,4,FALSE)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up'!$A$2:$E$44,5,FALSE)</f>
        <v>PD Chq</v>
      </c>
      <c r="S881" s="1" t="s">
        <v>1025</v>
      </c>
    </row>
    <row r="882" spans="1:19" x14ac:dyDescent="0.3">
      <c r="A882" s="4">
        <v>44736</v>
      </c>
      <c r="B882" s="5">
        <f t="shared" si="175"/>
        <v>6</v>
      </c>
      <c r="C882" s="5">
        <f t="shared" si="176"/>
        <v>2022</v>
      </c>
      <c r="D882" s="5" t="s">
        <v>846</v>
      </c>
      <c r="E882" s="5" t="str">
        <f>VLOOKUP(F882,'Set up'!$A$2:$C$44,2,FALSE)</f>
        <v>C00000021</v>
      </c>
      <c r="F882" s="1" t="s">
        <v>493</v>
      </c>
      <c r="G882" s="11" t="s">
        <v>793</v>
      </c>
      <c r="H882" s="5">
        <v>5</v>
      </c>
      <c r="I882" s="5" t="str">
        <f>VLOOKUP(F882,'Set up'!$A$2:$C$44,3,FALSE)</f>
        <v>Cash</v>
      </c>
      <c r="J882" s="5">
        <f>VLOOKUP(F882,'Set up'!$A$2:$D$44,4,FALSE)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up'!$A$2:$E$44,5,FALSE)</f>
        <v>PD Chq</v>
      </c>
      <c r="S882" s="1" t="s">
        <v>1025</v>
      </c>
    </row>
    <row r="883" spans="1:19" x14ac:dyDescent="0.3">
      <c r="A883" s="4">
        <v>44736</v>
      </c>
      <c r="B883" s="5">
        <f t="shared" si="175"/>
        <v>6</v>
      </c>
      <c r="C883" s="5">
        <f t="shared" si="176"/>
        <v>2022</v>
      </c>
      <c r="D883" s="5" t="s">
        <v>847</v>
      </c>
      <c r="E883" s="5" t="str">
        <f>VLOOKUP(F883,'Set up'!$A$2:$C$44,2,FALSE)</f>
        <v>C00000020</v>
      </c>
      <c r="F883" s="1" t="s">
        <v>411</v>
      </c>
      <c r="G883" s="11" t="s">
        <v>95</v>
      </c>
      <c r="H883" s="5">
        <v>2</v>
      </c>
      <c r="I883" s="5" t="str">
        <f>VLOOKUP(F883,'Set up'!$A$2:$C$44,3,FALSE)</f>
        <v>Cash</v>
      </c>
      <c r="J883" s="5">
        <f>VLOOKUP(F883,'Set up'!$A$2:$D$44,4,FALSE)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up'!$A$2:$E$44,5,FALSE)</f>
        <v>Trsf</v>
      </c>
      <c r="S883" s="1" t="s">
        <v>1165</v>
      </c>
    </row>
    <row r="884" spans="1:19" x14ac:dyDescent="0.3">
      <c r="A884" s="4">
        <v>44736</v>
      </c>
      <c r="B884" s="5">
        <f t="shared" si="175"/>
        <v>6</v>
      </c>
      <c r="C884" s="5">
        <f t="shared" si="176"/>
        <v>2022</v>
      </c>
      <c r="D884" s="5" t="s">
        <v>847</v>
      </c>
      <c r="E884" s="5" t="str">
        <f>VLOOKUP(F884,'Set up'!$A$2:$C$44,2,FALSE)</f>
        <v>C00000020</v>
      </c>
      <c r="F884" s="1" t="s">
        <v>411</v>
      </c>
      <c r="G884" s="11" t="s">
        <v>656</v>
      </c>
      <c r="H884" s="5">
        <v>3</v>
      </c>
      <c r="I884" s="5" t="str">
        <f>VLOOKUP(F884,'Set up'!$A$2:$C$44,3,FALSE)</f>
        <v>Cash</v>
      </c>
      <c r="J884" s="5">
        <f>VLOOKUP(F884,'Set up'!$A$2:$D$44,4,FALSE)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up'!$A$2:$E$44,5,FALSE)</f>
        <v>Trsf</v>
      </c>
      <c r="S884" s="1" t="s">
        <v>1165</v>
      </c>
    </row>
    <row r="885" spans="1:19" x14ac:dyDescent="0.3">
      <c r="A885" s="4">
        <v>44736</v>
      </c>
      <c r="B885" s="5">
        <f t="shared" si="175"/>
        <v>6</v>
      </c>
      <c r="C885" s="5">
        <f t="shared" si="176"/>
        <v>2022</v>
      </c>
      <c r="D885" s="5" t="s">
        <v>847</v>
      </c>
      <c r="E885" s="5" t="str">
        <f>VLOOKUP(F885,'Set up'!$A$2:$C$44,2,FALSE)</f>
        <v>C00000020</v>
      </c>
      <c r="F885" s="1" t="s">
        <v>411</v>
      </c>
      <c r="G885" s="11" t="s">
        <v>794</v>
      </c>
      <c r="H885" s="5">
        <v>2</v>
      </c>
      <c r="I885" s="5" t="str">
        <f>VLOOKUP(F885,'Set up'!$A$2:$C$44,3,FALSE)</f>
        <v>Cash</v>
      </c>
      <c r="J885" s="5">
        <f>VLOOKUP(F885,'Set up'!$A$2:$D$44,4,FALSE)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up'!$A$2:$E$44,5,FALSE)</f>
        <v>Trsf</v>
      </c>
      <c r="S885" s="1" t="s">
        <v>1165</v>
      </c>
    </row>
    <row r="886" spans="1:19" x14ac:dyDescent="0.3">
      <c r="A886" s="4">
        <v>44736</v>
      </c>
      <c r="B886" s="5">
        <f t="shared" si="175"/>
        <v>6</v>
      </c>
      <c r="C886" s="5">
        <f t="shared" si="176"/>
        <v>2022</v>
      </c>
      <c r="D886" s="5" t="s">
        <v>847</v>
      </c>
      <c r="E886" s="5" t="str">
        <f>VLOOKUP(F886,'Set up'!$A$2:$C$44,2,FALSE)</f>
        <v>C00000020</v>
      </c>
      <c r="F886" s="1" t="s">
        <v>411</v>
      </c>
      <c r="G886" s="11" t="s">
        <v>793</v>
      </c>
      <c r="H886" s="5">
        <v>2</v>
      </c>
      <c r="I886" s="5" t="str">
        <f>VLOOKUP(F886,'Set up'!$A$2:$C$44,3,FALSE)</f>
        <v>Cash</v>
      </c>
      <c r="J886" s="5">
        <f>VLOOKUP(F886,'Set up'!$A$2:$D$44,4,FALSE)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up'!$A$2:$E$44,5,FALSE)</f>
        <v>Trsf</v>
      </c>
      <c r="S886" s="1" t="s">
        <v>1165</v>
      </c>
    </row>
    <row r="887" spans="1:19" x14ac:dyDescent="0.3">
      <c r="A887" s="4">
        <v>44740</v>
      </c>
      <c r="B887" s="5">
        <f t="shared" si="175"/>
        <v>6</v>
      </c>
      <c r="C887" s="5">
        <f t="shared" si="176"/>
        <v>2022</v>
      </c>
      <c r="D887" s="5" t="s">
        <v>848</v>
      </c>
      <c r="E887" s="5" t="str">
        <f>VLOOKUP(F887,'Set up'!$A$2:$C$44,2,FALSE)</f>
        <v>C00000019</v>
      </c>
      <c r="F887" s="1" t="s">
        <v>402</v>
      </c>
      <c r="G887" s="11" t="s">
        <v>721</v>
      </c>
      <c r="H887" s="5">
        <v>2</v>
      </c>
      <c r="I887" s="5" t="str">
        <f>VLOOKUP(F887,'Set up'!$A$2:$C$44,3,FALSE)</f>
        <v>Cash</v>
      </c>
      <c r="J887" s="5">
        <f>VLOOKUP(F887,'Set up'!$A$2:$D$44,4,FALSE)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up'!$A$2:$E$44,5,FALSE)</f>
        <v>Trsf</v>
      </c>
      <c r="S887" s="1" t="s">
        <v>856</v>
      </c>
    </row>
    <row r="888" spans="1:19" x14ac:dyDescent="0.3">
      <c r="A888" s="4">
        <v>44740</v>
      </c>
      <c r="B888" s="5">
        <f t="shared" si="175"/>
        <v>6</v>
      </c>
      <c r="C888" s="5">
        <f t="shared" si="176"/>
        <v>2022</v>
      </c>
      <c r="D888" s="5" t="s">
        <v>848</v>
      </c>
      <c r="E888" s="5" t="str">
        <f>VLOOKUP(F888,'Set up'!$A$2:$C$44,2,FALSE)</f>
        <v>C00000019</v>
      </c>
      <c r="F888" s="1" t="s">
        <v>402</v>
      </c>
      <c r="G888" s="11" t="s">
        <v>709</v>
      </c>
      <c r="H888" s="5">
        <v>2</v>
      </c>
      <c r="I888" s="5" t="str">
        <f>VLOOKUP(F888,'Set up'!$A$2:$C$44,3,FALSE)</f>
        <v>Cash</v>
      </c>
      <c r="J888" s="5">
        <f>VLOOKUP(F888,'Set up'!$A$2:$D$44,4,FALSE)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up'!$A$2:$E$44,5,FALSE)</f>
        <v>Trsf</v>
      </c>
      <c r="S888" s="1" t="s">
        <v>856</v>
      </c>
    </row>
    <row r="889" spans="1:19" x14ac:dyDescent="0.3">
      <c r="A889" s="4">
        <v>44740</v>
      </c>
      <c r="B889" s="5">
        <f t="shared" si="175"/>
        <v>6</v>
      </c>
      <c r="C889" s="5">
        <f t="shared" si="176"/>
        <v>2022</v>
      </c>
      <c r="D889" s="5" t="s">
        <v>848</v>
      </c>
      <c r="E889" s="5" t="str">
        <f>VLOOKUP(F889,'Set up'!$A$2:$C$44,2,FALSE)</f>
        <v>C00000019</v>
      </c>
      <c r="F889" s="1" t="s">
        <v>402</v>
      </c>
      <c r="G889" s="11" t="s">
        <v>46</v>
      </c>
      <c r="H889" s="5">
        <v>2</v>
      </c>
      <c r="I889" s="5" t="str">
        <f>VLOOKUP(F889,'Set up'!$A$2:$C$44,3,FALSE)</f>
        <v>Cash</v>
      </c>
      <c r="J889" s="5">
        <f>VLOOKUP(F889,'Set up'!$A$2:$D$44,4,FALSE)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up'!$A$2:$E$44,5,FALSE)</f>
        <v>Trsf</v>
      </c>
      <c r="S889" s="1" t="s">
        <v>856</v>
      </c>
    </row>
    <row r="890" spans="1:19" x14ac:dyDescent="0.3">
      <c r="A890" s="4">
        <v>44740</v>
      </c>
      <c r="B890" s="5">
        <f t="shared" si="175"/>
        <v>6</v>
      </c>
      <c r="C890" s="5">
        <f t="shared" si="176"/>
        <v>2022</v>
      </c>
      <c r="D890" s="5" t="s">
        <v>848</v>
      </c>
      <c r="E890" s="5" t="str">
        <f>VLOOKUP(F890,'Set up'!$A$2:$C$44,2,FALSE)</f>
        <v>C00000019</v>
      </c>
      <c r="F890" s="1" t="s">
        <v>402</v>
      </c>
      <c r="G890" s="11" t="s">
        <v>293</v>
      </c>
      <c r="H890" s="5">
        <v>1</v>
      </c>
      <c r="I890" s="5" t="str">
        <f>VLOOKUP(F890,'Set up'!$A$2:$C$44,3,FALSE)</f>
        <v>Cash</v>
      </c>
      <c r="J890" s="5">
        <f>VLOOKUP(F890,'Set up'!$A$2:$D$44,4,FALSE)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up'!$A$2:$E$44,5,FALSE)</f>
        <v>Trsf</v>
      </c>
      <c r="S890" s="1" t="s">
        <v>856</v>
      </c>
    </row>
    <row r="891" spans="1:19" x14ac:dyDescent="0.3">
      <c r="A891" s="4">
        <v>44740</v>
      </c>
      <c r="B891" s="5">
        <f t="shared" si="175"/>
        <v>6</v>
      </c>
      <c r="C891" s="5">
        <f t="shared" si="176"/>
        <v>2022</v>
      </c>
      <c r="D891" s="5" t="s">
        <v>848</v>
      </c>
      <c r="E891" s="5" t="str">
        <f>VLOOKUP(F891,'Set up'!$A$2:$C$44,2,FALSE)</f>
        <v>C00000019</v>
      </c>
      <c r="F891" s="1" t="s">
        <v>402</v>
      </c>
      <c r="G891" s="11" t="s">
        <v>789</v>
      </c>
      <c r="H891" s="5">
        <v>1</v>
      </c>
      <c r="I891" s="5" t="str">
        <f>VLOOKUP(F891,'Set up'!$A$2:$C$44,3,FALSE)</f>
        <v>Cash</v>
      </c>
      <c r="J891" s="5">
        <f>VLOOKUP(F891,'Set up'!$A$2:$D$44,4,FALSE)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up'!$A$2:$E$44,5,FALSE)</f>
        <v>Trsf</v>
      </c>
      <c r="S891" s="1" t="s">
        <v>856</v>
      </c>
    </row>
    <row r="892" spans="1:19" x14ac:dyDescent="0.3">
      <c r="A892" s="4">
        <v>44741</v>
      </c>
      <c r="B892" s="5">
        <f t="shared" si="175"/>
        <v>6</v>
      </c>
      <c r="C892" s="5">
        <f t="shared" si="176"/>
        <v>2022</v>
      </c>
      <c r="D892" s="5" t="s">
        <v>849</v>
      </c>
      <c r="E892" s="5" t="str">
        <f>VLOOKUP(F892,'Set up'!$A$2:$C$44,2,FALSE)</f>
        <v>C00000010</v>
      </c>
      <c r="F892" s="1" t="s">
        <v>62</v>
      </c>
      <c r="G892" s="11" t="s">
        <v>724</v>
      </c>
      <c r="H892" s="5">
        <v>7</v>
      </c>
      <c r="I892" s="5">
        <f>VLOOKUP(F892,'Set up'!$A$2:$C$44,3,FALSE)</f>
        <v>120</v>
      </c>
      <c r="J892" s="5">
        <f>VLOOKUP(F892,'Set up'!$A$2:$D$44,4,FALSE)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up'!$A$2:$E$44,5,FALSE)</f>
        <v>Trsf</v>
      </c>
      <c r="S892" s="1" t="s">
        <v>979</v>
      </c>
    </row>
    <row r="893" spans="1:19" x14ac:dyDescent="0.3">
      <c r="A893" s="4">
        <v>44741</v>
      </c>
      <c r="B893" s="5">
        <f t="shared" si="175"/>
        <v>6</v>
      </c>
      <c r="C893" s="5">
        <f t="shared" si="176"/>
        <v>2022</v>
      </c>
      <c r="D893" s="5" t="s">
        <v>849</v>
      </c>
      <c r="E893" s="5" t="str">
        <f>VLOOKUP(F893,'Set up'!$A$2:$C$44,2,FALSE)</f>
        <v>C00000010</v>
      </c>
      <c r="F893" s="1" t="s">
        <v>62</v>
      </c>
      <c r="G893" s="11" t="s">
        <v>656</v>
      </c>
      <c r="H893" s="5">
        <v>10</v>
      </c>
      <c r="I893" s="5">
        <f>VLOOKUP(F893,'Set up'!$A$2:$C$44,3,FALSE)</f>
        <v>120</v>
      </c>
      <c r="J893" s="5">
        <f>VLOOKUP(F893,'Set up'!$A$2:$D$44,4,FALSE)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up'!$A$2:$E$44,5,FALSE)</f>
        <v>Trsf</v>
      </c>
      <c r="S893" s="1" t="s">
        <v>979</v>
      </c>
    </row>
    <row r="894" spans="1:19" x14ac:dyDescent="0.3">
      <c r="A894" s="4">
        <v>44741</v>
      </c>
      <c r="B894" s="5">
        <f t="shared" si="175"/>
        <v>6</v>
      </c>
      <c r="C894" s="5">
        <f t="shared" si="176"/>
        <v>2022</v>
      </c>
      <c r="D894" s="5" t="s">
        <v>849</v>
      </c>
      <c r="E894" s="5" t="str">
        <f>VLOOKUP(F894,'Set up'!$A$2:$C$44,2,FALSE)</f>
        <v>C00000010</v>
      </c>
      <c r="F894" s="1" t="s">
        <v>62</v>
      </c>
      <c r="G894" s="11" t="s">
        <v>793</v>
      </c>
      <c r="H894" s="5">
        <v>10</v>
      </c>
      <c r="I894" s="5">
        <f>VLOOKUP(F894,'Set up'!$A$2:$C$44,3,FALSE)</f>
        <v>120</v>
      </c>
      <c r="J894" s="5">
        <f>VLOOKUP(F894,'Set up'!$A$2:$D$44,4,FALSE)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up'!$A$2:$E$44,5,FALSE)</f>
        <v>Trsf</v>
      </c>
      <c r="S894" s="1" t="s">
        <v>979</v>
      </c>
    </row>
    <row r="895" spans="1:19" x14ac:dyDescent="0.3">
      <c r="A895" s="4">
        <v>44741</v>
      </c>
      <c r="B895" s="5">
        <f t="shared" si="175"/>
        <v>6</v>
      </c>
      <c r="C895" s="5">
        <f t="shared" si="176"/>
        <v>2022</v>
      </c>
      <c r="D895" s="5" t="s">
        <v>849</v>
      </c>
      <c r="E895" s="5" t="str">
        <f>VLOOKUP(F895,'Set up'!$A$2:$C$44,2,FALSE)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up'!$A$2:$C$44,3,FALSE)</f>
        <v>120</v>
      </c>
      <c r="J895" s="5">
        <f>VLOOKUP(F895,'Set up'!$A$2:$D$44,4,FALSE)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up'!$A$2:$E$44,5,FALSE)</f>
        <v>Trsf</v>
      </c>
      <c r="S895" s="1" t="s">
        <v>979</v>
      </c>
    </row>
    <row r="896" spans="1:19" x14ac:dyDescent="0.3">
      <c r="A896" s="4">
        <v>44741</v>
      </c>
      <c r="B896" s="5">
        <f t="shared" si="175"/>
        <v>6</v>
      </c>
      <c r="C896" s="5">
        <f t="shared" si="176"/>
        <v>2022</v>
      </c>
      <c r="D896" s="5" t="s">
        <v>849</v>
      </c>
      <c r="E896" s="5" t="str">
        <f>VLOOKUP(F896,'Set up'!$A$2:$C$44,2,FALSE)</f>
        <v>C00000010</v>
      </c>
      <c r="F896" s="1" t="s">
        <v>62</v>
      </c>
      <c r="G896" s="11" t="s">
        <v>616</v>
      </c>
      <c r="H896" s="5">
        <v>1</v>
      </c>
      <c r="I896" s="5">
        <f>VLOOKUP(F896,'Set up'!$A$2:$C$44,3,FALSE)</f>
        <v>120</v>
      </c>
      <c r="J896" s="5">
        <f>VLOOKUP(F896,'Set up'!$A$2:$D$44,4,FALSE)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up'!$A$2:$E$44,5,FALSE)</f>
        <v>Trsf</v>
      </c>
      <c r="S896" s="1" t="s">
        <v>979</v>
      </c>
    </row>
    <row r="897" spans="1:19" x14ac:dyDescent="0.3">
      <c r="A897" s="4">
        <v>44741</v>
      </c>
      <c r="B897" s="5">
        <f t="shared" si="175"/>
        <v>6</v>
      </c>
      <c r="C897" s="5">
        <f t="shared" si="176"/>
        <v>2022</v>
      </c>
      <c r="D897" s="5" t="s">
        <v>849</v>
      </c>
      <c r="E897" s="5" t="str">
        <f>VLOOKUP(F897,'Set up'!$A$2:$C$44,2,FALSE)</f>
        <v>C00000010</v>
      </c>
      <c r="F897" s="1" t="s">
        <v>62</v>
      </c>
      <c r="G897" s="11" t="s">
        <v>789</v>
      </c>
      <c r="H897" s="5">
        <v>1</v>
      </c>
      <c r="I897" s="5">
        <f>VLOOKUP(F897,'Set up'!$A$2:$C$44,3,FALSE)</f>
        <v>120</v>
      </c>
      <c r="J897" s="5">
        <f>VLOOKUP(F897,'Set up'!$A$2:$D$44,4,FALSE)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up'!$A$2:$E$44,5,FALSE)</f>
        <v>Trsf</v>
      </c>
      <c r="S897" s="1" t="s">
        <v>979</v>
      </c>
    </row>
    <row r="898" spans="1:19" x14ac:dyDescent="0.3">
      <c r="A898" s="4">
        <v>44743</v>
      </c>
      <c r="B898" s="5">
        <f t="shared" si="175"/>
        <v>7</v>
      </c>
      <c r="C898" s="5">
        <f t="shared" si="176"/>
        <v>2022</v>
      </c>
      <c r="D898" s="5" t="s">
        <v>858</v>
      </c>
      <c r="E898" s="5" t="str">
        <f>VLOOKUP(F898,'Set up'!$A$2:$C$44,2,FALSE)</f>
        <v>C00000009</v>
      </c>
      <c r="F898" s="1" t="s">
        <v>58</v>
      </c>
      <c r="G898" s="95" t="s">
        <v>709</v>
      </c>
      <c r="H898" s="5">
        <v>3</v>
      </c>
      <c r="I898" s="5">
        <f>VLOOKUP(F898,'Set up'!$A$2:$C$44,3,FALSE)</f>
        <v>60</v>
      </c>
      <c r="J898" s="5">
        <f>VLOOKUP(F898,'Set up'!$A$2:$D$44,4,FALSE)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up'!$A$2:$E$44,5,FALSE)</f>
        <v>Chq</v>
      </c>
      <c r="S898" s="1" t="s">
        <v>1088</v>
      </c>
    </row>
    <row r="899" spans="1:19" x14ac:dyDescent="0.3">
      <c r="A899" s="4">
        <v>44754</v>
      </c>
      <c r="B899" s="5">
        <f t="shared" si="175"/>
        <v>7</v>
      </c>
      <c r="C899" s="5">
        <f t="shared" si="176"/>
        <v>2022</v>
      </c>
      <c r="D899" s="5" t="s">
        <v>859</v>
      </c>
      <c r="E899" s="5" t="str">
        <f>VLOOKUP(F899,'Set up'!$A$2:$C$44,2,FALSE)</f>
        <v>C00000019</v>
      </c>
      <c r="F899" s="1" t="s">
        <v>402</v>
      </c>
      <c r="G899" s="11" t="s">
        <v>721</v>
      </c>
      <c r="H899" s="5">
        <v>2</v>
      </c>
      <c r="I899" s="5" t="str">
        <f>VLOOKUP(F899,'Set up'!$A$2:$C$44,3,FALSE)</f>
        <v>Cash</v>
      </c>
      <c r="J899" s="5">
        <f>VLOOKUP(F899,'Set up'!$A$2:$D$44,4,FALSE)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up'!$A$2:$E$44,5,FALSE)</f>
        <v>Trsf</v>
      </c>
      <c r="S899" s="1" t="s">
        <v>880</v>
      </c>
    </row>
    <row r="900" spans="1:19" x14ac:dyDescent="0.3">
      <c r="A900" s="4">
        <v>44754</v>
      </c>
      <c r="B900" s="5">
        <f t="shared" si="175"/>
        <v>7</v>
      </c>
      <c r="C900" s="5">
        <f t="shared" si="176"/>
        <v>2022</v>
      </c>
      <c r="D900" s="5" t="s">
        <v>859</v>
      </c>
      <c r="E900" s="5" t="str">
        <f>VLOOKUP(F900,'Set up'!$A$2:$C$44,2,FALSE)</f>
        <v>C00000019</v>
      </c>
      <c r="F900" s="1" t="s">
        <v>402</v>
      </c>
      <c r="G900" s="11" t="s">
        <v>709</v>
      </c>
      <c r="H900" s="5">
        <v>2</v>
      </c>
      <c r="I900" s="5" t="str">
        <f>VLOOKUP(F900,'Set up'!$A$2:$C$44,3,FALSE)</f>
        <v>Cash</v>
      </c>
      <c r="J900" s="5">
        <f>VLOOKUP(F900,'Set up'!$A$2:$D$44,4,FALSE)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up'!$A$2:$E$44,5,FALSE)</f>
        <v>Trsf</v>
      </c>
      <c r="S900" s="1" t="s">
        <v>880</v>
      </c>
    </row>
    <row r="901" spans="1:19" x14ac:dyDescent="0.3">
      <c r="A901" s="4">
        <v>44756</v>
      </c>
      <c r="B901" s="5">
        <f t="shared" si="175"/>
        <v>7</v>
      </c>
      <c r="C901" s="5">
        <f t="shared" si="176"/>
        <v>2022</v>
      </c>
      <c r="D901" s="5" t="s">
        <v>860</v>
      </c>
      <c r="E901" s="5" t="str">
        <f>VLOOKUP(F901,'Set up'!$A$2:$C$44,2,FALSE)</f>
        <v>C00000020</v>
      </c>
      <c r="F901" s="1" t="s">
        <v>411</v>
      </c>
      <c r="G901" s="11" t="s">
        <v>718</v>
      </c>
      <c r="H901" s="5">
        <v>4</v>
      </c>
      <c r="I901" s="5" t="str">
        <f>VLOOKUP(F901,'Set up'!$A$2:$C$44,3,FALSE)</f>
        <v>Cash</v>
      </c>
      <c r="J901" s="5">
        <f>VLOOKUP(F901,'Set up'!$A$2:$D$44,4,FALSE)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up'!$A$2:$E$44,5,FALSE)</f>
        <v>Trsf</v>
      </c>
      <c r="S901" s="1" t="s">
        <v>1165</v>
      </c>
    </row>
    <row r="902" spans="1:19" x14ac:dyDescent="0.3">
      <c r="A902" s="4">
        <v>44756</v>
      </c>
      <c r="B902" s="5">
        <f t="shared" si="175"/>
        <v>7</v>
      </c>
      <c r="C902" s="5">
        <f t="shared" si="176"/>
        <v>2022</v>
      </c>
      <c r="D902" s="5" t="s">
        <v>860</v>
      </c>
      <c r="E902" s="5" t="str">
        <f>VLOOKUP(F902,'Set up'!$A$2:$C$44,2,FALSE)</f>
        <v>C00000020</v>
      </c>
      <c r="F902" s="1" t="s">
        <v>411</v>
      </c>
      <c r="G902" s="11" t="s">
        <v>656</v>
      </c>
      <c r="H902" s="5">
        <v>9</v>
      </c>
      <c r="I902" s="5" t="str">
        <f>VLOOKUP(F902,'Set up'!$A$2:$C$44,3,FALSE)</f>
        <v>Cash</v>
      </c>
      <c r="J902" s="5">
        <f>VLOOKUP(F902,'Set up'!$A$2:$D$44,4,FALSE)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up'!$A$2:$E$44,5,FALSE)</f>
        <v>Trsf</v>
      </c>
      <c r="S902" s="1" t="s">
        <v>1165</v>
      </c>
    </row>
    <row r="903" spans="1:19" x14ac:dyDescent="0.3">
      <c r="A903" s="4">
        <v>44756</v>
      </c>
      <c r="B903" s="5">
        <f t="shared" si="175"/>
        <v>7</v>
      </c>
      <c r="C903" s="5">
        <f t="shared" si="176"/>
        <v>2022</v>
      </c>
      <c r="D903" s="5" t="s">
        <v>860</v>
      </c>
      <c r="E903" s="5" t="str">
        <f>VLOOKUP(F903,'Set up'!$A$2:$C$44,2,FALSE)</f>
        <v>C00000020</v>
      </c>
      <c r="F903" s="1" t="s">
        <v>411</v>
      </c>
      <c r="G903" s="11" t="s">
        <v>794</v>
      </c>
      <c r="H903" s="5">
        <v>5</v>
      </c>
      <c r="I903" s="5" t="str">
        <f>VLOOKUP(F903,'Set up'!$A$2:$C$44,3,FALSE)</f>
        <v>Cash</v>
      </c>
      <c r="J903" s="5">
        <f>VLOOKUP(F903,'Set up'!$A$2:$D$44,4,FALSE)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up'!$A$2:$E$44,5,FALSE)</f>
        <v>Trsf</v>
      </c>
      <c r="S903" s="1" t="s">
        <v>1165</v>
      </c>
    </row>
    <row r="904" spans="1:19" x14ac:dyDescent="0.3">
      <c r="A904" s="4">
        <v>44756</v>
      </c>
      <c r="B904" s="5">
        <f t="shared" si="175"/>
        <v>7</v>
      </c>
      <c r="C904" s="5">
        <f t="shared" si="176"/>
        <v>2022</v>
      </c>
      <c r="D904" s="5" t="s">
        <v>860</v>
      </c>
      <c r="E904" s="5" t="str">
        <f>VLOOKUP(F904,'Set up'!$A$2:$C$44,2,FALSE)</f>
        <v>C00000020</v>
      </c>
      <c r="F904" s="1" t="s">
        <v>411</v>
      </c>
      <c r="G904" s="11" t="s">
        <v>793</v>
      </c>
      <c r="H904" s="5">
        <v>4</v>
      </c>
      <c r="I904" s="5" t="str">
        <f>VLOOKUP(F904,'Set up'!$A$2:$C$44,3,FALSE)</f>
        <v>Cash</v>
      </c>
      <c r="J904" s="5">
        <f>VLOOKUP(F904,'Set up'!$A$2:$D$44,4,FALSE)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up'!$A$2:$E$44,5,FALSE)</f>
        <v>Trsf</v>
      </c>
      <c r="S904" s="1" t="s">
        <v>1165</v>
      </c>
    </row>
    <row r="905" spans="1:19" x14ac:dyDescent="0.3">
      <c r="A905" s="4">
        <v>44756</v>
      </c>
      <c r="B905" s="5">
        <f t="shared" si="175"/>
        <v>7</v>
      </c>
      <c r="C905" s="5">
        <f t="shared" si="176"/>
        <v>2022</v>
      </c>
      <c r="D905" s="5" t="s">
        <v>863</v>
      </c>
      <c r="E905" s="5" t="str">
        <f>VLOOKUP(F905,'Set up'!$A$2:$C$44,2,FALSE)</f>
        <v>C00000027</v>
      </c>
      <c r="F905" s="1" t="s">
        <v>861</v>
      </c>
      <c r="G905" s="11" t="s">
        <v>718</v>
      </c>
      <c r="H905" s="5">
        <v>2</v>
      </c>
      <c r="I905" s="5" t="str">
        <f>VLOOKUP(F905,'Set up'!$A$2:$C$44,3,FALSE)</f>
        <v>Cash</v>
      </c>
      <c r="J905" s="5">
        <f>VLOOKUP(F905,'Set up'!$A$2:$D$44,4,FALSE)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up'!$A$2:$E$44,5,FALSE)</f>
        <v>Trsf</v>
      </c>
      <c r="S905" s="1" t="s">
        <v>1032</v>
      </c>
    </row>
    <row r="906" spans="1:19" x14ac:dyDescent="0.3">
      <c r="A906" s="4">
        <v>44756</v>
      </c>
      <c r="B906" s="5">
        <f t="shared" si="175"/>
        <v>7</v>
      </c>
      <c r="C906" s="5">
        <f t="shared" si="176"/>
        <v>2022</v>
      </c>
      <c r="D906" s="5" t="s">
        <v>863</v>
      </c>
      <c r="E906" s="5" t="str">
        <f>VLOOKUP(F906,'Set up'!$A$2:$C$44,2,FALSE)</f>
        <v>C00000027</v>
      </c>
      <c r="F906" s="1" t="s">
        <v>861</v>
      </c>
      <c r="G906" s="11" t="s">
        <v>709</v>
      </c>
      <c r="H906" s="5">
        <v>2</v>
      </c>
      <c r="I906" s="5" t="str">
        <f>VLOOKUP(F906,'Set up'!$A$2:$C$44,3,FALSE)</f>
        <v>Cash</v>
      </c>
      <c r="J906" s="5">
        <f>VLOOKUP(F906,'Set up'!$A$2:$D$44,4,FALSE)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up'!$A$2:$E$44,5,FALSE)</f>
        <v>Trsf</v>
      </c>
      <c r="S906" s="1" t="s">
        <v>1032</v>
      </c>
    </row>
    <row r="907" spans="1:19" x14ac:dyDescent="0.3">
      <c r="A907" s="4">
        <v>44756</v>
      </c>
      <c r="B907" s="5">
        <f t="shared" si="175"/>
        <v>7</v>
      </c>
      <c r="C907" s="5">
        <f t="shared" si="176"/>
        <v>2022</v>
      </c>
      <c r="D907" s="5" t="s">
        <v>863</v>
      </c>
      <c r="E907" s="5" t="str">
        <f>VLOOKUP(F907,'Set up'!$A$2:$C$44,2,FALSE)</f>
        <v>C00000027</v>
      </c>
      <c r="F907" s="1" t="s">
        <v>861</v>
      </c>
      <c r="G907" s="11" t="s">
        <v>794</v>
      </c>
      <c r="H907" s="5">
        <v>3</v>
      </c>
      <c r="I907" s="5" t="str">
        <f>VLOOKUP(F907,'Set up'!$A$2:$C$44,3,FALSE)</f>
        <v>Cash</v>
      </c>
      <c r="J907" s="5">
        <f>VLOOKUP(F907,'Set up'!$A$2:$D$44,4,FALSE)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up'!$A$2:$E$44,5,FALSE)</f>
        <v>Trsf</v>
      </c>
      <c r="S907" s="1" t="s">
        <v>1032</v>
      </c>
    </row>
    <row r="908" spans="1:19" x14ac:dyDescent="0.3">
      <c r="A908" s="4">
        <v>44756</v>
      </c>
      <c r="B908" s="5">
        <f t="shared" si="175"/>
        <v>7</v>
      </c>
      <c r="C908" s="5">
        <f t="shared" si="176"/>
        <v>2022</v>
      </c>
      <c r="D908" s="5" t="s">
        <v>863</v>
      </c>
      <c r="E908" s="5" t="str">
        <f>VLOOKUP(F908,'Set up'!$A$2:$C$44,2,FALSE)</f>
        <v>C00000027</v>
      </c>
      <c r="F908" s="1" t="s">
        <v>861</v>
      </c>
      <c r="G908" s="11" t="s">
        <v>864</v>
      </c>
      <c r="H908" s="5">
        <v>2</v>
      </c>
      <c r="I908" s="5" t="str">
        <f>VLOOKUP(F908,'Set up'!$A$2:$C$44,3,FALSE)</f>
        <v>Cash</v>
      </c>
      <c r="J908" s="5">
        <f>VLOOKUP(F908,'Set up'!$A$2:$D$44,4,FALSE)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up'!$A$2:$E$44,5,FALSE)</f>
        <v>Trsf</v>
      </c>
      <c r="S908" s="1" t="s">
        <v>1032</v>
      </c>
    </row>
    <row r="909" spans="1:19" x14ac:dyDescent="0.3">
      <c r="A909" s="4">
        <v>44756</v>
      </c>
      <c r="B909" s="5">
        <f t="shared" si="175"/>
        <v>7</v>
      </c>
      <c r="C909" s="5">
        <f t="shared" si="176"/>
        <v>2022</v>
      </c>
      <c r="D909" s="5" t="s">
        <v>863</v>
      </c>
      <c r="E909" s="5" t="str">
        <f>VLOOKUP(F909,'Set up'!$A$2:$C$44,2,FALSE)</f>
        <v>C00000027</v>
      </c>
      <c r="F909" s="1" t="s">
        <v>861</v>
      </c>
      <c r="G909" s="11" t="s">
        <v>668</v>
      </c>
      <c r="H909" s="5">
        <v>1</v>
      </c>
      <c r="I909" s="5" t="str">
        <f>VLOOKUP(F909,'Set up'!$A$2:$C$44,3,FALSE)</f>
        <v>Cash</v>
      </c>
      <c r="J909" s="5">
        <f>VLOOKUP(F909,'Set up'!$A$2:$D$44,4,FALSE)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up'!$A$2:$E$44,5,FALSE)</f>
        <v>Trsf</v>
      </c>
      <c r="S909" s="1" t="s">
        <v>1032</v>
      </c>
    </row>
    <row r="910" spans="1:19" x14ac:dyDescent="0.3">
      <c r="A910" s="4">
        <v>44756</v>
      </c>
      <c r="B910" s="5">
        <f t="shared" si="175"/>
        <v>7</v>
      </c>
      <c r="C910" s="5">
        <f t="shared" si="176"/>
        <v>2022</v>
      </c>
      <c r="D910" s="5" t="s">
        <v>863</v>
      </c>
      <c r="E910" s="5" t="str">
        <f>VLOOKUP(F910,'Set up'!$A$2:$C$44,2,FALSE)</f>
        <v>C00000027</v>
      </c>
      <c r="F910" s="1" t="s">
        <v>861</v>
      </c>
      <c r="G910" s="11" t="s">
        <v>865</v>
      </c>
      <c r="H910" s="5">
        <v>1</v>
      </c>
      <c r="I910" s="5" t="str">
        <f>VLOOKUP(F910,'Set up'!$A$2:$C$44,3,FALSE)</f>
        <v>Cash</v>
      </c>
      <c r="J910" s="5">
        <f>VLOOKUP(F910,'Set up'!$A$2:$D$44,4,FALSE)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up'!$A$2:$E$44,5,FALSE)</f>
        <v>Trsf</v>
      </c>
      <c r="S910" s="1" t="s">
        <v>1032</v>
      </c>
    </row>
    <row r="911" spans="1:19" x14ac:dyDescent="0.3">
      <c r="A911" s="4">
        <v>44756</v>
      </c>
      <c r="B911" s="5">
        <f t="shared" si="175"/>
        <v>7</v>
      </c>
      <c r="C911" s="5">
        <f t="shared" si="176"/>
        <v>2022</v>
      </c>
      <c r="D911" s="5" t="s">
        <v>863</v>
      </c>
      <c r="E911" s="5" t="str">
        <f>VLOOKUP(F911,'Set up'!$A$2:$C$44,2,FALSE)</f>
        <v>C00000027</v>
      </c>
      <c r="F911" s="1" t="s">
        <v>861</v>
      </c>
      <c r="G911" s="11" t="s">
        <v>866</v>
      </c>
      <c r="H911" s="5">
        <v>1</v>
      </c>
      <c r="I911" s="5" t="str">
        <f>VLOOKUP(F911,'Set up'!$A$2:$C$44,3,FALSE)</f>
        <v>Cash</v>
      </c>
      <c r="J911" s="5">
        <f>VLOOKUP(F911,'Set up'!$A$2:$D$44,4,FALSE)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up'!$A$2:$E$44,5,FALSE)</f>
        <v>Trsf</v>
      </c>
      <c r="S911" s="1" t="s">
        <v>1032</v>
      </c>
    </row>
    <row r="912" spans="1:19" x14ac:dyDescent="0.3">
      <c r="A912" s="4">
        <v>44756</v>
      </c>
      <c r="B912" s="5">
        <f t="shared" si="175"/>
        <v>7</v>
      </c>
      <c r="C912" s="5">
        <f t="shared" si="176"/>
        <v>2022</v>
      </c>
      <c r="D912" s="5" t="s">
        <v>863</v>
      </c>
      <c r="E912" s="5" t="str">
        <f>VLOOKUP(F912,'Set up'!$A$2:$C$44,2,FALSE)</f>
        <v>C00000027</v>
      </c>
      <c r="F912" s="1" t="s">
        <v>861</v>
      </c>
      <c r="G912" s="11" t="s">
        <v>867</v>
      </c>
      <c r="H912" s="5">
        <v>6</v>
      </c>
      <c r="I912" s="5" t="str">
        <f>VLOOKUP(F912,'Set up'!$A$2:$C$44,3,FALSE)</f>
        <v>Cash</v>
      </c>
      <c r="J912" s="5">
        <f>VLOOKUP(F912,'Set up'!$A$2:$D$44,4,FALSE)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up'!$A$2:$E$44,5,FALSE)</f>
        <v>Trsf</v>
      </c>
      <c r="S912" s="1" t="s">
        <v>1032</v>
      </c>
    </row>
    <row r="913" spans="1:19" x14ac:dyDescent="0.3">
      <c r="A913" s="4">
        <v>44760</v>
      </c>
      <c r="B913" s="5">
        <f t="shared" si="175"/>
        <v>7</v>
      </c>
      <c r="C913" s="5">
        <f t="shared" si="176"/>
        <v>2022</v>
      </c>
      <c r="D913" s="5" t="s">
        <v>868</v>
      </c>
      <c r="E913" s="5" t="str">
        <f>VLOOKUP(F913,'Set up'!$A$2:$C$44,2,FALSE)</f>
        <v>C00000020</v>
      </c>
      <c r="F913" s="1" t="s">
        <v>411</v>
      </c>
      <c r="G913" s="11" t="s">
        <v>718</v>
      </c>
      <c r="H913" s="5">
        <v>2</v>
      </c>
      <c r="I913" s="5" t="str">
        <f>VLOOKUP(F913,'Set up'!$A$2:$C$44,3,FALSE)</f>
        <v>Cash</v>
      </c>
      <c r="J913" s="5">
        <f>VLOOKUP(F913,'Set up'!$A$2:$D$44,4,FALSE)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up'!$A$2:$E$44,5,FALSE)</f>
        <v>Trsf</v>
      </c>
      <c r="S913" s="1" t="s">
        <v>1165</v>
      </c>
    </row>
    <row r="914" spans="1:19" x14ac:dyDescent="0.3">
      <c r="A914" s="4">
        <v>44760</v>
      </c>
      <c r="B914" s="5">
        <f t="shared" si="175"/>
        <v>7</v>
      </c>
      <c r="C914" s="5">
        <f t="shared" si="176"/>
        <v>2022</v>
      </c>
      <c r="D914" s="5" t="s">
        <v>868</v>
      </c>
      <c r="E914" s="5" t="str">
        <f>VLOOKUP(F914,'Set up'!$A$2:$C$44,2,FALSE)</f>
        <v>C00000020</v>
      </c>
      <c r="F914" s="1" t="s">
        <v>411</v>
      </c>
      <c r="G914" s="11" t="s">
        <v>656</v>
      </c>
      <c r="H914" s="5">
        <v>8</v>
      </c>
      <c r="I914" s="5" t="str">
        <f>VLOOKUP(F914,'Set up'!$A$2:$C$44,3,FALSE)</f>
        <v>Cash</v>
      </c>
      <c r="J914" s="5">
        <f>VLOOKUP(F914,'Set up'!$A$2:$D$44,4,FALSE)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up'!$A$2:$E$44,5,FALSE)</f>
        <v>Trsf</v>
      </c>
      <c r="S914" s="1" t="s">
        <v>1165</v>
      </c>
    </row>
    <row r="915" spans="1:19" x14ac:dyDescent="0.3">
      <c r="A915" s="4">
        <v>44760</v>
      </c>
      <c r="B915" s="5">
        <f t="shared" si="175"/>
        <v>7</v>
      </c>
      <c r="C915" s="5">
        <f t="shared" si="176"/>
        <v>2022</v>
      </c>
      <c r="D915" s="5" t="s">
        <v>868</v>
      </c>
      <c r="E915" s="5" t="str">
        <f>VLOOKUP(F915,'Set up'!$A$2:$C$44,2,FALSE)</f>
        <v>C00000020</v>
      </c>
      <c r="F915" s="1" t="s">
        <v>411</v>
      </c>
      <c r="G915" s="11" t="s">
        <v>780</v>
      </c>
      <c r="H915" s="5">
        <v>4</v>
      </c>
      <c r="I915" s="5" t="str">
        <f>VLOOKUP(F915,'Set up'!$A$2:$C$44,3,FALSE)</f>
        <v>Cash</v>
      </c>
      <c r="J915" s="5">
        <f>VLOOKUP(F915,'Set up'!$A$2:$D$44,4,FALSE)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up'!$A$2:$E$44,5,FALSE)</f>
        <v>Trsf</v>
      </c>
      <c r="S915" s="1" t="s">
        <v>1166</v>
      </c>
    </row>
    <row r="916" spans="1:19" x14ac:dyDescent="0.3">
      <c r="A916" s="4">
        <v>44760</v>
      </c>
      <c r="B916" s="5">
        <f t="shared" si="175"/>
        <v>7</v>
      </c>
      <c r="C916" s="5">
        <f t="shared" si="176"/>
        <v>2022</v>
      </c>
      <c r="D916" s="5" t="s">
        <v>868</v>
      </c>
      <c r="E916" s="5" t="str">
        <f>VLOOKUP(F916,'Set up'!$A$2:$C$44,2,FALSE)</f>
        <v>C00000020</v>
      </c>
      <c r="F916" s="1" t="s">
        <v>411</v>
      </c>
      <c r="G916" s="11" t="s">
        <v>793</v>
      </c>
      <c r="H916" s="5">
        <v>2</v>
      </c>
      <c r="I916" s="5" t="str">
        <f>VLOOKUP(F916,'Set up'!$A$2:$C$44,3,FALSE)</f>
        <v>Cash</v>
      </c>
      <c r="J916" s="5">
        <f>VLOOKUP(F916,'Set up'!$A$2:$D$44,4,FALSE)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up'!$A$2:$E$44,5,FALSE)</f>
        <v>Trsf</v>
      </c>
      <c r="S916" s="1" t="s">
        <v>1167</v>
      </c>
    </row>
    <row r="917" spans="1:19" x14ac:dyDescent="0.3">
      <c r="A917" s="4">
        <v>44760</v>
      </c>
      <c r="B917" s="5">
        <f t="shared" si="175"/>
        <v>7</v>
      </c>
      <c r="C917" s="5">
        <f t="shared" si="176"/>
        <v>2022</v>
      </c>
      <c r="D917" s="5" t="s">
        <v>868</v>
      </c>
      <c r="E917" s="5" t="str">
        <f>VLOOKUP(F917,'Set up'!$A$2:$C$44,2,FALSE)</f>
        <v>C00000020</v>
      </c>
      <c r="F917" s="1" t="s">
        <v>411</v>
      </c>
      <c r="G917" s="11" t="s">
        <v>661</v>
      </c>
      <c r="H917" s="5">
        <v>1</v>
      </c>
      <c r="I917" s="5" t="str">
        <f>VLOOKUP(F917,'Set up'!$A$2:$C$44,3,FALSE)</f>
        <v>Cash</v>
      </c>
      <c r="J917" s="5">
        <f>VLOOKUP(F917,'Set up'!$A$2:$D$44,4,FALSE)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up'!$A$2:$E$44,5,FALSE)</f>
        <v>Trsf</v>
      </c>
      <c r="S917" s="1" t="s">
        <v>1167</v>
      </c>
    </row>
    <row r="918" spans="1:19" x14ac:dyDescent="0.3">
      <c r="A918" s="4">
        <v>44760</v>
      </c>
      <c r="B918" s="5">
        <f t="shared" si="175"/>
        <v>7</v>
      </c>
      <c r="C918" s="5">
        <f t="shared" si="176"/>
        <v>2022</v>
      </c>
      <c r="D918" s="5" t="s">
        <v>868</v>
      </c>
      <c r="E918" s="5" t="str">
        <f>VLOOKUP(F918,'Set up'!$A$2:$C$44,2,FALSE)</f>
        <v>C00000020</v>
      </c>
      <c r="F918" s="1" t="s">
        <v>411</v>
      </c>
      <c r="G918" s="11" t="s">
        <v>668</v>
      </c>
      <c r="H918" s="5">
        <v>4</v>
      </c>
      <c r="I918" s="5" t="str">
        <f>VLOOKUP(F918,'Set up'!$A$2:$C$44,3,FALSE)</f>
        <v>Cash</v>
      </c>
      <c r="J918" s="5">
        <f>VLOOKUP(F918,'Set up'!$A$2:$D$44,4,FALSE)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up'!$A$2:$E$44,5,FALSE)</f>
        <v>Trsf</v>
      </c>
      <c r="S918" s="1" t="s">
        <v>1167</v>
      </c>
    </row>
    <row r="919" spans="1:19" x14ac:dyDescent="0.3">
      <c r="A919" s="4">
        <v>44762</v>
      </c>
      <c r="B919" s="5">
        <f t="shared" si="175"/>
        <v>7</v>
      </c>
      <c r="C919" s="5">
        <f t="shared" si="176"/>
        <v>2022</v>
      </c>
      <c r="D919" s="5" t="s">
        <v>869</v>
      </c>
      <c r="E919" s="5" t="str">
        <f>VLOOKUP(F919,'Set up'!$A$2:$C$44,2,FALSE)</f>
        <v>C00000020</v>
      </c>
      <c r="F919" s="1" t="s">
        <v>411</v>
      </c>
      <c r="G919" s="11" t="s">
        <v>656</v>
      </c>
      <c r="H919" s="5">
        <v>2</v>
      </c>
      <c r="I919" s="5" t="str">
        <f>VLOOKUP(F919,'Set up'!$A$2:$C$44,3,FALSE)</f>
        <v>Cash</v>
      </c>
      <c r="J919" s="5">
        <f>VLOOKUP(F919,'Set up'!$A$2:$D$44,4,FALSE)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up'!$A$2:$E$44,5,FALSE)</f>
        <v>Trsf</v>
      </c>
      <c r="S919" s="1" t="s">
        <v>1167</v>
      </c>
    </row>
    <row r="920" spans="1:19" x14ac:dyDescent="0.3">
      <c r="A920" s="4">
        <v>44762</v>
      </c>
      <c r="B920" s="5">
        <f t="shared" si="175"/>
        <v>7</v>
      </c>
      <c r="C920" s="5">
        <f t="shared" si="176"/>
        <v>2022</v>
      </c>
      <c r="D920" s="5" t="s">
        <v>869</v>
      </c>
      <c r="E920" s="5" t="str">
        <f>VLOOKUP(F920,'Set up'!$A$2:$C$44,2,FALSE)</f>
        <v>C00000020</v>
      </c>
      <c r="F920" s="1" t="s">
        <v>411</v>
      </c>
      <c r="G920" s="11" t="s">
        <v>794</v>
      </c>
      <c r="H920" s="5">
        <v>1</v>
      </c>
      <c r="I920" s="5" t="str">
        <f>VLOOKUP(F920,'Set up'!$A$2:$C$44,3,FALSE)</f>
        <v>Cash</v>
      </c>
      <c r="J920" s="5">
        <f>VLOOKUP(F920,'Set up'!$A$2:$D$44,4,FALSE)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up'!$A$2:$E$44,5,FALSE)</f>
        <v>Trsf</v>
      </c>
      <c r="S920" s="1" t="s">
        <v>1167</v>
      </c>
    </row>
    <row r="921" spans="1:19" x14ac:dyDescent="0.3">
      <c r="A921" s="4">
        <v>44765</v>
      </c>
      <c r="B921" s="5">
        <f t="shared" si="175"/>
        <v>7</v>
      </c>
      <c r="C921" s="5">
        <f t="shared" si="176"/>
        <v>2022</v>
      </c>
      <c r="D921" s="5" t="s">
        <v>870</v>
      </c>
      <c r="E921" s="5" t="str">
        <f>VLOOKUP(F921,'Set up'!$A$2:$C$44,2,FALSE)</f>
        <v>C00000020</v>
      </c>
      <c r="F921" s="1" t="s">
        <v>411</v>
      </c>
      <c r="G921" s="11" t="s">
        <v>721</v>
      </c>
      <c r="H921" s="5">
        <v>2</v>
      </c>
      <c r="I921" s="5" t="str">
        <f>VLOOKUP(F921,'Set up'!$A$2:$C$44,3,FALSE)</f>
        <v>Cash</v>
      </c>
      <c r="J921" s="5">
        <f>VLOOKUP(F921,'Set up'!$A$2:$D$44,4,FALSE)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up'!$A$2:$E$44,5,FALSE)</f>
        <v>Trsf</v>
      </c>
      <c r="S921" s="1" t="s">
        <v>1230</v>
      </c>
    </row>
    <row r="922" spans="1:19" x14ac:dyDescent="0.3">
      <c r="A922" s="4">
        <v>44765</v>
      </c>
      <c r="B922" s="5">
        <f t="shared" si="175"/>
        <v>7</v>
      </c>
      <c r="C922" s="5">
        <f t="shared" si="176"/>
        <v>2022</v>
      </c>
      <c r="D922" s="5" t="s">
        <v>870</v>
      </c>
      <c r="E922" s="5" t="str">
        <f>VLOOKUP(F922,'Set up'!$A$2:$C$44,2,FALSE)</f>
        <v>C00000020</v>
      </c>
      <c r="F922" s="1" t="s">
        <v>411</v>
      </c>
      <c r="G922" s="11" t="s">
        <v>656</v>
      </c>
      <c r="H922" s="5">
        <v>6</v>
      </c>
      <c r="I922" s="5" t="str">
        <f>VLOOKUP(F922,'Set up'!$A$2:$C$44,3,FALSE)</f>
        <v>Cash</v>
      </c>
      <c r="J922" s="5">
        <f>VLOOKUP(F922,'Set up'!$A$2:$D$44,4,FALSE)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up'!$A$2:$E$44,5,FALSE)</f>
        <v>Trsf</v>
      </c>
      <c r="S922" s="1" t="s">
        <v>1210</v>
      </c>
    </row>
    <row r="923" spans="1:19" x14ac:dyDescent="0.3">
      <c r="A923" s="4">
        <v>44765</v>
      </c>
      <c r="B923" s="5">
        <f t="shared" si="175"/>
        <v>7</v>
      </c>
      <c r="C923" s="5">
        <f t="shared" si="176"/>
        <v>2022</v>
      </c>
      <c r="D923" s="5" t="s">
        <v>870</v>
      </c>
      <c r="E923" s="5" t="str">
        <f>VLOOKUP(F923,'Set up'!$A$2:$C$44,2,FALSE)</f>
        <v>C00000020</v>
      </c>
      <c r="F923" s="1" t="s">
        <v>411</v>
      </c>
      <c r="G923" s="11" t="s">
        <v>780</v>
      </c>
      <c r="H923" s="5">
        <v>2</v>
      </c>
      <c r="I923" s="5" t="str">
        <f>VLOOKUP(F923,'Set up'!$A$2:$C$44,3,FALSE)</f>
        <v>Cash</v>
      </c>
      <c r="J923" s="5">
        <f>VLOOKUP(F923,'Set up'!$A$2:$D$44,4,FALSE)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up'!$A$2:$E$44,5,FALSE)</f>
        <v>Trsf</v>
      </c>
      <c r="S923" s="1" t="s">
        <v>1210</v>
      </c>
    </row>
    <row r="924" spans="1:19" x14ac:dyDescent="0.3">
      <c r="A924" s="4">
        <v>44765</v>
      </c>
      <c r="B924" s="5">
        <f t="shared" si="175"/>
        <v>7</v>
      </c>
      <c r="C924" s="5">
        <f t="shared" si="176"/>
        <v>2022</v>
      </c>
      <c r="D924" s="5" t="s">
        <v>870</v>
      </c>
      <c r="E924" s="5" t="str">
        <f>VLOOKUP(F924,'Set up'!$A$2:$C$44,2,FALSE)</f>
        <v>C00000020</v>
      </c>
      <c r="F924" s="1" t="s">
        <v>411</v>
      </c>
      <c r="G924" s="11" t="s">
        <v>793</v>
      </c>
      <c r="H924" s="5">
        <v>2</v>
      </c>
      <c r="I924" s="5" t="str">
        <f>VLOOKUP(F924,'Set up'!$A$2:$C$44,3,FALSE)</f>
        <v>Cash</v>
      </c>
      <c r="J924" s="5">
        <f>VLOOKUP(F924,'Set up'!$A$2:$D$44,4,FALSE)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up'!$A$2:$E$44,5,FALSE)</f>
        <v>Trsf</v>
      </c>
      <c r="S924" s="1" t="s">
        <v>1210</v>
      </c>
    </row>
    <row r="925" spans="1:19" x14ac:dyDescent="0.3">
      <c r="A925" s="4">
        <v>44765</v>
      </c>
      <c r="B925" s="5">
        <f t="shared" si="175"/>
        <v>7</v>
      </c>
      <c r="C925" s="5">
        <f t="shared" si="176"/>
        <v>2022</v>
      </c>
      <c r="D925" s="5" t="s">
        <v>871</v>
      </c>
      <c r="E925" s="5" t="str">
        <f>VLOOKUP(F925,'Set up'!$A$2:$C$44,2,FALSE)</f>
        <v>C00000001</v>
      </c>
      <c r="F925" s="1" t="s">
        <v>7</v>
      </c>
      <c r="G925" s="11" t="s">
        <v>718</v>
      </c>
      <c r="H925" s="5">
        <v>2</v>
      </c>
      <c r="I925" s="5" t="str">
        <f>VLOOKUP(F925,'Set up'!$A$2:$C$44,3,FALSE)</f>
        <v>Cash</v>
      </c>
      <c r="J925" s="5">
        <f>VLOOKUP(F925,'Set up'!$A$2:$D$44,4,FALSE)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up'!$A$2:$E$44,5,FALSE)</f>
        <v>Trsf</v>
      </c>
      <c r="S925" s="1" t="s">
        <v>892</v>
      </c>
    </row>
    <row r="926" spans="1:19" x14ac:dyDescent="0.3">
      <c r="A926" s="4">
        <v>44768</v>
      </c>
      <c r="B926" s="5">
        <f t="shared" si="175"/>
        <v>7</v>
      </c>
      <c r="C926" s="5">
        <f t="shared" si="176"/>
        <v>2022</v>
      </c>
      <c r="D926" s="5" t="s">
        <v>872</v>
      </c>
      <c r="E926" s="5" t="str">
        <f>VLOOKUP(F926,'Set up'!$A$2:$C$44,2,FALSE)</f>
        <v>C00000010</v>
      </c>
      <c r="F926" s="1" t="s">
        <v>62</v>
      </c>
      <c r="G926" s="11" t="s">
        <v>724</v>
      </c>
      <c r="H926" s="5">
        <v>5</v>
      </c>
      <c r="I926" s="5">
        <f>VLOOKUP(F926,'Set up'!$A$2:$C$44,3,FALSE)</f>
        <v>120</v>
      </c>
      <c r="J926" s="5">
        <f>VLOOKUP(F926,'Set up'!$A$2:$D$44,4,FALSE)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up'!$A$2:$E$44,5,FALSE)</f>
        <v>Trsf</v>
      </c>
      <c r="S926" s="1" t="s">
        <v>1029</v>
      </c>
    </row>
    <row r="927" spans="1:19" x14ac:dyDescent="0.3">
      <c r="A927" s="4">
        <v>44768</v>
      </c>
      <c r="B927" s="5">
        <f t="shared" si="175"/>
        <v>7</v>
      </c>
      <c r="C927" s="5">
        <f t="shared" si="176"/>
        <v>2022</v>
      </c>
      <c r="D927" s="5" t="s">
        <v>872</v>
      </c>
      <c r="E927" s="5" t="str">
        <f>VLOOKUP(F927,'Set up'!$A$2:$C$44,2,FALSE)</f>
        <v>C00000010</v>
      </c>
      <c r="F927" s="1" t="s">
        <v>62</v>
      </c>
      <c r="G927" s="11" t="s">
        <v>656</v>
      </c>
      <c r="H927" s="5">
        <v>10</v>
      </c>
      <c r="I927" s="5">
        <f>VLOOKUP(F927,'Set up'!$A$2:$C$44,3,FALSE)</f>
        <v>120</v>
      </c>
      <c r="J927" s="5">
        <f>VLOOKUP(F927,'Set up'!$A$2:$D$44,4,FALSE)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up'!$A$2:$E$44,5,FALSE)</f>
        <v>Trsf</v>
      </c>
      <c r="S927" s="1" t="s">
        <v>1029</v>
      </c>
    </row>
    <row r="928" spans="1:19" x14ac:dyDescent="0.3">
      <c r="A928" s="4">
        <v>44768</v>
      </c>
      <c r="B928" s="5">
        <f t="shared" si="175"/>
        <v>7</v>
      </c>
      <c r="C928" s="5">
        <f t="shared" si="176"/>
        <v>2022</v>
      </c>
      <c r="D928" s="5" t="s">
        <v>872</v>
      </c>
      <c r="E928" s="5" t="str">
        <f>VLOOKUP(F928,'Set up'!$A$2:$C$44,2,FALSE)</f>
        <v>C00000010</v>
      </c>
      <c r="F928" s="1" t="s">
        <v>62</v>
      </c>
      <c r="G928" s="11" t="s">
        <v>793</v>
      </c>
      <c r="H928" s="5">
        <v>5</v>
      </c>
      <c r="I928" s="5">
        <f>VLOOKUP(F928,'Set up'!$A$2:$C$44,3,FALSE)</f>
        <v>120</v>
      </c>
      <c r="J928" s="5">
        <f>VLOOKUP(F928,'Set up'!$A$2:$D$44,4,FALSE)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up'!$A$2:$E$44,5,FALSE)</f>
        <v>Trsf</v>
      </c>
      <c r="S928" s="1" t="s">
        <v>1029</v>
      </c>
    </row>
    <row r="929" spans="1:19" x14ac:dyDescent="0.3">
      <c r="A929" s="4">
        <v>44768</v>
      </c>
      <c r="B929" s="5">
        <f t="shared" si="175"/>
        <v>7</v>
      </c>
      <c r="C929" s="5">
        <f t="shared" si="176"/>
        <v>2022</v>
      </c>
      <c r="D929" s="5" t="s">
        <v>872</v>
      </c>
      <c r="E929" s="5" t="str">
        <f>VLOOKUP(F929,'Set up'!$A$2:$C$44,2,FALSE)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up'!$A$2:$C$44,3,FALSE)</f>
        <v>120</v>
      </c>
      <c r="J929" s="5">
        <f>VLOOKUP(F929,'Set up'!$A$2:$D$44,4,FALSE)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up'!$A$2:$E$44,5,FALSE)</f>
        <v>Trsf</v>
      </c>
      <c r="S929" s="1" t="s">
        <v>1029</v>
      </c>
    </row>
    <row r="930" spans="1:19" x14ac:dyDescent="0.3">
      <c r="A930" s="4">
        <v>44771</v>
      </c>
      <c r="B930" s="5">
        <f t="shared" si="175"/>
        <v>7</v>
      </c>
      <c r="C930" s="5">
        <f t="shared" si="176"/>
        <v>2022</v>
      </c>
      <c r="D930" s="5" t="s">
        <v>873</v>
      </c>
      <c r="E930" s="5" t="str">
        <f>VLOOKUP(F930,'Set up'!$A$2:$C$44,2,FALSE)</f>
        <v>C00000021</v>
      </c>
      <c r="F930" s="1" t="s">
        <v>493</v>
      </c>
      <c r="G930" s="11" t="s">
        <v>718</v>
      </c>
      <c r="H930" s="5">
        <v>1</v>
      </c>
      <c r="I930" s="5" t="str">
        <f>VLOOKUP(F930,'Set up'!$A$2:$C$44,3,FALSE)</f>
        <v>Cash</v>
      </c>
      <c r="J930" s="5">
        <f>VLOOKUP(F930,'Set up'!$A$2:$D$44,4,FALSE)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up'!$A$2:$E$44,5,FALSE)</f>
        <v>PD Chq</v>
      </c>
      <c r="S930" s="1" t="s">
        <v>1026</v>
      </c>
    </row>
    <row r="931" spans="1:19" x14ac:dyDescent="0.3">
      <c r="A931" s="4">
        <v>44771</v>
      </c>
      <c r="B931" s="5">
        <f t="shared" si="175"/>
        <v>7</v>
      </c>
      <c r="C931" s="5">
        <f t="shared" si="176"/>
        <v>2022</v>
      </c>
      <c r="D931" s="5" t="s">
        <v>873</v>
      </c>
      <c r="E931" s="5" t="str">
        <f>VLOOKUP(F931,'Set up'!$A$2:$C$44,2,FALSE)</f>
        <v>C00000021</v>
      </c>
      <c r="F931" s="1" t="s">
        <v>493</v>
      </c>
      <c r="G931" s="11" t="s">
        <v>668</v>
      </c>
      <c r="H931" s="5">
        <v>1</v>
      </c>
      <c r="I931" s="5" t="str">
        <f>VLOOKUP(F931,'Set up'!$A$2:$C$44,3,FALSE)</f>
        <v>Cash</v>
      </c>
      <c r="J931" s="5">
        <f>VLOOKUP(F931,'Set up'!$A$2:$D$44,4,FALSE)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up'!$A$2:$E$44,5,FALSE)</f>
        <v>PD Chq</v>
      </c>
      <c r="S931" s="1" t="s">
        <v>1026</v>
      </c>
    </row>
    <row r="932" spans="1:19" x14ac:dyDescent="0.3">
      <c r="A932" s="4">
        <v>44771</v>
      </c>
      <c r="B932" s="5">
        <f t="shared" si="175"/>
        <v>7</v>
      </c>
      <c r="C932" s="5">
        <f t="shared" si="176"/>
        <v>2022</v>
      </c>
      <c r="D932" s="5" t="s">
        <v>875</v>
      </c>
      <c r="E932" s="5" t="str">
        <f>VLOOKUP(F932,'Set up'!$A$2:$C$44,2,FALSE)</f>
        <v>C00000009</v>
      </c>
      <c r="F932" s="1" t="s">
        <v>58</v>
      </c>
      <c r="G932" s="11" t="s">
        <v>721</v>
      </c>
      <c r="H932" s="5">
        <v>2</v>
      </c>
      <c r="I932" s="5">
        <f>VLOOKUP(F932,'Set up'!$A$2:$C$44,3,FALSE)</f>
        <v>60</v>
      </c>
      <c r="J932" s="5">
        <f>VLOOKUP(F932,'Set up'!$A$2:$D$44,4,FALSE)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up'!$A$2:$E$44,5,FALSE)</f>
        <v>Chq</v>
      </c>
      <c r="S932" s="1" t="s">
        <v>1088</v>
      </c>
    </row>
    <row r="933" spans="1:19" x14ac:dyDescent="0.3">
      <c r="A933" s="4">
        <v>44771</v>
      </c>
      <c r="B933" s="5">
        <f t="shared" si="175"/>
        <v>7</v>
      </c>
      <c r="C933" s="5">
        <f t="shared" si="176"/>
        <v>2022</v>
      </c>
      <c r="D933" s="5" t="s">
        <v>875</v>
      </c>
      <c r="E933" s="5" t="str">
        <f>VLOOKUP(F933,'Set up'!$A$2:$C$44,2,FALSE)</f>
        <v>C00000009</v>
      </c>
      <c r="F933" s="1" t="s">
        <v>58</v>
      </c>
      <c r="G933" s="11" t="s">
        <v>874</v>
      </c>
      <c r="H933" s="5">
        <v>1</v>
      </c>
      <c r="I933" s="5">
        <f>VLOOKUP(F933,'Set up'!$A$2:$C$44,3,FALSE)</f>
        <v>60</v>
      </c>
      <c r="J933" s="5">
        <f>VLOOKUP(F933,'Set up'!$A$2:$D$44,4,FALSE)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up'!$A$2:$E$44,5,FALSE)</f>
        <v>Chq</v>
      </c>
      <c r="S933" s="1" t="s">
        <v>1088</v>
      </c>
    </row>
    <row r="934" spans="1:19" x14ac:dyDescent="0.3">
      <c r="A934" s="4">
        <v>44777</v>
      </c>
      <c r="B934" s="5">
        <f t="shared" si="175"/>
        <v>8</v>
      </c>
      <c r="C934" s="5">
        <f t="shared" si="176"/>
        <v>2022</v>
      </c>
      <c r="D934" s="5" t="s">
        <v>893</v>
      </c>
      <c r="E934" s="5" t="str">
        <f>VLOOKUP(F934,'Set up'!$A$2:$C$44,2,FALSE)</f>
        <v>C00000027</v>
      </c>
      <c r="F934" s="1" t="s">
        <v>861</v>
      </c>
      <c r="G934" s="11" t="s">
        <v>718</v>
      </c>
      <c r="H934" s="5">
        <v>3</v>
      </c>
      <c r="I934" s="5" t="str">
        <f>VLOOKUP(F934,'Set up'!$A$2:$C$44,3,FALSE)</f>
        <v>Cash</v>
      </c>
      <c r="J934" s="5">
        <f>VLOOKUP(F934,'Set up'!$A$2:$D$44,4,FALSE)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up'!$A$2:$E$44,5,FALSE)</f>
        <v>Trsf</v>
      </c>
      <c r="S934" s="1" t="s">
        <v>1033</v>
      </c>
    </row>
    <row r="935" spans="1:19" x14ac:dyDescent="0.3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893</v>
      </c>
      <c r="E935" s="5" t="str">
        <f>VLOOKUP(F935,'Set up'!$A$2:$C$44,2,FALSE)</f>
        <v>C00000027</v>
      </c>
      <c r="F935" s="1" t="s">
        <v>861</v>
      </c>
      <c r="G935" s="11" t="s">
        <v>894</v>
      </c>
      <c r="H935" s="5">
        <v>2</v>
      </c>
      <c r="I935" s="5" t="str">
        <f>VLOOKUP(F935,'Set up'!$A$2:$C$44,3,FALSE)</f>
        <v>Cash</v>
      </c>
      <c r="J935" s="5">
        <f>VLOOKUP(F935,'Set up'!$A$2:$D$44,4,FALSE)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up'!$A$2:$E$44,5,FALSE)</f>
        <v>Trsf</v>
      </c>
      <c r="S935" s="1" t="s">
        <v>1034</v>
      </c>
    </row>
    <row r="936" spans="1:19" x14ac:dyDescent="0.3">
      <c r="A936" s="4">
        <v>44777</v>
      </c>
      <c r="B936" s="5">
        <f t="shared" si="191"/>
        <v>8</v>
      </c>
      <c r="C936" s="5">
        <f t="shared" si="192"/>
        <v>2022</v>
      </c>
      <c r="D936" s="5" t="s">
        <v>893</v>
      </c>
      <c r="E936" s="5" t="str">
        <f>VLOOKUP(F936,'Set up'!$A$2:$C$44,2,FALSE)</f>
        <v>C00000027</v>
      </c>
      <c r="F936" s="1" t="s">
        <v>861</v>
      </c>
      <c r="G936" s="11" t="s">
        <v>895</v>
      </c>
      <c r="H936" s="5">
        <v>2</v>
      </c>
      <c r="I936" s="5" t="str">
        <f>VLOOKUP(F936,'Set up'!$A$2:$C$44,3,FALSE)</f>
        <v>Cash</v>
      </c>
      <c r="J936" s="5">
        <f>VLOOKUP(F936,'Set up'!$A$2:$D$44,4,FALSE)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up'!$A$2:$E$44,5,FALSE)</f>
        <v>Trsf</v>
      </c>
      <c r="S936" s="1" t="s">
        <v>1033</v>
      </c>
    </row>
    <row r="937" spans="1:19" x14ac:dyDescent="0.3">
      <c r="A937" s="4">
        <v>44777</v>
      </c>
      <c r="B937" s="5">
        <f t="shared" si="191"/>
        <v>8</v>
      </c>
      <c r="C937" s="5">
        <f t="shared" si="192"/>
        <v>2022</v>
      </c>
      <c r="D937" s="5" t="s">
        <v>893</v>
      </c>
      <c r="E937" s="5" t="str">
        <f>VLOOKUP(F937,'Set up'!$A$2:$C$44,2,FALSE)</f>
        <v>C00000027</v>
      </c>
      <c r="F937" s="1" t="s">
        <v>861</v>
      </c>
      <c r="G937" s="11" t="s">
        <v>780</v>
      </c>
      <c r="H937" s="5">
        <v>2</v>
      </c>
      <c r="I937" s="5" t="str">
        <f>VLOOKUP(F937,'Set up'!$A$2:$C$44,3,FALSE)</f>
        <v>Cash</v>
      </c>
      <c r="J937" s="5">
        <f>VLOOKUP(F937,'Set up'!$A$2:$D$44,4,FALSE)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up'!$A$2:$E$44,5,FALSE)</f>
        <v>Trsf</v>
      </c>
      <c r="S937" s="1" t="s">
        <v>1033</v>
      </c>
    </row>
    <row r="938" spans="1:19" x14ac:dyDescent="0.3">
      <c r="A938" s="4">
        <v>44777</v>
      </c>
      <c r="B938" s="5">
        <f t="shared" si="191"/>
        <v>8</v>
      </c>
      <c r="C938" s="5">
        <f t="shared" si="192"/>
        <v>2022</v>
      </c>
      <c r="D938" s="5" t="s">
        <v>893</v>
      </c>
      <c r="E938" s="5" t="str">
        <f>VLOOKUP(F938,'Set up'!$A$2:$C$44,2,FALSE)</f>
        <v>C00000027</v>
      </c>
      <c r="F938" s="1" t="s">
        <v>861</v>
      </c>
      <c r="G938" s="11" t="s">
        <v>896</v>
      </c>
      <c r="H938" s="5">
        <v>4</v>
      </c>
      <c r="I938" s="5" t="str">
        <f>VLOOKUP(F938,'Set up'!$A$2:$C$44,3,FALSE)</f>
        <v>Cash</v>
      </c>
      <c r="J938" s="5">
        <f>VLOOKUP(F938,'Set up'!$A$2:$D$44,4,FALSE)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up'!$A$2:$E$44,5,FALSE)</f>
        <v>Trsf</v>
      </c>
      <c r="S938" s="1" t="s">
        <v>1033</v>
      </c>
    </row>
    <row r="939" spans="1:19" x14ac:dyDescent="0.3">
      <c r="A939" s="4">
        <v>44777</v>
      </c>
      <c r="B939" s="5">
        <f t="shared" si="191"/>
        <v>8</v>
      </c>
      <c r="C939" s="5">
        <f t="shared" si="192"/>
        <v>2022</v>
      </c>
      <c r="D939" s="5" t="s">
        <v>893</v>
      </c>
      <c r="E939" s="5" t="str">
        <f>VLOOKUP(F939,'Set up'!$A$2:$C$44,2,FALSE)</f>
        <v>C00000027</v>
      </c>
      <c r="F939" s="1" t="s">
        <v>861</v>
      </c>
      <c r="G939" s="11" t="s">
        <v>668</v>
      </c>
      <c r="H939" s="5">
        <v>1</v>
      </c>
      <c r="I939" s="5" t="str">
        <f>VLOOKUP(F939,'Set up'!$A$2:$C$44,3,FALSE)</f>
        <v>Cash</v>
      </c>
      <c r="J939" s="5">
        <f>VLOOKUP(F939,'Set up'!$A$2:$D$44,4,FALSE)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up'!$A$2:$E$44,5,FALSE)</f>
        <v>Trsf</v>
      </c>
      <c r="S939" s="1" t="s">
        <v>1033</v>
      </c>
    </row>
    <row r="940" spans="1:19" x14ac:dyDescent="0.3">
      <c r="A940" s="4">
        <v>44777</v>
      </c>
      <c r="B940" s="5">
        <f t="shared" si="191"/>
        <v>8</v>
      </c>
      <c r="C940" s="5">
        <f t="shared" si="192"/>
        <v>2022</v>
      </c>
      <c r="D940" s="5" t="s">
        <v>893</v>
      </c>
      <c r="E940" s="5" t="str">
        <f>VLOOKUP(F940,'Set up'!$A$2:$C$44,2,FALSE)</f>
        <v>C00000027</v>
      </c>
      <c r="F940" s="1" t="s">
        <v>861</v>
      </c>
      <c r="G940" s="11" t="s">
        <v>660</v>
      </c>
      <c r="H940" s="5">
        <v>1</v>
      </c>
      <c r="I940" s="5" t="str">
        <f>VLOOKUP(F940,'Set up'!$A$2:$C$44,3,FALSE)</f>
        <v>Cash</v>
      </c>
      <c r="J940" s="5">
        <f>VLOOKUP(F940,'Set up'!$A$2:$D$44,4,FALSE)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up'!$A$2:$E$44,5,FALSE)</f>
        <v>Trsf</v>
      </c>
      <c r="S940" s="1" t="s">
        <v>1033</v>
      </c>
    </row>
    <row r="941" spans="1:19" x14ac:dyDescent="0.3">
      <c r="A941" s="4">
        <v>44777</v>
      </c>
      <c r="B941" s="5">
        <f t="shared" si="191"/>
        <v>8</v>
      </c>
      <c r="C941" s="5">
        <f t="shared" si="192"/>
        <v>2022</v>
      </c>
      <c r="D941" s="5" t="s">
        <v>893</v>
      </c>
      <c r="E941" s="5" t="str">
        <f>VLOOKUP(F941,'Set up'!$A$2:$C$44,2,FALSE)</f>
        <v>C00000027</v>
      </c>
      <c r="F941" s="1" t="s">
        <v>861</v>
      </c>
      <c r="G941" s="11" t="s">
        <v>789</v>
      </c>
      <c r="H941" s="5">
        <v>1</v>
      </c>
      <c r="I941" s="5" t="str">
        <f>VLOOKUP(F941,'Set up'!$A$2:$C$44,3,FALSE)</f>
        <v>Cash</v>
      </c>
      <c r="J941" s="5">
        <f>VLOOKUP(F941,'Set up'!$A$2:$D$44,4,FALSE)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up'!$A$2:$E$44,5,FALSE)</f>
        <v>Trsf</v>
      </c>
      <c r="S941" s="1" t="s">
        <v>1033</v>
      </c>
    </row>
    <row r="942" spans="1:19" x14ac:dyDescent="0.3">
      <c r="A942" s="4">
        <v>44777</v>
      </c>
      <c r="B942" s="5">
        <f t="shared" si="191"/>
        <v>8</v>
      </c>
      <c r="C942" s="5">
        <f t="shared" si="192"/>
        <v>2022</v>
      </c>
      <c r="D942" s="5" t="s">
        <v>893</v>
      </c>
      <c r="E942" s="5" t="str">
        <f>VLOOKUP(F942,'Set up'!$A$2:$C$44,2,FALSE)</f>
        <v>C00000027</v>
      </c>
      <c r="F942" s="1" t="s">
        <v>861</v>
      </c>
      <c r="G942" s="11" t="s">
        <v>867</v>
      </c>
      <c r="H942" s="5">
        <v>6</v>
      </c>
      <c r="I942" s="5" t="str">
        <f>VLOOKUP(F942,'Set up'!$A$2:$C$44,3,FALSE)</f>
        <v>Cash</v>
      </c>
      <c r="J942" s="5">
        <f>VLOOKUP(F942,'Set up'!$A$2:$D$44,4,FALSE)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up'!$A$2:$E$44,5,FALSE)</f>
        <v>Trsf</v>
      </c>
      <c r="S942" s="1" t="s">
        <v>1033</v>
      </c>
    </row>
    <row r="943" spans="1:19" x14ac:dyDescent="0.3">
      <c r="A943" s="4">
        <v>44779</v>
      </c>
      <c r="B943" s="5">
        <f t="shared" si="191"/>
        <v>8</v>
      </c>
      <c r="C943" s="5">
        <f t="shared" si="192"/>
        <v>2022</v>
      </c>
      <c r="D943" s="5" t="s">
        <v>897</v>
      </c>
      <c r="E943" s="5" t="str">
        <f>VLOOKUP(F943,'Set up'!$A$2:$C$44,2,FALSE)</f>
        <v>C00000020</v>
      </c>
      <c r="F943" s="1" t="s">
        <v>411</v>
      </c>
      <c r="G943" s="11" t="s">
        <v>718</v>
      </c>
      <c r="H943" s="5">
        <v>1</v>
      </c>
      <c r="I943" s="5" t="str">
        <f>VLOOKUP(F943,'Set up'!$A$2:$C$44,3,FALSE)</f>
        <v>Cash</v>
      </c>
      <c r="J943" s="5">
        <f>VLOOKUP(F943,'Set up'!$A$2:$D$44,4,FALSE)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up'!$A$2:$E$44,5,FALSE)</f>
        <v>Trsf</v>
      </c>
      <c r="S943" s="1" t="s">
        <v>1210</v>
      </c>
    </row>
    <row r="944" spans="1:19" x14ac:dyDescent="0.3">
      <c r="A944" s="4">
        <v>44779</v>
      </c>
      <c r="B944" s="5">
        <f t="shared" si="191"/>
        <v>8</v>
      </c>
      <c r="C944" s="5">
        <f t="shared" si="192"/>
        <v>2022</v>
      </c>
      <c r="D944" s="5" t="s">
        <v>897</v>
      </c>
      <c r="E944" s="5" t="str">
        <f>VLOOKUP(F944,'Set up'!$A$2:$C$44,2,FALSE)</f>
        <v>C00000020</v>
      </c>
      <c r="F944" s="1" t="s">
        <v>411</v>
      </c>
      <c r="G944" s="11" t="s">
        <v>898</v>
      </c>
      <c r="H944" s="5">
        <v>6</v>
      </c>
      <c r="I944" s="5" t="str">
        <f>VLOOKUP(F944,'Set up'!$A$2:$C$44,3,FALSE)</f>
        <v>Cash</v>
      </c>
      <c r="J944" s="5">
        <f>VLOOKUP(F944,'Set up'!$A$2:$D$44,4,FALSE)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up'!$A$2:$E$44,5,FALSE)</f>
        <v>Trsf</v>
      </c>
      <c r="S944" s="1" t="s">
        <v>1210</v>
      </c>
    </row>
    <row r="945" spans="1:19" x14ac:dyDescent="0.3">
      <c r="A945" s="4">
        <v>44779</v>
      </c>
      <c r="B945" s="5">
        <f t="shared" si="191"/>
        <v>8</v>
      </c>
      <c r="C945" s="5">
        <f t="shared" si="192"/>
        <v>2022</v>
      </c>
      <c r="D945" s="5" t="s">
        <v>897</v>
      </c>
      <c r="E945" s="5" t="str">
        <f>VLOOKUP(F945,'Set up'!$A$2:$C$44,2,FALSE)</f>
        <v>C00000020</v>
      </c>
      <c r="F945" s="1" t="s">
        <v>411</v>
      </c>
      <c r="G945" s="11" t="s">
        <v>780</v>
      </c>
      <c r="H945" s="5">
        <v>3</v>
      </c>
      <c r="I945" s="5" t="str">
        <f>VLOOKUP(F945,'Set up'!$A$2:$C$44,3,FALSE)</f>
        <v>Cash</v>
      </c>
      <c r="J945" s="5">
        <f>VLOOKUP(F945,'Set up'!$A$2:$D$44,4,FALSE)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up'!$A$2:$E$44,5,FALSE)</f>
        <v>Trsf</v>
      </c>
      <c r="S945" s="1" t="s">
        <v>1210</v>
      </c>
    </row>
    <row r="946" spans="1:19" x14ac:dyDescent="0.3">
      <c r="A946" s="4">
        <v>44779</v>
      </c>
      <c r="B946" s="5">
        <f t="shared" si="191"/>
        <v>8</v>
      </c>
      <c r="C946" s="5">
        <f t="shared" si="192"/>
        <v>2022</v>
      </c>
      <c r="D946" s="5" t="s">
        <v>897</v>
      </c>
      <c r="E946" s="5" t="str">
        <f>VLOOKUP(F946,'Set up'!$A$2:$C$44,2,FALSE)</f>
        <v>C00000020</v>
      </c>
      <c r="F946" s="1" t="s">
        <v>411</v>
      </c>
      <c r="G946" s="11" t="s">
        <v>793</v>
      </c>
      <c r="H946" s="5">
        <v>2</v>
      </c>
      <c r="I946" s="5" t="str">
        <f>VLOOKUP(F946,'Set up'!$A$2:$C$44,3,FALSE)</f>
        <v>Cash</v>
      </c>
      <c r="J946" s="5">
        <f>VLOOKUP(F946,'Set up'!$A$2:$D$44,4,FALSE)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up'!$A$2:$E$44,5,FALSE)</f>
        <v>Trsf</v>
      </c>
      <c r="S946" s="1" t="s">
        <v>1210</v>
      </c>
    </row>
    <row r="947" spans="1:19" x14ac:dyDescent="0.3">
      <c r="A947" s="4">
        <v>44779</v>
      </c>
      <c r="B947" s="5">
        <f t="shared" si="191"/>
        <v>8</v>
      </c>
      <c r="C947" s="5">
        <f t="shared" si="192"/>
        <v>2022</v>
      </c>
      <c r="D947" s="5" t="s">
        <v>899</v>
      </c>
      <c r="E947" s="5" t="str">
        <f>VLOOKUP(F947,'Set up'!$A$2:$C$44,2,FALSE)</f>
        <v>C00000001</v>
      </c>
      <c r="F947" s="1" t="s">
        <v>7</v>
      </c>
      <c r="G947" s="11" t="s">
        <v>832</v>
      </c>
      <c r="H947" s="5">
        <v>3</v>
      </c>
      <c r="I947" s="5" t="str">
        <f>VLOOKUP(F947,'Set up'!$A$2:$C$44,3,FALSE)</f>
        <v>Cash</v>
      </c>
      <c r="J947" s="5">
        <f>VLOOKUP(F947,'Set up'!$A$2:$D$44,4,FALSE)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up'!$A$2:$E$44,5,FALSE)</f>
        <v>Trsf</v>
      </c>
      <c r="S947" s="1" t="s">
        <v>920</v>
      </c>
    </row>
    <row r="948" spans="1:19" x14ac:dyDescent="0.3">
      <c r="A948" s="4">
        <v>44782</v>
      </c>
      <c r="B948" s="5">
        <f t="shared" si="191"/>
        <v>8</v>
      </c>
      <c r="C948" s="5">
        <f t="shared" si="192"/>
        <v>2022</v>
      </c>
      <c r="D948" s="5" t="s">
        <v>900</v>
      </c>
      <c r="E948" s="5" t="str">
        <f>VLOOKUP(F948,'Set up'!$A$2:$C$44,2,FALSE)</f>
        <v>C00000026</v>
      </c>
      <c r="F948" s="1" t="s">
        <v>786</v>
      </c>
      <c r="G948" s="11" t="s">
        <v>718</v>
      </c>
      <c r="H948" s="5">
        <v>1</v>
      </c>
      <c r="I948" s="5" t="str">
        <f>VLOOKUP(F948,'Set up'!$A$2:$C$44,3,FALSE)</f>
        <v>Cash</v>
      </c>
      <c r="J948" s="5">
        <f>VLOOKUP(F948,'Set up'!$A$2:$D$44,4,FALSE)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up'!$A$2:$E$44,5,FALSE)</f>
        <v>Trsf</v>
      </c>
      <c r="S948" s="1" t="s">
        <v>919</v>
      </c>
    </row>
    <row r="949" spans="1:19" x14ac:dyDescent="0.3">
      <c r="A949" s="4">
        <v>44785</v>
      </c>
      <c r="B949" s="5">
        <f t="shared" si="191"/>
        <v>8</v>
      </c>
      <c r="C949" s="5">
        <f t="shared" si="192"/>
        <v>2022</v>
      </c>
      <c r="D949" s="5" t="s">
        <v>901</v>
      </c>
      <c r="E949" s="5" t="str">
        <f>VLOOKUP(F949,'Set up'!$A$2:$C$44,2,FALSE)</f>
        <v>C00000020</v>
      </c>
      <c r="F949" s="1" t="s">
        <v>411</v>
      </c>
      <c r="G949" s="11" t="s">
        <v>721</v>
      </c>
      <c r="H949" s="5">
        <v>1</v>
      </c>
      <c r="I949" s="5" t="str">
        <f>VLOOKUP(F949,'Set up'!$A$2:$C$44,3,FALSE)</f>
        <v>Cash</v>
      </c>
      <c r="J949" s="5">
        <f>VLOOKUP(F949,'Set up'!$A$2:$D$44,4,FALSE)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up'!$A$2:$E$44,5,FALSE)</f>
        <v>Trsf</v>
      </c>
      <c r="S949" s="1" t="s">
        <v>1210</v>
      </c>
    </row>
    <row r="950" spans="1:19" x14ac:dyDescent="0.3">
      <c r="A950" s="4">
        <v>44785</v>
      </c>
      <c r="B950" s="5">
        <f t="shared" si="191"/>
        <v>8</v>
      </c>
      <c r="C950" s="5">
        <f t="shared" si="192"/>
        <v>2022</v>
      </c>
      <c r="D950" s="5" t="s">
        <v>901</v>
      </c>
      <c r="E950" s="5" t="str">
        <f>VLOOKUP(F950,'Set up'!$A$2:$C$44,2,FALSE)</f>
        <v>C00000020</v>
      </c>
      <c r="F950" s="1" t="s">
        <v>411</v>
      </c>
      <c r="G950" s="11" t="s">
        <v>656</v>
      </c>
      <c r="H950" s="5">
        <v>3</v>
      </c>
      <c r="I950" s="5" t="str">
        <f>VLOOKUP(F950,'Set up'!$A$2:$C$44,3,FALSE)</f>
        <v>Cash</v>
      </c>
      <c r="J950" s="5">
        <f>VLOOKUP(F950,'Set up'!$A$2:$D$44,4,FALSE)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up'!$A$2:$E$44,5,FALSE)</f>
        <v>Trsf</v>
      </c>
      <c r="S950" s="1" t="s">
        <v>1210</v>
      </c>
    </row>
    <row r="951" spans="1:19" x14ac:dyDescent="0.3">
      <c r="A951" s="4">
        <v>44785</v>
      </c>
      <c r="B951" s="5">
        <f t="shared" si="191"/>
        <v>8</v>
      </c>
      <c r="C951" s="5">
        <f t="shared" si="192"/>
        <v>2022</v>
      </c>
      <c r="D951" s="5" t="s">
        <v>901</v>
      </c>
      <c r="E951" s="5" t="str">
        <f>VLOOKUP(F951,'Set up'!$A$2:$C$44,2,FALSE)</f>
        <v>C00000020</v>
      </c>
      <c r="F951" s="1" t="s">
        <v>411</v>
      </c>
      <c r="G951" s="11" t="s">
        <v>780</v>
      </c>
      <c r="H951" s="5">
        <v>1</v>
      </c>
      <c r="I951" s="5" t="str">
        <f>VLOOKUP(F951,'Set up'!$A$2:$C$44,3,FALSE)</f>
        <v>Cash</v>
      </c>
      <c r="J951" s="5">
        <f>VLOOKUP(F951,'Set up'!$A$2:$D$44,4,FALSE)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up'!$A$2:$E$44,5,FALSE)</f>
        <v>Trsf</v>
      </c>
      <c r="S951" s="1" t="s">
        <v>1210</v>
      </c>
    </row>
    <row r="952" spans="1:19" x14ac:dyDescent="0.3">
      <c r="A952" s="4">
        <v>44785</v>
      </c>
      <c r="B952" s="5">
        <f t="shared" si="191"/>
        <v>8</v>
      </c>
      <c r="C952" s="5">
        <f t="shared" si="192"/>
        <v>2022</v>
      </c>
      <c r="D952" s="5" t="s">
        <v>901</v>
      </c>
      <c r="E952" s="5" t="str">
        <f>VLOOKUP(F952,'Set up'!$A$2:$C$44,2,FALSE)</f>
        <v>C00000020</v>
      </c>
      <c r="F952" s="1" t="s">
        <v>411</v>
      </c>
      <c r="G952" s="11" t="s">
        <v>793</v>
      </c>
      <c r="H952" s="5">
        <v>1</v>
      </c>
      <c r="I952" s="5" t="str">
        <f>VLOOKUP(F952,'Set up'!$A$2:$C$44,3,FALSE)</f>
        <v>Cash</v>
      </c>
      <c r="J952" s="5">
        <f>VLOOKUP(F952,'Set up'!$A$2:$D$44,4,FALSE)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up'!$A$2:$E$44,5,FALSE)</f>
        <v>Trsf</v>
      </c>
      <c r="S952" s="1" t="s">
        <v>1210</v>
      </c>
    </row>
    <row r="953" spans="1:19" x14ac:dyDescent="0.3">
      <c r="A953" s="4">
        <v>44785</v>
      </c>
      <c r="B953" s="5">
        <f t="shared" si="191"/>
        <v>8</v>
      </c>
      <c r="C953" s="5">
        <f t="shared" si="192"/>
        <v>2022</v>
      </c>
      <c r="D953" s="5" t="s">
        <v>901</v>
      </c>
      <c r="E953" s="5" t="str">
        <f>VLOOKUP(F953,'Set up'!$A$2:$C$44,2,FALSE)</f>
        <v>C00000020</v>
      </c>
      <c r="F953" s="1" t="s">
        <v>411</v>
      </c>
      <c r="G953" s="11" t="s">
        <v>661</v>
      </c>
      <c r="H953" s="5">
        <v>1</v>
      </c>
      <c r="I953" s="5" t="str">
        <f>VLOOKUP(F953,'Set up'!$A$2:$C$44,3,FALSE)</f>
        <v>Cash</v>
      </c>
      <c r="J953" s="5">
        <f>VLOOKUP(F953,'Set up'!$A$2:$D$44,4,FALSE)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up'!$A$2:$E$44,5,FALSE)</f>
        <v>Trsf</v>
      </c>
      <c r="S953" s="1" t="s">
        <v>1210</v>
      </c>
    </row>
    <row r="954" spans="1:19" x14ac:dyDescent="0.3">
      <c r="A954" s="4">
        <v>44788</v>
      </c>
      <c r="B954" s="5">
        <f t="shared" si="191"/>
        <v>8</v>
      </c>
      <c r="C954" s="5">
        <f t="shared" si="192"/>
        <v>2022</v>
      </c>
      <c r="D954" s="5" t="s">
        <v>902</v>
      </c>
      <c r="E954" s="5" t="e">
        <f>VLOOKUP(F954,'Set up'!$A$2:$C$44,2,FALSE)</f>
        <v>#N/A</v>
      </c>
      <c r="F954" s="11" t="s">
        <v>1046</v>
      </c>
      <c r="G954" s="5" t="s">
        <v>903</v>
      </c>
      <c r="H954" s="5">
        <v>0</v>
      </c>
      <c r="I954" s="5" t="e">
        <f>VLOOKUP(F954,'Set up'!$A$2:$C$44,3,FALSE)</f>
        <v>#N/A</v>
      </c>
      <c r="J954" s="5" t="e">
        <f>VLOOKUP(F954,'Set up'!$A$2:$D$44,4,FALSE)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up'!$A$2:$E$44,5,FALSE)</f>
        <v>#N/A</v>
      </c>
    </row>
    <row r="955" spans="1:19" x14ac:dyDescent="0.3">
      <c r="A955" s="4">
        <v>44788</v>
      </c>
      <c r="B955" s="5">
        <f t="shared" si="191"/>
        <v>8</v>
      </c>
      <c r="C955" s="5">
        <f t="shared" si="192"/>
        <v>2022</v>
      </c>
      <c r="D955" s="5" t="s">
        <v>904</v>
      </c>
      <c r="E955" s="5" t="str">
        <f>VLOOKUP(F955,'Set up'!$A$2:$C$44,2,FALSE)</f>
        <v>C00000004</v>
      </c>
      <c r="F955" s="1" t="s">
        <v>23</v>
      </c>
      <c r="G955" s="11" t="s">
        <v>905</v>
      </c>
      <c r="H955" s="5">
        <v>5</v>
      </c>
      <c r="I955" s="5">
        <f>VLOOKUP(F955,'Set up'!$A$2:$C$44,3,FALSE)</f>
        <v>120</v>
      </c>
      <c r="J955" s="5">
        <f>VLOOKUP(F955,'Set up'!$A$2:$D$44,4,FALSE)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up'!$A$2:$E$44,5,FALSE)</f>
        <v>Chq</v>
      </c>
      <c r="S955" s="1" t="s">
        <v>1089</v>
      </c>
    </row>
    <row r="956" spans="1:19" x14ac:dyDescent="0.3">
      <c r="A956" s="4">
        <v>44788</v>
      </c>
      <c r="B956" s="5">
        <f t="shared" si="191"/>
        <v>8</v>
      </c>
      <c r="C956" s="5">
        <f t="shared" si="192"/>
        <v>2022</v>
      </c>
      <c r="D956" s="5" t="s">
        <v>904</v>
      </c>
      <c r="E956" s="5" t="str">
        <f>VLOOKUP(F956,'Set up'!$A$2:$C$44,2,FALSE)</f>
        <v>C00000004</v>
      </c>
      <c r="F956" s="1" t="s">
        <v>23</v>
      </c>
      <c r="G956" s="11" t="s">
        <v>906</v>
      </c>
      <c r="H956" s="5">
        <v>1</v>
      </c>
      <c r="I956" s="5">
        <f>VLOOKUP(F956,'Set up'!$A$2:$C$44,3,FALSE)</f>
        <v>120</v>
      </c>
      <c r="J956" s="5">
        <f>VLOOKUP(F956,'Set up'!$A$2:$D$44,4,FALSE)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up'!$A$2:$E$44,5,FALSE)</f>
        <v>Chq</v>
      </c>
      <c r="S956" s="1" t="s">
        <v>1089</v>
      </c>
    </row>
    <row r="957" spans="1:19" x14ac:dyDescent="0.3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904</v>
      </c>
      <c r="E957" s="5" t="str">
        <f>VLOOKUP(F957,'Set up'!$A$2:$C$44,2,FALSE)</f>
        <v>C00000004</v>
      </c>
      <c r="F957" s="1" t="s">
        <v>23</v>
      </c>
      <c r="G957" s="11" t="s">
        <v>894</v>
      </c>
      <c r="H957" s="5">
        <v>4</v>
      </c>
      <c r="I957" s="5">
        <f>VLOOKUP(F957,'Set up'!$A$2:$C$44,3,FALSE)</f>
        <v>120</v>
      </c>
      <c r="J957" s="5">
        <f>VLOOKUP(F957,'Set up'!$A$2:$D$44,4,FALSE)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up'!$A$2:$E$44,5,FALSE)</f>
        <v>Chq</v>
      </c>
      <c r="S957" s="1" t="s">
        <v>1089</v>
      </c>
    </row>
    <row r="958" spans="1:19" x14ac:dyDescent="0.3">
      <c r="A958" s="4">
        <v>44788</v>
      </c>
      <c r="B958" s="5">
        <f t="shared" si="200"/>
        <v>8</v>
      </c>
      <c r="C958" s="5">
        <f t="shared" si="201"/>
        <v>2022</v>
      </c>
      <c r="D958" s="5" t="s">
        <v>904</v>
      </c>
      <c r="E958" s="5" t="str">
        <f>VLOOKUP(F958,'Set up'!$A$2:$C$44,2,FALSE)</f>
        <v>C00000004</v>
      </c>
      <c r="F958" s="1" t="s">
        <v>23</v>
      </c>
      <c r="G958" s="11" t="s">
        <v>515</v>
      </c>
      <c r="H958" s="5">
        <v>4</v>
      </c>
      <c r="I958" s="5">
        <f>VLOOKUP(F958,'Set up'!$A$2:$C$44,3,FALSE)</f>
        <v>120</v>
      </c>
      <c r="J958" s="5">
        <f>VLOOKUP(F958,'Set up'!$A$2:$D$44,4,FALSE)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up'!$A$2:$E$44,5,FALSE)</f>
        <v>Chq</v>
      </c>
      <c r="S958" s="1" t="s">
        <v>1089</v>
      </c>
    </row>
    <row r="959" spans="1:19" x14ac:dyDescent="0.3">
      <c r="A959" s="4">
        <v>44788</v>
      </c>
      <c r="B959" s="5">
        <f t="shared" si="200"/>
        <v>8</v>
      </c>
      <c r="C959" s="5">
        <f t="shared" si="201"/>
        <v>2022</v>
      </c>
      <c r="D959" s="5" t="s">
        <v>904</v>
      </c>
      <c r="E959" s="5" t="str">
        <f>VLOOKUP(F959,'Set up'!$A$2:$C$44,2,FALSE)</f>
        <v>C00000004</v>
      </c>
      <c r="F959" s="1" t="s">
        <v>23</v>
      </c>
      <c r="G959" s="11" t="s">
        <v>668</v>
      </c>
      <c r="H959" s="5">
        <v>4</v>
      </c>
      <c r="I959" s="5">
        <f>VLOOKUP(F959,'Set up'!$A$2:$C$44,3,FALSE)</f>
        <v>120</v>
      </c>
      <c r="J959" s="5">
        <f>VLOOKUP(F959,'Set up'!$A$2:$D$44,4,FALSE)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up'!$A$2:$E$44,5,FALSE)</f>
        <v>Chq</v>
      </c>
      <c r="S959" s="1" t="s">
        <v>1089</v>
      </c>
    </row>
    <row r="960" spans="1:19" x14ac:dyDescent="0.3">
      <c r="A960" s="4">
        <v>44788</v>
      </c>
      <c r="B960" s="5">
        <f t="shared" si="200"/>
        <v>8</v>
      </c>
      <c r="C960" s="5">
        <f t="shared" si="201"/>
        <v>2022</v>
      </c>
      <c r="D960" s="5" t="s">
        <v>904</v>
      </c>
      <c r="E960" s="5" t="str">
        <f>VLOOKUP(F960,'Set up'!$A$2:$C$44,2,FALSE)</f>
        <v>C00000004</v>
      </c>
      <c r="F960" s="1" t="s">
        <v>23</v>
      </c>
      <c r="G960" s="11" t="s">
        <v>907</v>
      </c>
      <c r="H960" s="5">
        <v>1</v>
      </c>
      <c r="I960" s="5">
        <f>VLOOKUP(F960,'Set up'!$A$2:$C$44,3,FALSE)</f>
        <v>120</v>
      </c>
      <c r="J960" s="5">
        <f>VLOOKUP(F960,'Set up'!$A$2:$D$44,4,FALSE)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up'!$A$2:$E$44,5,FALSE)</f>
        <v>Chq</v>
      </c>
      <c r="S960" s="1" t="s">
        <v>1089</v>
      </c>
    </row>
    <row r="961" spans="1:19" ht="109.2" x14ac:dyDescent="0.3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908</v>
      </c>
      <c r="E961" s="5" t="str">
        <f>VLOOKUP(F961,'Set up'!$A$2:$C$44,2,FALSE)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up'!$A$2:$C$44,3,FALSE)</f>
        <v>45</v>
      </c>
      <c r="J961" s="5">
        <f>VLOOKUP(F961,'Set up'!$A$2:$D$44,4,FALSE)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up'!$A$2:$E$44,5,FALSE)</f>
        <v>PD Chq</v>
      </c>
      <c r="S961" s="40" t="s">
        <v>1030</v>
      </c>
    </row>
    <row r="962" spans="1:19" x14ac:dyDescent="0.3">
      <c r="A962" s="4">
        <v>44788</v>
      </c>
      <c r="B962" s="5">
        <f t="shared" si="204"/>
        <v>8</v>
      </c>
      <c r="C962" s="5">
        <f t="shared" si="205"/>
        <v>2022</v>
      </c>
      <c r="D962" s="5" t="s">
        <v>908</v>
      </c>
      <c r="E962" s="5" t="str">
        <f>VLOOKUP(F962,'Set up'!$A$2:$C$44,2,FALSE)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up'!$A$2:$C$44,3,FALSE)</f>
        <v>45</v>
      </c>
      <c r="J962" s="5">
        <f>VLOOKUP(F962,'Set up'!$A$2:$D$44,4,FALSE)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up'!$A$2:$E$44,5,FALSE)</f>
        <v>PD Chq</v>
      </c>
      <c r="S962" s="1" t="s">
        <v>1031</v>
      </c>
    </row>
    <row r="963" spans="1:19" x14ac:dyDescent="0.3">
      <c r="A963" s="4">
        <v>44788</v>
      </c>
      <c r="B963" s="5">
        <f t="shared" si="204"/>
        <v>8</v>
      </c>
      <c r="C963" s="5">
        <f t="shared" si="205"/>
        <v>2022</v>
      </c>
      <c r="D963" s="5" t="s">
        <v>908</v>
      </c>
      <c r="E963" s="5" t="str">
        <f>VLOOKUP(F963,'Set up'!$A$2:$C$44,2,FALSE)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up'!$A$2:$C$44,3,FALSE)</f>
        <v>45</v>
      </c>
      <c r="J963" s="5">
        <f>VLOOKUP(F963,'Set up'!$A$2:$D$44,4,FALSE)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up'!$A$2:$E$44,5,FALSE)</f>
        <v>PD Chq</v>
      </c>
      <c r="S963" s="1" t="s">
        <v>1031</v>
      </c>
    </row>
    <row r="964" spans="1:19" x14ac:dyDescent="0.3">
      <c r="A964" s="4">
        <v>44788</v>
      </c>
      <c r="B964" s="5">
        <f t="shared" si="204"/>
        <v>8</v>
      </c>
      <c r="C964" s="5">
        <f t="shared" si="205"/>
        <v>2022</v>
      </c>
      <c r="D964" s="5" t="s">
        <v>908</v>
      </c>
      <c r="E964" s="5" t="str">
        <f>VLOOKUP(F964,'Set up'!$A$2:$C$44,2,FALSE)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up'!$A$2:$C$44,3,FALSE)</f>
        <v>45</v>
      </c>
      <c r="J964" s="5">
        <f>VLOOKUP(F964,'Set up'!$A$2:$D$44,4,FALSE)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up'!$A$2:$E$44,5,FALSE)</f>
        <v>PD Chq</v>
      </c>
      <c r="S964" s="1" t="s">
        <v>1031</v>
      </c>
    </row>
    <row r="965" spans="1:19" x14ac:dyDescent="0.3">
      <c r="A965" s="4">
        <v>44788</v>
      </c>
      <c r="B965" s="5">
        <f t="shared" si="204"/>
        <v>8</v>
      </c>
      <c r="C965" s="5">
        <f t="shared" si="205"/>
        <v>2022</v>
      </c>
      <c r="D965" s="5" t="s">
        <v>908</v>
      </c>
      <c r="E965" s="5" t="str">
        <f>VLOOKUP(F965,'Set up'!$A$2:$C$44,2,FALSE)</f>
        <v>C00000003</v>
      </c>
      <c r="F965" s="1" t="s">
        <v>20</v>
      </c>
      <c r="G965" s="11" t="s">
        <v>515</v>
      </c>
      <c r="H965" s="5">
        <v>1</v>
      </c>
      <c r="I965" s="5">
        <f>VLOOKUP(F965,'Set up'!$A$2:$C$44,3,FALSE)</f>
        <v>45</v>
      </c>
      <c r="J965" s="5">
        <f>VLOOKUP(F965,'Set up'!$A$2:$D$44,4,FALSE)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up'!$A$2:$E$44,5,FALSE)</f>
        <v>PD Chq</v>
      </c>
      <c r="S965" s="1" t="s">
        <v>1031</v>
      </c>
    </row>
    <row r="966" spans="1:19" x14ac:dyDescent="0.3">
      <c r="A966" s="4">
        <v>44789</v>
      </c>
      <c r="B966" s="5">
        <f t="shared" si="204"/>
        <v>8</v>
      </c>
      <c r="C966" s="5">
        <f t="shared" si="205"/>
        <v>2022</v>
      </c>
      <c r="D966" s="5" t="s">
        <v>909</v>
      </c>
      <c r="E966" s="5" t="str">
        <f>VLOOKUP(F966,'Set up'!$A$2:$C$44,2,FALSE)</f>
        <v>C00000021</v>
      </c>
      <c r="F966" s="1" t="s">
        <v>493</v>
      </c>
      <c r="G966" s="11" t="s">
        <v>718</v>
      </c>
      <c r="H966" s="5">
        <v>1</v>
      </c>
      <c r="I966" s="5" t="str">
        <f>VLOOKUP(F966,'Set up'!$A$2:$C$44,3,FALSE)</f>
        <v>Cash</v>
      </c>
      <c r="J966" s="5">
        <f>VLOOKUP(F966,'Set up'!$A$2:$D$44,4,FALSE)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up'!$A$2:$E$44,5,FALSE)</f>
        <v>PD Chq</v>
      </c>
      <c r="S966" s="1" t="s">
        <v>1027</v>
      </c>
    </row>
    <row r="967" spans="1:19" x14ac:dyDescent="0.3">
      <c r="A967" s="4">
        <v>44789</v>
      </c>
      <c r="B967" s="5">
        <f t="shared" si="204"/>
        <v>8</v>
      </c>
      <c r="C967" s="5">
        <f t="shared" si="205"/>
        <v>2022</v>
      </c>
      <c r="D967" s="5" t="s">
        <v>909</v>
      </c>
      <c r="E967" s="5" t="str">
        <f>VLOOKUP(F967,'Set up'!$A$2:$C$44,2,FALSE)</f>
        <v>C00000021</v>
      </c>
      <c r="F967" s="1" t="s">
        <v>493</v>
      </c>
      <c r="G967" s="11" t="s">
        <v>910</v>
      </c>
      <c r="H967" s="5">
        <v>3</v>
      </c>
      <c r="I967" s="5" t="str">
        <f>VLOOKUP(F967,'Set up'!$A$2:$C$44,3,FALSE)</f>
        <v>Cash</v>
      </c>
      <c r="J967" s="5">
        <f>VLOOKUP(F967,'Set up'!$A$2:$D$44,4,FALSE)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up'!$A$2:$E$44,5,FALSE)</f>
        <v>PD Chq</v>
      </c>
      <c r="S967" s="1" t="s">
        <v>1027</v>
      </c>
    </row>
    <row r="968" spans="1:19" x14ac:dyDescent="0.3">
      <c r="A968" s="4">
        <v>44789</v>
      </c>
      <c r="B968" s="5">
        <f t="shared" si="204"/>
        <v>8</v>
      </c>
      <c r="C968" s="5">
        <f t="shared" si="205"/>
        <v>2022</v>
      </c>
      <c r="D968" s="5" t="s">
        <v>909</v>
      </c>
      <c r="E968" s="5" t="str">
        <f>VLOOKUP(F968,'Set up'!$A$2:$C$44,2,FALSE)</f>
        <v>C00000021</v>
      </c>
      <c r="F968" s="1" t="s">
        <v>493</v>
      </c>
      <c r="G968" s="11" t="s">
        <v>668</v>
      </c>
      <c r="H968" s="5">
        <v>1</v>
      </c>
      <c r="I968" s="5" t="str">
        <f>VLOOKUP(F968,'Set up'!$A$2:$C$44,3,FALSE)</f>
        <v>Cash</v>
      </c>
      <c r="J968" s="5">
        <f>VLOOKUP(F968,'Set up'!$A$2:$D$44,4,FALSE)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up'!$A$2:$E$44,5,FALSE)</f>
        <v>PD Chq</v>
      </c>
      <c r="S968" s="1" t="s">
        <v>1027</v>
      </c>
    </row>
    <row r="969" spans="1:19" x14ac:dyDescent="0.3">
      <c r="A969" s="4">
        <v>44789</v>
      </c>
      <c r="B969" s="5">
        <f t="shared" si="204"/>
        <v>8</v>
      </c>
      <c r="C969" s="5">
        <f t="shared" si="205"/>
        <v>2022</v>
      </c>
      <c r="D969" s="5" t="s">
        <v>909</v>
      </c>
      <c r="E969" s="5" t="str">
        <f>VLOOKUP(F969,'Set up'!$A$2:$C$44,2,FALSE)</f>
        <v>C00000021</v>
      </c>
      <c r="F969" s="1" t="s">
        <v>493</v>
      </c>
      <c r="G969" s="11" t="s">
        <v>64</v>
      </c>
      <c r="H969" s="5">
        <v>5</v>
      </c>
      <c r="I969" s="5" t="str">
        <f>VLOOKUP(F969,'Set up'!$A$2:$C$44,3,FALSE)</f>
        <v>Cash</v>
      </c>
      <c r="J969" s="5">
        <f>VLOOKUP(F969,'Set up'!$A$2:$D$44,4,FALSE)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up'!$A$2:$E$44,5,FALSE)</f>
        <v>PD Chq</v>
      </c>
      <c r="S969" s="1" t="s">
        <v>1027</v>
      </c>
    </row>
    <row r="970" spans="1:19" x14ac:dyDescent="0.3">
      <c r="A970" s="4">
        <v>44796</v>
      </c>
      <c r="B970" s="5">
        <f t="shared" si="204"/>
        <v>8</v>
      </c>
      <c r="C970" s="5">
        <f t="shared" si="205"/>
        <v>2022</v>
      </c>
      <c r="D970" s="5" t="s">
        <v>911</v>
      </c>
      <c r="E970" s="5" t="str">
        <f>VLOOKUP(F970,'Set up'!$A$2:$C$44,2,FALSE)</f>
        <v>C00000027</v>
      </c>
      <c r="F970" s="1" t="s">
        <v>861</v>
      </c>
      <c r="G970" s="11" t="s">
        <v>718</v>
      </c>
      <c r="H970" s="5">
        <v>2</v>
      </c>
      <c r="I970" s="5" t="str">
        <f>VLOOKUP(F970,'Set up'!$A$2:$C$44,3,FALSE)</f>
        <v>Cash</v>
      </c>
      <c r="J970" s="5">
        <f>VLOOKUP(F970,'Set up'!$A$2:$D$44,4,FALSE)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up'!$A$2:$E$44,5,FALSE)</f>
        <v>Trsf</v>
      </c>
      <c r="S970" s="1" t="s">
        <v>1035</v>
      </c>
    </row>
    <row r="971" spans="1:19" x14ac:dyDescent="0.3">
      <c r="A971" s="4">
        <v>44796</v>
      </c>
      <c r="B971" s="5">
        <f t="shared" si="204"/>
        <v>8</v>
      </c>
      <c r="C971" s="5">
        <f t="shared" si="205"/>
        <v>2022</v>
      </c>
      <c r="D971" s="5" t="s">
        <v>911</v>
      </c>
      <c r="E971" s="5" t="str">
        <f>VLOOKUP(F971,'Set up'!$A$2:$C$44,2,FALSE)</f>
        <v>C00000027</v>
      </c>
      <c r="F971" s="1" t="s">
        <v>861</v>
      </c>
      <c r="G971" s="11" t="s">
        <v>896</v>
      </c>
      <c r="H971" s="5">
        <v>4</v>
      </c>
      <c r="I971" s="5" t="str">
        <f>VLOOKUP(F971,'Set up'!$A$2:$C$44,3,FALSE)</f>
        <v>Cash</v>
      </c>
      <c r="J971" s="5">
        <f>VLOOKUP(F971,'Set up'!$A$2:$D$44,4,FALSE)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up'!$A$2:$E$44,5,FALSE)</f>
        <v>Trsf</v>
      </c>
      <c r="S971" s="1" t="s">
        <v>1035</v>
      </c>
    </row>
    <row r="972" spans="1:19" x14ac:dyDescent="0.3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911</v>
      </c>
      <c r="E972" s="5" t="str">
        <f>VLOOKUP(F972,'Set up'!$A$2:$C$44,2,FALSE)</f>
        <v>C00000027</v>
      </c>
      <c r="F972" s="1" t="s">
        <v>861</v>
      </c>
      <c r="G972" s="11" t="s">
        <v>668</v>
      </c>
      <c r="H972" s="5">
        <v>2</v>
      </c>
      <c r="I972" s="5" t="str">
        <f>VLOOKUP(F972,'Set up'!$A$2:$C$44,3,FALSE)</f>
        <v>Cash</v>
      </c>
      <c r="J972" s="5">
        <f>VLOOKUP(F972,'Set up'!$A$2:$D$44,4,FALSE)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up'!$A$2:$E$44,5,FALSE)</f>
        <v>Trsf</v>
      </c>
      <c r="S972" s="1" t="s">
        <v>1035</v>
      </c>
    </row>
    <row r="973" spans="1:19" x14ac:dyDescent="0.3">
      <c r="A973" s="4">
        <v>44796</v>
      </c>
      <c r="B973" s="5">
        <f t="shared" si="216"/>
        <v>8</v>
      </c>
      <c r="C973" s="5">
        <f t="shared" si="217"/>
        <v>2022</v>
      </c>
      <c r="D973" s="5" t="s">
        <v>911</v>
      </c>
      <c r="E973" s="5" t="str">
        <f>VLOOKUP(F973,'Set up'!$A$2:$C$44,2,FALSE)</f>
        <v>C00000027</v>
      </c>
      <c r="F973" s="1" t="s">
        <v>861</v>
      </c>
      <c r="G973" s="11" t="s">
        <v>867</v>
      </c>
      <c r="H973" s="5">
        <v>4</v>
      </c>
      <c r="I973" s="5" t="str">
        <f>VLOOKUP(F973,'Set up'!$A$2:$C$44,3,FALSE)</f>
        <v>Cash</v>
      </c>
      <c r="J973" s="5">
        <f>VLOOKUP(F973,'Set up'!$A$2:$D$44,4,FALSE)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up'!$A$2:$E$44,5,FALSE)</f>
        <v>Trsf</v>
      </c>
      <c r="S973" s="1" t="s">
        <v>1035</v>
      </c>
    </row>
    <row r="974" spans="1:19" x14ac:dyDescent="0.3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912</v>
      </c>
      <c r="E974" s="5" t="str">
        <f>VLOOKUP(F974,'Set up'!$A$2:$C$44,2,FALSE)</f>
        <v>C00000020</v>
      </c>
      <c r="F974" s="1" t="s">
        <v>411</v>
      </c>
      <c r="G974" s="11" t="s">
        <v>721</v>
      </c>
      <c r="H974" s="5">
        <v>2</v>
      </c>
      <c r="I974" s="5" t="str">
        <f>VLOOKUP(F974,'Set up'!$A$2:$C$44,3,FALSE)</f>
        <v>Cash</v>
      </c>
      <c r="J974" s="5">
        <f>VLOOKUP(F974,'Set up'!$A$2:$D$44,4,FALSE)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up'!$A$2:$E$44,5,FALSE)</f>
        <v>Trsf</v>
      </c>
      <c r="S974" s="1" t="s">
        <v>1210</v>
      </c>
    </row>
    <row r="975" spans="1:19" x14ac:dyDescent="0.3">
      <c r="A975" s="4">
        <v>44796</v>
      </c>
      <c r="B975" s="5">
        <f t="shared" si="218"/>
        <v>8</v>
      </c>
      <c r="C975" s="5">
        <f t="shared" si="219"/>
        <v>2022</v>
      </c>
      <c r="D975" s="5" t="s">
        <v>912</v>
      </c>
      <c r="E975" s="5" t="str">
        <f>VLOOKUP(F975,'Set up'!$A$2:$C$44,2,FALSE)</f>
        <v>C00000020</v>
      </c>
      <c r="F975" s="1" t="s">
        <v>411</v>
      </c>
      <c r="G975" s="11" t="s">
        <v>910</v>
      </c>
      <c r="H975" s="5">
        <v>5</v>
      </c>
      <c r="I975" s="5" t="str">
        <f>VLOOKUP(F975,'Set up'!$A$2:$C$44,3,FALSE)</f>
        <v>Cash</v>
      </c>
      <c r="J975" s="5">
        <f>VLOOKUP(F975,'Set up'!$A$2:$D$44,4,FALSE)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up'!$A$2:$E$44,5,FALSE)</f>
        <v>Trsf</v>
      </c>
      <c r="S975" s="1" t="s">
        <v>1210</v>
      </c>
    </row>
    <row r="976" spans="1:19" x14ac:dyDescent="0.3">
      <c r="A976" s="4">
        <v>44796</v>
      </c>
      <c r="B976" s="5">
        <f t="shared" si="218"/>
        <v>8</v>
      </c>
      <c r="C976" s="5">
        <f t="shared" si="219"/>
        <v>2022</v>
      </c>
      <c r="D976" s="5" t="s">
        <v>912</v>
      </c>
      <c r="E976" s="5" t="str">
        <f>VLOOKUP(F976,'Set up'!$A$2:$C$44,2,FALSE)</f>
        <v>C00000020</v>
      </c>
      <c r="F976" s="1" t="s">
        <v>411</v>
      </c>
      <c r="G976" s="11" t="s">
        <v>780</v>
      </c>
      <c r="H976" s="5">
        <v>3</v>
      </c>
      <c r="I976" s="5" t="str">
        <f>VLOOKUP(F976,'Set up'!$A$2:$C$44,3,FALSE)</f>
        <v>Cash</v>
      </c>
      <c r="J976" s="5">
        <f>VLOOKUP(F976,'Set up'!$A$2:$D$44,4,FALSE)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up'!$A$2:$E$44,5,FALSE)</f>
        <v>Trsf</v>
      </c>
      <c r="S976" s="1" t="s">
        <v>1210</v>
      </c>
    </row>
    <row r="977" spans="1:19" x14ac:dyDescent="0.3">
      <c r="A977" s="4">
        <v>44796</v>
      </c>
      <c r="B977" s="5">
        <f t="shared" si="218"/>
        <v>8</v>
      </c>
      <c r="C977" s="5">
        <f t="shared" si="219"/>
        <v>2022</v>
      </c>
      <c r="D977" s="5" t="s">
        <v>912</v>
      </c>
      <c r="E977" s="5" t="str">
        <f>VLOOKUP(F977,'Set up'!$A$2:$C$44,2,FALSE)</f>
        <v>C00000020</v>
      </c>
      <c r="F977" s="1" t="s">
        <v>411</v>
      </c>
      <c r="G977" s="11" t="s">
        <v>793</v>
      </c>
      <c r="H977" s="5">
        <v>2</v>
      </c>
      <c r="I977" s="5" t="str">
        <f>VLOOKUP(F977,'Set up'!$A$2:$C$44,3,FALSE)</f>
        <v>Cash</v>
      </c>
      <c r="J977" s="5">
        <f>VLOOKUP(F977,'Set up'!$A$2:$D$44,4,FALSE)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up'!$A$2:$E$44,5,FALSE)</f>
        <v>Trsf</v>
      </c>
      <c r="S977" s="1" t="s">
        <v>1210</v>
      </c>
    </row>
    <row r="978" spans="1:19" x14ac:dyDescent="0.3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913</v>
      </c>
      <c r="E978" s="5" t="str">
        <f>VLOOKUP(F978,'Set up'!$A$2:$C$44,2,FALSE)</f>
        <v>C00000009</v>
      </c>
      <c r="F978" s="1" t="s">
        <v>58</v>
      </c>
      <c r="G978" s="11" t="s">
        <v>867</v>
      </c>
      <c r="H978" s="5">
        <v>3</v>
      </c>
      <c r="I978" s="5">
        <f>VLOOKUP(F978,'Set up'!$A$2:$C$44,3,FALSE)</f>
        <v>60</v>
      </c>
      <c r="J978" s="5">
        <f>VLOOKUP(F978,'Set up'!$A$2:$D$44,4,FALSE)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up'!$A$2:$E$44,5,FALSE)</f>
        <v>Chq</v>
      </c>
      <c r="S978" s="1" t="s">
        <v>1224</v>
      </c>
    </row>
    <row r="979" spans="1:19" x14ac:dyDescent="0.3">
      <c r="A979" s="4">
        <v>44798</v>
      </c>
      <c r="B979" s="5">
        <f t="shared" si="222"/>
        <v>8</v>
      </c>
      <c r="C979" s="5">
        <f t="shared" si="223"/>
        <v>2022</v>
      </c>
      <c r="D979" s="5" t="s">
        <v>914</v>
      </c>
      <c r="E979" s="5" t="str">
        <f>VLOOKUP(F979,'Set up'!$A$2:$C$44,2,FALSE)</f>
        <v>C00000010</v>
      </c>
      <c r="F979" s="1" t="s">
        <v>62</v>
      </c>
      <c r="G979" s="11" t="s">
        <v>724</v>
      </c>
      <c r="H979" s="5">
        <v>6</v>
      </c>
      <c r="I979" s="5">
        <f>VLOOKUP(F979,'Set up'!$A$2:$C$44,3,FALSE)</f>
        <v>120</v>
      </c>
      <c r="J979" s="5">
        <f>VLOOKUP(F979,'Set up'!$A$2:$D$44,4,FALSE)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up'!$A$2:$E$44,5,FALSE)</f>
        <v>Trsf</v>
      </c>
      <c r="S979" s="1" t="s">
        <v>1097</v>
      </c>
    </row>
    <row r="980" spans="1:19" x14ac:dyDescent="0.3">
      <c r="A980" s="4">
        <v>44798</v>
      </c>
      <c r="B980" s="5">
        <f t="shared" si="222"/>
        <v>8</v>
      </c>
      <c r="C980" s="5">
        <f t="shared" si="223"/>
        <v>2022</v>
      </c>
      <c r="D980" s="5" t="s">
        <v>914</v>
      </c>
      <c r="E980" s="5" t="str">
        <f>VLOOKUP(F980,'Set up'!$A$2:$C$44,2,FALSE)</f>
        <v>C00000010</v>
      </c>
      <c r="F980" s="1" t="s">
        <v>62</v>
      </c>
      <c r="G980" s="11" t="s">
        <v>915</v>
      </c>
      <c r="H980" s="5">
        <v>10</v>
      </c>
      <c r="I980" s="5">
        <f>VLOOKUP(F980,'Set up'!$A$2:$C$44,3,FALSE)</f>
        <v>120</v>
      </c>
      <c r="J980" s="5">
        <f>VLOOKUP(F980,'Set up'!$A$2:$D$44,4,FALSE)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up'!$A$2:$E$44,5,FALSE)</f>
        <v>Trsf</v>
      </c>
      <c r="S980" s="1" t="s">
        <v>1097</v>
      </c>
    </row>
    <row r="981" spans="1:19" x14ac:dyDescent="0.3">
      <c r="A981" s="4">
        <v>44798</v>
      </c>
      <c r="B981" s="5">
        <f t="shared" si="222"/>
        <v>8</v>
      </c>
      <c r="C981" s="5">
        <f t="shared" si="223"/>
        <v>2022</v>
      </c>
      <c r="D981" s="5" t="s">
        <v>914</v>
      </c>
      <c r="E981" s="5" t="str">
        <f>VLOOKUP(F981,'Set up'!$A$2:$C$44,2,FALSE)</f>
        <v>C00000010</v>
      </c>
      <c r="F981" s="1" t="s">
        <v>62</v>
      </c>
      <c r="G981" s="11" t="s">
        <v>793</v>
      </c>
      <c r="H981" s="5">
        <v>10</v>
      </c>
      <c r="I981" s="5">
        <f>VLOOKUP(F981,'Set up'!$A$2:$C$44,3,FALSE)</f>
        <v>120</v>
      </c>
      <c r="J981" s="5">
        <f>VLOOKUP(F981,'Set up'!$A$2:$D$44,4,FALSE)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up'!$A$2:$E$44,5,FALSE)</f>
        <v>Trsf</v>
      </c>
      <c r="S981" s="1" t="s">
        <v>1097</v>
      </c>
    </row>
    <row r="982" spans="1:19" x14ac:dyDescent="0.3">
      <c r="A982" s="4">
        <v>44798</v>
      </c>
      <c r="B982" s="5">
        <f t="shared" si="222"/>
        <v>8</v>
      </c>
      <c r="C982" s="5">
        <f t="shared" si="223"/>
        <v>2022</v>
      </c>
      <c r="D982" s="5" t="s">
        <v>914</v>
      </c>
      <c r="E982" s="5" t="str">
        <f>VLOOKUP(F982,'Set up'!$A$2:$C$44,2,FALSE)</f>
        <v>C00000010</v>
      </c>
      <c r="F982" s="1" t="s">
        <v>62</v>
      </c>
      <c r="G982" s="11" t="s">
        <v>789</v>
      </c>
      <c r="H982" s="5">
        <v>1</v>
      </c>
      <c r="I982" s="5">
        <f>VLOOKUP(F982,'Set up'!$A$2:$C$44,3,FALSE)</f>
        <v>120</v>
      </c>
      <c r="J982" s="5">
        <f>VLOOKUP(F982,'Set up'!$A$2:$D$44,4,FALSE)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up'!$A$2:$E$44,5,FALSE)</f>
        <v>Trsf</v>
      </c>
      <c r="S982" s="1" t="s">
        <v>1097</v>
      </c>
    </row>
    <row r="983" spans="1:19" x14ac:dyDescent="0.3">
      <c r="A983" s="4">
        <v>44798</v>
      </c>
      <c r="B983" s="5">
        <f t="shared" si="222"/>
        <v>8</v>
      </c>
      <c r="C983" s="5">
        <f t="shared" si="223"/>
        <v>2022</v>
      </c>
      <c r="D983" s="5" t="s">
        <v>914</v>
      </c>
      <c r="E983" s="5" t="str">
        <f>VLOOKUP(F983,'Set up'!$A$2:$C$44,2,FALSE)</f>
        <v>C00000010</v>
      </c>
      <c r="F983" s="1" t="s">
        <v>62</v>
      </c>
      <c r="G983" s="11" t="s">
        <v>616</v>
      </c>
      <c r="H983" s="5">
        <v>1</v>
      </c>
      <c r="I983" s="5">
        <f>VLOOKUP(F983,'Set up'!$A$2:$C$44,3,FALSE)</f>
        <v>120</v>
      </c>
      <c r="J983" s="5">
        <f>VLOOKUP(F983,'Set up'!$A$2:$D$44,4,FALSE)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up'!$A$2:$E$44,5,FALSE)</f>
        <v>Trsf</v>
      </c>
      <c r="S983" s="1" t="s">
        <v>1097</v>
      </c>
    </row>
    <row r="984" spans="1:19" x14ac:dyDescent="0.3">
      <c r="A984" s="4">
        <v>44798</v>
      </c>
      <c r="B984" s="5">
        <f t="shared" si="222"/>
        <v>8</v>
      </c>
      <c r="C984" s="5">
        <f t="shared" si="223"/>
        <v>2022</v>
      </c>
      <c r="D984" s="5" t="s">
        <v>916</v>
      </c>
      <c r="E984" s="5" t="str">
        <f>VLOOKUP(F984,'Set up'!$A$2:$C$44,2,FALSE)</f>
        <v>C00000027</v>
      </c>
      <c r="F984" s="1" t="s">
        <v>861</v>
      </c>
      <c r="G984" s="11" t="s">
        <v>718</v>
      </c>
      <c r="H984" s="5">
        <v>3</v>
      </c>
      <c r="I984" s="5" t="str">
        <f>VLOOKUP(F984,'Set up'!$A$2:$C$44,3,FALSE)</f>
        <v>Cash</v>
      </c>
      <c r="J984" s="5">
        <f>VLOOKUP(F984,'Set up'!$A$2:$D$44,4,FALSE)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up'!$A$2:$E$44,5,FALSE)</f>
        <v>Trsf</v>
      </c>
      <c r="S984" s="1" t="s">
        <v>1035</v>
      </c>
    </row>
    <row r="985" spans="1:19" x14ac:dyDescent="0.3">
      <c r="A985" s="4">
        <v>44798</v>
      </c>
      <c r="B985" s="5">
        <f t="shared" si="222"/>
        <v>8</v>
      </c>
      <c r="C985" s="5">
        <f t="shared" si="223"/>
        <v>2022</v>
      </c>
      <c r="D985" s="5" t="s">
        <v>917</v>
      </c>
      <c r="E985" s="5" t="str">
        <f>VLOOKUP(F985,'Set up'!$A$2:$C$44,2,FALSE)</f>
        <v>C00000019</v>
      </c>
      <c r="F985" s="1" t="s">
        <v>402</v>
      </c>
      <c r="G985" s="11" t="s">
        <v>721</v>
      </c>
      <c r="H985" s="5">
        <v>2</v>
      </c>
      <c r="I985" s="5" t="str">
        <f>VLOOKUP(F985,'Set up'!$A$2:$C$44,3,FALSE)</f>
        <v>Cash</v>
      </c>
      <c r="J985" s="5">
        <f>VLOOKUP(F985,'Set up'!$A$2:$D$44,4,FALSE)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up'!$A$2:$E$44,5,FALSE)</f>
        <v>Trsf</v>
      </c>
      <c r="S985" s="1" t="s">
        <v>1020</v>
      </c>
    </row>
    <row r="986" spans="1:19" x14ac:dyDescent="0.3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917</v>
      </c>
      <c r="E986" s="5" t="str">
        <f>VLOOKUP(F986,'Set up'!$A$2:$C$44,2,FALSE)</f>
        <v>C00000019</v>
      </c>
      <c r="F986" s="1" t="s">
        <v>402</v>
      </c>
      <c r="G986" s="11" t="s">
        <v>894</v>
      </c>
      <c r="H986" s="5">
        <v>2</v>
      </c>
      <c r="I986" s="5" t="str">
        <f>VLOOKUP(F986,'Set up'!$A$2:$C$44,3,FALSE)</f>
        <v>Cash</v>
      </c>
      <c r="J986" s="5">
        <f>VLOOKUP(F986,'Set up'!$A$2:$D$44,4,FALSE)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up'!$A$2:$E$44,5,FALSE)</f>
        <v>Trsf</v>
      </c>
      <c r="S986" s="1" t="s">
        <v>1021</v>
      </c>
    </row>
    <row r="987" spans="1:19" x14ac:dyDescent="0.3">
      <c r="A987" s="4">
        <v>44798</v>
      </c>
      <c r="B987" s="5">
        <f t="shared" si="231"/>
        <v>8</v>
      </c>
      <c r="C987" s="5">
        <f t="shared" si="232"/>
        <v>2022</v>
      </c>
      <c r="D987" s="5" t="s">
        <v>917</v>
      </c>
      <c r="E987" s="5" t="str">
        <f>VLOOKUP(F987,'Set up'!$A$2:$C$44,2,FALSE)</f>
        <v>C00000019</v>
      </c>
      <c r="F987" s="1" t="s">
        <v>402</v>
      </c>
      <c r="G987" s="11" t="s">
        <v>46</v>
      </c>
      <c r="H987" s="5">
        <v>1</v>
      </c>
      <c r="I987" s="5" t="str">
        <f>VLOOKUP(F987,'Set up'!$A$2:$C$44,3,FALSE)</f>
        <v>Cash</v>
      </c>
      <c r="J987" s="5">
        <f>VLOOKUP(F987,'Set up'!$A$2:$D$44,4,FALSE)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up'!$A$2:$E$44,5,FALSE)</f>
        <v>Trsf</v>
      </c>
      <c r="S987" s="1" t="s">
        <v>1022</v>
      </c>
    </row>
    <row r="988" spans="1:19" x14ac:dyDescent="0.3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917</v>
      </c>
      <c r="E988" s="5" t="str">
        <f>VLOOKUP(F988,'Set up'!$A$2:$C$44,2,FALSE)</f>
        <v>C00000019</v>
      </c>
      <c r="F988" s="1" t="s">
        <v>402</v>
      </c>
      <c r="G988" s="11" t="s">
        <v>293</v>
      </c>
      <c r="H988" s="5">
        <v>1</v>
      </c>
      <c r="I988" s="5" t="str">
        <f>VLOOKUP(F988,'Set up'!$A$2:$C$44,3,FALSE)</f>
        <v>Cash</v>
      </c>
      <c r="J988" s="5">
        <f>VLOOKUP(F988,'Set up'!$A$2:$D$44,4,FALSE)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up'!$A$2:$E$44,5,FALSE)</f>
        <v>Trsf</v>
      </c>
      <c r="S988" s="1" t="s">
        <v>1023</v>
      </c>
    </row>
    <row r="989" spans="1:19" x14ac:dyDescent="0.3">
      <c r="A989" s="4">
        <v>44799</v>
      </c>
      <c r="B989" s="5">
        <f t="shared" si="234"/>
        <v>8</v>
      </c>
      <c r="C989" s="5">
        <f t="shared" si="235"/>
        <v>2022</v>
      </c>
      <c r="D989" s="5" t="s">
        <v>917</v>
      </c>
      <c r="E989" s="5" t="str">
        <f>VLOOKUP(F989,'Set up'!$A$2:$C$44,2,FALSE)</f>
        <v>C00000019</v>
      </c>
      <c r="F989" s="1" t="s">
        <v>402</v>
      </c>
      <c r="G989" s="11" t="s">
        <v>64</v>
      </c>
      <c r="H989" s="5">
        <v>4</v>
      </c>
      <c r="I989" s="5" t="str">
        <f>VLOOKUP(F989,'Set up'!$A$2:$C$44,3,FALSE)</f>
        <v>Cash</v>
      </c>
      <c r="J989" s="5">
        <f>VLOOKUP(F989,'Set up'!$A$2:$D$44,4,FALSE)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up'!$A$2:$E$44,5,FALSE)</f>
        <v>Trsf</v>
      </c>
      <c r="S989" s="1" t="s">
        <v>1024</v>
      </c>
    </row>
    <row r="990" spans="1:19" x14ac:dyDescent="0.3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926</v>
      </c>
      <c r="E990" s="5" t="str">
        <f>VLOOKUP(F990,'Set up'!$A$2:$C$44,2,FALSE)</f>
        <v>C00000020</v>
      </c>
      <c r="F990" s="1" t="s">
        <v>411</v>
      </c>
      <c r="G990" s="89" t="s">
        <v>721</v>
      </c>
      <c r="H990" s="88">
        <v>3</v>
      </c>
      <c r="I990" s="5" t="str">
        <f>VLOOKUP(F990,'Set up'!$A$2:$C$44,3,FALSE)</f>
        <v>Cash</v>
      </c>
      <c r="J990" s="5">
        <f>VLOOKUP(F990,'Set up'!$A$2:$D$44,4,FALSE)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up'!$A$2:$E$44,5,FALSE)</f>
        <v>Trsf</v>
      </c>
      <c r="S990" s="1" t="s">
        <v>1210</v>
      </c>
    </row>
    <row r="991" spans="1:19" x14ac:dyDescent="0.3">
      <c r="A991" s="4">
        <v>44806</v>
      </c>
      <c r="B991" s="5">
        <f t="shared" si="240"/>
        <v>9</v>
      </c>
      <c r="C991" s="5">
        <f t="shared" si="241"/>
        <v>2022</v>
      </c>
      <c r="D991" s="5" t="s">
        <v>926</v>
      </c>
      <c r="E991" s="5" t="str">
        <f>VLOOKUP(F991,'Set up'!$A$2:$C$44,2,FALSE)</f>
        <v>C00000020</v>
      </c>
      <c r="F991" s="1" t="s">
        <v>411</v>
      </c>
      <c r="G991" s="90" t="s">
        <v>894</v>
      </c>
      <c r="H991" s="88">
        <v>4</v>
      </c>
      <c r="I991" s="5" t="str">
        <f>VLOOKUP(F991,'Set up'!$A$2:$C$44,3,FALSE)</f>
        <v>Cash</v>
      </c>
      <c r="J991" s="5">
        <f>VLOOKUP(F991,'Set up'!$A$2:$D$44,4,FALSE)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up'!$A$2:$E$44,5,FALSE)</f>
        <v>Trsf</v>
      </c>
      <c r="S991" s="1" t="s">
        <v>1210</v>
      </c>
    </row>
    <row r="992" spans="1:19" x14ac:dyDescent="0.3">
      <c r="A992" s="4">
        <v>44806</v>
      </c>
      <c r="B992" s="5">
        <f t="shared" si="240"/>
        <v>9</v>
      </c>
      <c r="C992" s="5">
        <f t="shared" si="241"/>
        <v>2022</v>
      </c>
      <c r="D992" s="5" t="s">
        <v>926</v>
      </c>
      <c r="E992" s="5" t="str">
        <f>VLOOKUP(F992,'Set up'!$A$2:$C$44,2,FALSE)</f>
        <v>C00000020</v>
      </c>
      <c r="F992" s="1" t="s">
        <v>411</v>
      </c>
      <c r="G992" s="90" t="s">
        <v>780</v>
      </c>
      <c r="H992" s="88">
        <v>4</v>
      </c>
      <c r="I992" s="5" t="str">
        <f>VLOOKUP(F992,'Set up'!$A$2:$C$44,3,FALSE)</f>
        <v>Cash</v>
      </c>
      <c r="J992" s="5">
        <f>VLOOKUP(F992,'Set up'!$A$2:$D$44,4,FALSE)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up'!$A$2:$E$44,5,FALSE)</f>
        <v>Trsf</v>
      </c>
      <c r="S992" s="1" t="s">
        <v>1186</v>
      </c>
    </row>
    <row r="993" spans="1:19" x14ac:dyDescent="0.3">
      <c r="A993" s="4">
        <v>44806</v>
      </c>
      <c r="B993" s="5">
        <f t="shared" si="240"/>
        <v>9</v>
      </c>
      <c r="C993" s="5">
        <f t="shared" si="241"/>
        <v>2022</v>
      </c>
      <c r="D993" s="5" t="s">
        <v>926</v>
      </c>
      <c r="E993" s="5" t="str">
        <f>VLOOKUP(F993,'Set up'!$A$2:$C$44,2,FALSE)</f>
        <v>C00000020</v>
      </c>
      <c r="F993" s="1" t="s">
        <v>411</v>
      </c>
      <c r="G993" s="90" t="s">
        <v>64</v>
      </c>
      <c r="H993" s="88">
        <v>3</v>
      </c>
      <c r="I993" s="5" t="str">
        <f>VLOOKUP(F993,'Set up'!$A$2:$C$44,3,FALSE)</f>
        <v>Cash</v>
      </c>
      <c r="J993" s="5">
        <f>VLOOKUP(F993,'Set up'!$A$2:$D$44,4,FALSE)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up'!$A$2:$E$44,5,FALSE)</f>
        <v>Trsf</v>
      </c>
      <c r="S993" s="1" t="s">
        <v>1187</v>
      </c>
    </row>
    <row r="994" spans="1:19" x14ac:dyDescent="0.3">
      <c r="A994" s="97" t="s">
        <v>928</v>
      </c>
      <c r="B994" s="5">
        <f t="shared" ref="B994:B1031" si="245">MONTH(A994)</f>
        <v>5</v>
      </c>
      <c r="C994" s="5">
        <f t="shared" ref="C994:C1031" si="246">YEAR(A994)</f>
        <v>2022</v>
      </c>
      <c r="D994" s="5" t="s">
        <v>927</v>
      </c>
      <c r="E994" s="5" t="str">
        <f>VLOOKUP(F994,'Set up'!$A$2:$C$44,2,FALSE)</f>
        <v>C00000009</v>
      </c>
      <c r="F994" s="1" t="s">
        <v>58</v>
      </c>
      <c r="G994" s="89" t="s">
        <v>721</v>
      </c>
      <c r="H994" s="5">
        <v>2</v>
      </c>
      <c r="I994" s="5">
        <f>VLOOKUP(F994,'Set up'!$A$2:$C$44,3,FALSE)</f>
        <v>60</v>
      </c>
      <c r="J994" s="5">
        <f>VLOOKUP(F994,'Set up'!$A$2:$D$44,4,FALSE)</f>
        <v>60</v>
      </c>
      <c r="K994" s="4">
        <f t="shared" si="229"/>
        <v>44750</v>
      </c>
      <c r="L994" s="5">
        <f t="shared" si="242"/>
        <v>7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up'!$A$2:$E$44,5,FALSE)</f>
        <v>Chq</v>
      </c>
      <c r="S994" s="1" t="s">
        <v>1224</v>
      </c>
    </row>
    <row r="995" spans="1:19" x14ac:dyDescent="0.3">
      <c r="A995" s="4">
        <v>44810</v>
      </c>
      <c r="B995" s="5">
        <f t="shared" si="245"/>
        <v>9</v>
      </c>
      <c r="C995" s="5">
        <f t="shared" si="246"/>
        <v>2022</v>
      </c>
      <c r="D995" s="5" t="s">
        <v>929</v>
      </c>
      <c r="E995" s="5" t="str">
        <f>VLOOKUP(F995,'Set up'!$A$2:$C$44,2,FALSE)</f>
        <v>C00000020</v>
      </c>
      <c r="F995" s="1" t="s">
        <v>411</v>
      </c>
      <c r="G995" s="89" t="s">
        <v>718</v>
      </c>
      <c r="H995" s="5">
        <v>3</v>
      </c>
      <c r="I995" s="5" t="str">
        <f>VLOOKUP(F995,'Set up'!$A$2:$C$44,3,FALSE)</f>
        <v>Cash</v>
      </c>
      <c r="J995" s="5">
        <f>VLOOKUP(F995,'Set up'!$A$2:$D$44,4,FALSE)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up'!$A$2:$E$44,5,FALSE)</f>
        <v>Trsf</v>
      </c>
      <c r="S995" s="1" t="s">
        <v>1189</v>
      </c>
    </row>
    <row r="996" spans="1:19" x14ac:dyDescent="0.3">
      <c r="A996" s="4">
        <v>44810</v>
      </c>
      <c r="B996" s="5">
        <f t="shared" si="245"/>
        <v>9</v>
      </c>
      <c r="C996" s="5">
        <f t="shared" si="246"/>
        <v>2022</v>
      </c>
      <c r="D996" s="5" t="s">
        <v>929</v>
      </c>
      <c r="E996" s="5" t="str">
        <f>VLOOKUP(F996,'Set up'!$A$2:$C$44,2,FALSE)</f>
        <v>C00000020</v>
      </c>
      <c r="F996" s="1" t="s">
        <v>411</v>
      </c>
      <c r="G996" s="90" t="s">
        <v>894</v>
      </c>
      <c r="H996" s="5">
        <v>6</v>
      </c>
      <c r="I996" s="5" t="str">
        <f>VLOOKUP(F996,'Set up'!$A$2:$C$44,3,FALSE)</f>
        <v>Cash</v>
      </c>
      <c r="J996" s="5">
        <f>VLOOKUP(F996,'Set up'!$A$2:$D$44,4,FALSE)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up'!$A$2:$E$44,5,FALSE)</f>
        <v>Trsf</v>
      </c>
      <c r="S996" s="1" t="s">
        <v>1188</v>
      </c>
    </row>
    <row r="997" spans="1:19" x14ac:dyDescent="0.3">
      <c r="A997" s="4">
        <v>44810</v>
      </c>
      <c r="B997" s="5">
        <f t="shared" si="245"/>
        <v>9</v>
      </c>
      <c r="C997" s="5">
        <f t="shared" si="246"/>
        <v>2022</v>
      </c>
      <c r="D997" s="5" t="s">
        <v>929</v>
      </c>
      <c r="E997" s="5" t="str">
        <f>VLOOKUP(F997,'Set up'!$A$2:$C$44,2,FALSE)</f>
        <v>C00000020</v>
      </c>
      <c r="F997" s="1" t="s">
        <v>411</v>
      </c>
      <c r="G997" s="90" t="s">
        <v>780</v>
      </c>
      <c r="H997" s="5">
        <v>6</v>
      </c>
      <c r="I997" s="5" t="str">
        <f>VLOOKUP(F997,'Set up'!$A$2:$C$44,3,FALSE)</f>
        <v>Cash</v>
      </c>
      <c r="J997" s="5">
        <f>VLOOKUP(F997,'Set up'!$A$2:$D$44,4,FALSE)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up'!$A$2:$E$44,5,FALSE)</f>
        <v>Trsf</v>
      </c>
      <c r="S997" s="1" t="s">
        <v>1231</v>
      </c>
    </row>
    <row r="998" spans="1:19" x14ac:dyDescent="0.3">
      <c r="A998" s="4">
        <v>44810</v>
      </c>
      <c r="B998" s="5">
        <f t="shared" si="245"/>
        <v>9</v>
      </c>
      <c r="C998" s="5">
        <f t="shared" si="246"/>
        <v>2022</v>
      </c>
      <c r="D998" s="5" t="s">
        <v>929</v>
      </c>
      <c r="E998" s="5" t="str">
        <f>VLOOKUP(F998,'Set up'!$A$2:$C$44,2,FALSE)</f>
        <v>C00000020</v>
      </c>
      <c r="F998" s="1" t="s">
        <v>411</v>
      </c>
      <c r="G998" s="90" t="s">
        <v>64</v>
      </c>
      <c r="H998" s="5">
        <v>4</v>
      </c>
      <c r="I998" s="5" t="str">
        <f>VLOOKUP(F998,'Set up'!$A$2:$C$44,3,FALSE)</f>
        <v>Cash</v>
      </c>
      <c r="J998" s="5">
        <f>VLOOKUP(F998,'Set up'!$A$2:$D$44,4,FALSE)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up'!$A$2:$E$44,5,FALSE)</f>
        <v>Trsf</v>
      </c>
      <c r="S998" s="1" t="s">
        <v>1232</v>
      </c>
    </row>
    <row r="999" spans="1:19" x14ac:dyDescent="0.3">
      <c r="A999" s="4">
        <v>44810</v>
      </c>
      <c r="B999" s="5">
        <f t="shared" si="245"/>
        <v>9</v>
      </c>
      <c r="C999" s="5">
        <f t="shared" si="246"/>
        <v>2022</v>
      </c>
      <c r="D999" s="5" t="s">
        <v>929</v>
      </c>
      <c r="E999" s="5" t="str">
        <f>VLOOKUP(F999,'Set up'!$A$2:$C$44,2,FALSE)</f>
        <v>C00000020</v>
      </c>
      <c r="F999" s="1" t="s">
        <v>411</v>
      </c>
      <c r="G999" s="90" t="s">
        <v>668</v>
      </c>
      <c r="H999" s="5">
        <v>4</v>
      </c>
      <c r="I999" s="5" t="str">
        <f>VLOOKUP(F999,'Set up'!$A$2:$C$44,3,FALSE)</f>
        <v>Cash</v>
      </c>
      <c r="J999" s="5">
        <f>VLOOKUP(F999,'Set up'!$A$2:$D$44,4,FALSE)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up'!$A$2:$E$44,5,FALSE)</f>
        <v>Trsf</v>
      </c>
      <c r="S999" s="1" t="s">
        <v>1232</v>
      </c>
    </row>
    <row r="1000" spans="1:19" x14ac:dyDescent="0.3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932</v>
      </c>
      <c r="E1000" s="5" t="str">
        <f>VLOOKUP(F1000,'Set up'!$A$2:$C$44,2,FALSE)</f>
        <v>C00000029</v>
      </c>
      <c r="F1000" s="1" t="s">
        <v>960</v>
      </c>
      <c r="G1000" s="11" t="s">
        <v>668</v>
      </c>
      <c r="H1000" s="5">
        <v>4</v>
      </c>
      <c r="I1000" s="5" t="str">
        <f>VLOOKUP(F1000,'Set up'!$A$2:$C$44,3,FALSE)</f>
        <v>Cash</v>
      </c>
      <c r="J1000" s="5">
        <f>VLOOKUP(F1000,'Set up'!$A$2:$D$44,4,FALSE)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up'!$A$2:$E$44,5,FALSE)</f>
        <v>Trsf</v>
      </c>
      <c r="S1000" s="1" t="s">
        <v>975</v>
      </c>
    </row>
    <row r="1001" spans="1:19" x14ac:dyDescent="0.3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932</v>
      </c>
      <c r="E1001" s="5" t="str">
        <f>VLOOKUP(F1001,'Set up'!$A$2:$C$44,2,FALSE)</f>
        <v>C00000029</v>
      </c>
      <c r="F1001" s="1" t="s">
        <v>960</v>
      </c>
      <c r="G1001" s="11" t="s">
        <v>915</v>
      </c>
      <c r="H1001" s="5">
        <v>8</v>
      </c>
      <c r="I1001" s="5" t="str">
        <f>VLOOKUP(F1001,'Set up'!$A$2:$C$44,3,FALSE)</f>
        <v>Cash</v>
      </c>
      <c r="J1001" s="5">
        <f>VLOOKUP(F1001,'Set up'!$A$2:$D$44,4,FALSE)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up'!$A$2:$E$44,5,FALSE)</f>
        <v>Trsf</v>
      </c>
      <c r="S1001" s="1" t="s">
        <v>975</v>
      </c>
    </row>
    <row r="1002" spans="1:19" x14ac:dyDescent="0.3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933</v>
      </c>
      <c r="E1002" s="5" t="str">
        <f>VLOOKUP(F1002,'Set up'!$A$2:$C$44,2,FALSE)</f>
        <v>C00000020</v>
      </c>
      <c r="F1002" s="1" t="s">
        <v>411</v>
      </c>
      <c r="G1002" s="11" t="s">
        <v>718</v>
      </c>
      <c r="H1002" s="5">
        <v>1</v>
      </c>
      <c r="I1002" s="5" t="str">
        <f>VLOOKUP(F1002,'Set up'!$A$2:$C$44,3,FALSE)</f>
        <v>Cash</v>
      </c>
      <c r="J1002" s="5">
        <f>VLOOKUP(F1002,'Set up'!$A$2:$D$44,4,FALSE)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up'!$A$2:$E$44,5,FALSE)</f>
        <v>Trsf</v>
      </c>
      <c r="S1002" s="1" t="s">
        <v>1232</v>
      </c>
    </row>
    <row r="1003" spans="1:19" x14ac:dyDescent="0.3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934</v>
      </c>
      <c r="E1003" s="5" t="str">
        <f>VLOOKUP(F1003,'Set up'!$A$2:$C$44,2,FALSE)</f>
        <v>C00000021</v>
      </c>
      <c r="F1003" s="1" t="s">
        <v>493</v>
      </c>
      <c r="G1003" s="11" t="s">
        <v>718</v>
      </c>
      <c r="H1003" s="5">
        <v>1</v>
      </c>
      <c r="I1003" s="5" t="str">
        <f>VLOOKUP(F1003,'Set up'!$A$2:$C$44,3,FALSE)</f>
        <v>Cash</v>
      </c>
      <c r="J1003" s="5">
        <f>VLOOKUP(F1003,'Set up'!$A$2:$D$44,4,FALSE)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up'!$A$2:$E$44,5,FALSE)</f>
        <v>PD Chq</v>
      </c>
      <c r="S1003" s="1" t="s">
        <v>1087</v>
      </c>
    </row>
    <row r="1004" spans="1:19" x14ac:dyDescent="0.3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934</v>
      </c>
      <c r="E1004" s="5" t="str">
        <f>VLOOKUP(F1004,'Set up'!$A$2:$C$44,2,FALSE)</f>
        <v>C00000021</v>
      </c>
      <c r="F1004" s="1" t="s">
        <v>493</v>
      </c>
      <c r="G1004" s="11" t="s">
        <v>668</v>
      </c>
      <c r="H1004" s="5">
        <v>1</v>
      </c>
      <c r="I1004" s="5" t="str">
        <f>VLOOKUP(F1004,'Set up'!$A$2:$C$44,3,FALSE)</f>
        <v>Cash</v>
      </c>
      <c r="J1004" s="5">
        <f>VLOOKUP(F1004,'Set up'!$A$2:$D$44,4,FALSE)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up'!$A$2:$E$44,5,FALSE)</f>
        <v>PD Chq</v>
      </c>
      <c r="S1004" s="1" t="s">
        <v>1087</v>
      </c>
    </row>
    <row r="1005" spans="1:19" x14ac:dyDescent="0.3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934</v>
      </c>
      <c r="E1005" s="5" t="str">
        <f>VLOOKUP(F1005,'Set up'!$A$2:$C$44,2,FALSE)</f>
        <v>C00000021</v>
      </c>
      <c r="F1005" s="1" t="s">
        <v>493</v>
      </c>
      <c r="G1005" s="11" t="s">
        <v>802</v>
      </c>
      <c r="H1005" s="5">
        <v>1</v>
      </c>
      <c r="I1005" s="5" t="str">
        <f>VLOOKUP(F1005,'Set up'!$A$2:$C$44,3,FALSE)</f>
        <v>Cash</v>
      </c>
      <c r="J1005" s="5">
        <f>VLOOKUP(F1005,'Set up'!$A$2:$D$44,4,FALSE)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up'!$A$2:$E$44,5,FALSE)</f>
        <v>PD Chq</v>
      </c>
      <c r="S1005" s="1" t="s">
        <v>1087</v>
      </c>
    </row>
    <row r="1006" spans="1:19" x14ac:dyDescent="0.3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935</v>
      </c>
      <c r="E1006" s="5" t="str">
        <f>VLOOKUP(F1006,'Set up'!$A$2:$C$44,2,FALSE)</f>
        <v>C00000020</v>
      </c>
      <c r="F1006" s="1" t="s">
        <v>411</v>
      </c>
      <c r="G1006" s="89" t="s">
        <v>721</v>
      </c>
      <c r="H1006" s="5">
        <v>4</v>
      </c>
      <c r="I1006" s="5" t="str">
        <f>VLOOKUP(F1006,'Set up'!$A$2:$C$44,3,FALSE)</f>
        <v>Cash</v>
      </c>
      <c r="J1006" s="5">
        <f>VLOOKUP(F1006,'Set up'!$A$2:$D$44,4,FALSE)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up'!$A$2:$E$44,5,FALSE)</f>
        <v>Trsf</v>
      </c>
      <c r="S1006" s="1" t="s">
        <v>1233</v>
      </c>
    </row>
    <row r="1007" spans="1:19" x14ac:dyDescent="0.3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935</v>
      </c>
      <c r="E1007" s="5" t="str">
        <f>VLOOKUP(F1007,'Set up'!$A$2:$C$44,2,FALSE)</f>
        <v>C00000020</v>
      </c>
      <c r="F1007" s="1" t="s">
        <v>411</v>
      </c>
      <c r="G1007" s="90" t="s">
        <v>894</v>
      </c>
      <c r="H1007" s="5">
        <v>5</v>
      </c>
      <c r="I1007" s="5" t="str">
        <f>VLOOKUP(F1007,'Set up'!$A$2:$C$44,3,FALSE)</f>
        <v>Cash</v>
      </c>
      <c r="J1007" s="5">
        <f>VLOOKUP(F1007,'Set up'!$A$2:$D$44,4,FALSE)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up'!$A$2:$E$44,5,FALSE)</f>
        <v>Trsf</v>
      </c>
      <c r="S1007" s="1" t="s">
        <v>1211</v>
      </c>
    </row>
    <row r="1008" spans="1:19" x14ac:dyDescent="0.3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935</v>
      </c>
      <c r="E1008" s="5" t="str">
        <f>VLOOKUP(F1008,'Set up'!$A$2:$C$44,2,FALSE)</f>
        <v>C00000020</v>
      </c>
      <c r="F1008" s="1" t="s">
        <v>411</v>
      </c>
      <c r="G1008" s="90" t="s">
        <v>780</v>
      </c>
      <c r="H1008" s="5">
        <v>5</v>
      </c>
      <c r="I1008" s="5" t="str">
        <f>VLOOKUP(F1008,'Set up'!$A$2:$C$44,3,FALSE)</f>
        <v>Cash</v>
      </c>
      <c r="J1008" s="5">
        <f>VLOOKUP(F1008,'Set up'!$A$2:$D$44,4,FALSE)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up'!$A$2:$E$44,5,FALSE)</f>
        <v>Trsf</v>
      </c>
      <c r="S1008" s="1" t="s">
        <v>1211</v>
      </c>
    </row>
    <row r="1009" spans="1:19" x14ac:dyDescent="0.3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935</v>
      </c>
      <c r="E1009" s="5" t="str">
        <f>VLOOKUP(F1009,'Set up'!$A$2:$C$44,2,FALSE)</f>
        <v>C00000020</v>
      </c>
      <c r="F1009" s="1" t="s">
        <v>411</v>
      </c>
      <c r="G1009" s="90" t="s">
        <v>64</v>
      </c>
      <c r="H1009" s="5">
        <v>4</v>
      </c>
      <c r="I1009" s="5" t="str">
        <f>VLOOKUP(F1009,'Set up'!$A$2:$C$44,3,FALSE)</f>
        <v>Cash</v>
      </c>
      <c r="J1009" s="5">
        <f>VLOOKUP(F1009,'Set up'!$A$2:$D$44,4,FALSE)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up'!$A$2:$E$44,5,FALSE)</f>
        <v>Trsf</v>
      </c>
      <c r="S1009" s="1" t="s">
        <v>1211</v>
      </c>
    </row>
    <row r="1010" spans="1:19" x14ac:dyDescent="0.3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935</v>
      </c>
      <c r="E1010" s="5" t="str">
        <f>VLOOKUP(F1010,'Set up'!$A$2:$C$44,2,FALSE)</f>
        <v>C00000020</v>
      </c>
      <c r="F1010" s="1" t="s">
        <v>411</v>
      </c>
      <c r="G1010" s="90" t="s">
        <v>668</v>
      </c>
      <c r="H1010" s="5">
        <v>4</v>
      </c>
      <c r="I1010" s="5" t="str">
        <f>VLOOKUP(F1010,'Set up'!$A$2:$C$44,3,FALSE)</f>
        <v>Cash</v>
      </c>
      <c r="J1010" s="5">
        <f>VLOOKUP(F1010,'Set up'!$A$2:$D$44,4,FALSE)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up'!$A$2:$E$44,5,FALSE)</f>
        <v>Trsf</v>
      </c>
      <c r="S1010" s="1" t="s">
        <v>1211</v>
      </c>
    </row>
    <row r="1011" spans="1:19" x14ac:dyDescent="0.3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935</v>
      </c>
      <c r="E1011" s="5" t="str">
        <f>VLOOKUP(F1011,'Set up'!$A$2:$C$44,2,FALSE)</f>
        <v>C00000020</v>
      </c>
      <c r="F1011" s="1" t="s">
        <v>411</v>
      </c>
      <c r="G1011" s="99" t="s">
        <v>661</v>
      </c>
      <c r="H1011" s="5">
        <v>1</v>
      </c>
      <c r="I1011" s="5" t="str">
        <f>VLOOKUP(F1011,'Set up'!$A$2:$C$44,3,FALSE)</f>
        <v>Cash</v>
      </c>
      <c r="J1011" s="5">
        <f>VLOOKUP(F1011,'Set up'!$A$2:$D$44,4,FALSE)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up'!$A$2:$E$44,5,FALSE)</f>
        <v>Trsf</v>
      </c>
      <c r="S1011" s="1" t="s">
        <v>1211</v>
      </c>
    </row>
    <row r="1012" spans="1:19" x14ac:dyDescent="0.3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936</v>
      </c>
      <c r="E1012" s="5" t="str">
        <f>VLOOKUP(F1012,'Set up'!$A$2:$C$44,2,FALSE)</f>
        <v>C00000020</v>
      </c>
      <c r="F1012" s="1" t="s">
        <v>411</v>
      </c>
      <c r="G1012" s="89" t="s">
        <v>721</v>
      </c>
      <c r="H1012" s="5">
        <v>4</v>
      </c>
      <c r="I1012" s="5" t="str">
        <f>VLOOKUP(F1012,'Set up'!$A$2:$C$44,3,FALSE)</f>
        <v>Cash</v>
      </c>
      <c r="J1012" s="5">
        <f>VLOOKUP(F1012,'Set up'!$A$2:$D$44,4,FALSE)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up'!$A$2:$E$44,5,FALSE)</f>
        <v>Trsf</v>
      </c>
      <c r="S1012" s="1" t="s">
        <v>1211</v>
      </c>
    </row>
    <row r="1013" spans="1:19" x14ac:dyDescent="0.3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936</v>
      </c>
      <c r="E1013" s="5" t="str">
        <f>VLOOKUP(F1013,'Set up'!$A$2:$C$44,2,FALSE)</f>
        <v>C00000020</v>
      </c>
      <c r="F1013" s="1" t="s">
        <v>411</v>
      </c>
      <c r="G1013" s="90" t="s">
        <v>894</v>
      </c>
      <c r="H1013" s="5">
        <v>5</v>
      </c>
      <c r="I1013" s="5" t="str">
        <f>VLOOKUP(F1013,'Set up'!$A$2:$C$44,3,FALSE)</f>
        <v>Cash</v>
      </c>
      <c r="J1013" s="5">
        <f>VLOOKUP(F1013,'Set up'!$A$2:$D$44,4,FALSE)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up'!$A$2:$E$44,5,FALSE)</f>
        <v>Trsf</v>
      </c>
      <c r="S1013" s="1" t="s">
        <v>1211</v>
      </c>
    </row>
    <row r="1014" spans="1:19" x14ac:dyDescent="0.3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936</v>
      </c>
      <c r="E1014" s="5" t="str">
        <f>VLOOKUP(F1014,'Set up'!$A$2:$C$44,2,FALSE)</f>
        <v>C00000020</v>
      </c>
      <c r="F1014" s="1" t="s">
        <v>411</v>
      </c>
      <c r="G1014" s="90" t="s">
        <v>780</v>
      </c>
      <c r="H1014" s="5">
        <v>5</v>
      </c>
      <c r="I1014" s="5" t="str">
        <f>VLOOKUP(F1014,'Set up'!$A$2:$C$44,3,FALSE)</f>
        <v>Cash</v>
      </c>
      <c r="J1014" s="5">
        <f>VLOOKUP(F1014,'Set up'!$A$2:$D$44,4,FALSE)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up'!$A$2:$E$44,5,FALSE)</f>
        <v>Trsf</v>
      </c>
      <c r="S1014" s="1" t="s">
        <v>1211</v>
      </c>
    </row>
    <row r="1015" spans="1:19" x14ac:dyDescent="0.3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936</v>
      </c>
      <c r="E1015" s="5" t="str">
        <f>VLOOKUP(F1015,'Set up'!$A$2:$C$44,2,FALSE)</f>
        <v>C00000020</v>
      </c>
      <c r="F1015" s="1" t="s">
        <v>411</v>
      </c>
      <c r="G1015" s="90" t="s">
        <v>64</v>
      </c>
      <c r="H1015" s="5">
        <v>4</v>
      </c>
      <c r="I1015" s="5" t="str">
        <f>VLOOKUP(F1015,'Set up'!$A$2:$C$44,3,FALSE)</f>
        <v>Cash</v>
      </c>
      <c r="J1015" s="5">
        <f>VLOOKUP(F1015,'Set up'!$A$2:$D$44,4,FALSE)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up'!$A$2:$E$44,5,FALSE)</f>
        <v>Trsf</v>
      </c>
      <c r="S1015" s="1" t="s">
        <v>1211</v>
      </c>
    </row>
    <row r="1016" spans="1:19" x14ac:dyDescent="0.3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938</v>
      </c>
      <c r="E1016" s="5" t="str">
        <f>VLOOKUP(F1016,'Set up'!$A$2:$C$44,2,FALSE)</f>
        <v>C00000001</v>
      </c>
      <c r="F1016" s="1" t="s">
        <v>7</v>
      </c>
      <c r="G1016" s="100" t="s">
        <v>937</v>
      </c>
      <c r="H1016" s="5">
        <v>4</v>
      </c>
      <c r="I1016" s="5" t="str">
        <f>VLOOKUP(F1016,'Set up'!$A$2:$C$44,3,FALSE)</f>
        <v>Cash</v>
      </c>
      <c r="J1016" s="5">
        <f>VLOOKUP(F1016,'Set up'!$A$2:$D$44,4,FALSE)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up'!$A$2:$E$44,5,FALSE)</f>
        <v>Trsf</v>
      </c>
      <c r="S1016" s="1" t="s">
        <v>1019</v>
      </c>
    </row>
    <row r="1017" spans="1:19" x14ac:dyDescent="0.3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939</v>
      </c>
      <c r="E1017" s="5" t="str">
        <f>VLOOKUP(F1017,'Set up'!$A$2:$C$44,2,FALSE)</f>
        <v>C00000021</v>
      </c>
      <c r="F1017" s="1" t="s">
        <v>493</v>
      </c>
      <c r="G1017" s="100" t="s">
        <v>718</v>
      </c>
      <c r="H1017" s="5">
        <v>1</v>
      </c>
      <c r="I1017" s="5" t="str">
        <f>VLOOKUP(F1017,'Set up'!$A$2:$C$44,3,FALSE)</f>
        <v>Cash</v>
      </c>
      <c r="J1017" s="5">
        <f>VLOOKUP(F1017,'Set up'!$A$2:$D$44,4,FALSE)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up'!$A$2:$E$44,5,FALSE)</f>
        <v>PD Chq</v>
      </c>
      <c r="S1017" s="1" t="s">
        <v>1151</v>
      </c>
    </row>
    <row r="1018" spans="1:19" x14ac:dyDescent="0.3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939</v>
      </c>
      <c r="E1018" s="5" t="str">
        <f>VLOOKUP(F1018,'Set up'!$A$2:$C$44,2,FALSE)</f>
        <v>C00000021</v>
      </c>
      <c r="F1018" s="1" t="s">
        <v>493</v>
      </c>
      <c r="G1018" s="99" t="s">
        <v>910</v>
      </c>
      <c r="H1018" s="5">
        <v>4</v>
      </c>
      <c r="I1018" s="5" t="str">
        <f>VLOOKUP(F1018,'Set up'!$A$2:$C$44,3,FALSE)</f>
        <v>Cash</v>
      </c>
      <c r="J1018" s="5">
        <f>VLOOKUP(F1018,'Set up'!$A$2:$D$44,4,FALSE)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up'!$A$2:$E$44,5,FALSE)</f>
        <v>PD Chq</v>
      </c>
      <c r="S1018" s="1" t="s">
        <v>1151</v>
      </c>
    </row>
    <row r="1019" spans="1:19" x14ac:dyDescent="0.3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939</v>
      </c>
      <c r="E1019" s="5" t="str">
        <f>VLOOKUP(F1019,'Set up'!$A$2:$C$44,2,FALSE)</f>
        <v>C00000021</v>
      </c>
      <c r="F1019" s="1" t="s">
        <v>493</v>
      </c>
      <c r="G1019" s="99" t="s">
        <v>668</v>
      </c>
      <c r="H1019" s="5">
        <v>1</v>
      </c>
      <c r="I1019" s="5" t="str">
        <f>VLOOKUP(F1019,'Set up'!$A$2:$C$44,3,FALSE)</f>
        <v>Cash</v>
      </c>
      <c r="J1019" s="5">
        <f>VLOOKUP(F1019,'Set up'!$A$2:$D$44,4,FALSE)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up'!$A$2:$E$44,5,FALSE)</f>
        <v>PD Chq</v>
      </c>
      <c r="S1019" s="1" t="s">
        <v>1151</v>
      </c>
    </row>
    <row r="1020" spans="1:19" x14ac:dyDescent="0.3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939</v>
      </c>
      <c r="E1020" s="5" t="str">
        <f>VLOOKUP(F1020,'Set up'!$A$2:$C$44,2,FALSE)</f>
        <v>C00000021</v>
      </c>
      <c r="F1020" s="1" t="s">
        <v>493</v>
      </c>
      <c r="G1020" s="99" t="s">
        <v>64</v>
      </c>
      <c r="H1020" s="5">
        <v>5</v>
      </c>
      <c r="I1020" s="5" t="str">
        <f>VLOOKUP(F1020,'Set up'!$A$2:$C$44,3,FALSE)</f>
        <v>Cash</v>
      </c>
      <c r="J1020" s="5">
        <f>VLOOKUP(F1020,'Set up'!$A$2:$D$44,4,FALSE)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up'!$A$2:$E$44,5,FALSE)</f>
        <v>PD Chq</v>
      </c>
      <c r="S1020" s="1" t="s">
        <v>1151</v>
      </c>
    </row>
    <row r="1021" spans="1:19" x14ac:dyDescent="0.3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945</v>
      </c>
      <c r="E1021" s="5" t="str">
        <f>VLOOKUP(F1021,'Set up'!$A$2:$C$44,2,FALSE)</f>
        <v>C00000019</v>
      </c>
      <c r="F1021" s="1" t="s">
        <v>402</v>
      </c>
      <c r="G1021" s="11" t="s">
        <v>721</v>
      </c>
      <c r="H1021" s="5">
        <v>1</v>
      </c>
      <c r="I1021" s="5" t="str">
        <f>VLOOKUP(F1021,'Set up'!$A$2:$C$44,3,FALSE)</f>
        <v>Cash</v>
      </c>
      <c r="J1021" s="5">
        <f>VLOOKUP(F1021,'Set up'!$A$2:$D$44,4,FALSE)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up'!$A$2:$E$44,5,FALSE)</f>
        <v>Trsf</v>
      </c>
      <c r="S1021" s="1" t="s">
        <v>1079</v>
      </c>
    </row>
    <row r="1022" spans="1:19" x14ac:dyDescent="0.3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945</v>
      </c>
      <c r="E1022" s="5" t="str">
        <f>VLOOKUP(F1022,'Set up'!$A$2:$C$44,2,FALSE)</f>
        <v>C00000019</v>
      </c>
      <c r="F1022" s="1" t="s">
        <v>402</v>
      </c>
      <c r="G1022" s="11" t="s">
        <v>894</v>
      </c>
      <c r="H1022" s="5">
        <v>2</v>
      </c>
      <c r="I1022" s="5" t="str">
        <f>VLOOKUP(F1022,'Set up'!$A$2:$C$44,3,FALSE)</f>
        <v>Cash</v>
      </c>
      <c r="J1022" s="5">
        <f>VLOOKUP(F1022,'Set up'!$A$2:$D$44,4,FALSE)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up'!$A$2:$E$44,5,FALSE)</f>
        <v>Trsf</v>
      </c>
      <c r="S1022" s="1" t="s">
        <v>1079</v>
      </c>
    </row>
    <row r="1023" spans="1:19" x14ac:dyDescent="0.3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945</v>
      </c>
      <c r="E1023" s="5" t="str">
        <f>VLOOKUP(F1023,'Set up'!$A$2:$C$44,2,FALSE)</f>
        <v>C00000019</v>
      </c>
      <c r="F1023" s="1" t="s">
        <v>402</v>
      </c>
      <c r="G1023" s="11" t="s">
        <v>46</v>
      </c>
      <c r="H1023" s="5">
        <v>1</v>
      </c>
      <c r="I1023" s="5" t="str">
        <f>VLOOKUP(F1023,'Set up'!$A$2:$C$44,3,FALSE)</f>
        <v>Cash</v>
      </c>
      <c r="J1023" s="5">
        <f>VLOOKUP(F1023,'Set up'!$A$2:$D$44,4,FALSE)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up'!$A$2:$E$44,5,FALSE)</f>
        <v>Trsf</v>
      </c>
      <c r="S1023" s="1" t="s">
        <v>1079</v>
      </c>
    </row>
    <row r="1024" spans="1:19" x14ac:dyDescent="0.3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945</v>
      </c>
      <c r="E1024" s="5" t="str">
        <f>VLOOKUP(F1024,'Set up'!$A$2:$C$44,2,FALSE)</f>
        <v>C00000019</v>
      </c>
      <c r="F1024" s="1" t="s">
        <v>402</v>
      </c>
      <c r="G1024" s="11" t="s">
        <v>64</v>
      </c>
      <c r="H1024" s="5">
        <v>5</v>
      </c>
      <c r="I1024" s="5" t="str">
        <f>VLOOKUP(F1024,'Set up'!$A$2:$C$44,3,FALSE)</f>
        <v>Cash</v>
      </c>
      <c r="J1024" s="5">
        <f>VLOOKUP(F1024,'Set up'!$A$2:$D$44,4,FALSE)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up'!$A$2:$E$44,5,FALSE)</f>
        <v>Trsf</v>
      </c>
      <c r="S1024" s="1" t="s">
        <v>1079</v>
      </c>
    </row>
    <row r="1025" spans="1:19" x14ac:dyDescent="0.3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949</v>
      </c>
      <c r="E1025" s="5" t="str">
        <f>VLOOKUP(F1025,'Set up'!$A$2:$C$44,2,FALSE)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up'!$A$2:$C$44,3,FALSE)</f>
        <v>120</v>
      </c>
      <c r="J1025" s="5">
        <f>VLOOKUP(F1025,'Set up'!$A$2:$D$44,4,FALSE)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up'!$A$2:$E$44,5,FALSE)</f>
        <v>Trsf</v>
      </c>
      <c r="S1025" s="1" t="s">
        <v>1150</v>
      </c>
    </row>
    <row r="1026" spans="1:19" x14ac:dyDescent="0.3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949</v>
      </c>
      <c r="E1026" s="5" t="str">
        <f>VLOOKUP(F1026,'Set up'!$A$2:$C$44,2,FALSE)</f>
        <v>C00000010</v>
      </c>
      <c r="F1026" s="1" t="s">
        <v>62</v>
      </c>
      <c r="G1026" s="11" t="s">
        <v>915</v>
      </c>
      <c r="H1026" s="5">
        <v>5</v>
      </c>
      <c r="I1026" s="5">
        <f>VLOOKUP(F1026,'Set up'!$A$2:$C$44,3,FALSE)</f>
        <v>120</v>
      </c>
      <c r="J1026" s="5">
        <f>VLOOKUP(F1026,'Set up'!$A$2:$D$44,4,FALSE)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up'!$A$2:$E$44,5,FALSE)</f>
        <v>Trsf</v>
      </c>
      <c r="S1026" s="1" t="s">
        <v>1150</v>
      </c>
    </row>
    <row r="1027" spans="1:19" x14ac:dyDescent="0.3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949</v>
      </c>
      <c r="E1027" s="5" t="str">
        <f>VLOOKUP(F1027,'Set up'!$A$2:$C$44,2,FALSE)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up'!$A$2:$C$44,3,FALSE)</f>
        <v>120</v>
      </c>
      <c r="J1027" s="5">
        <f>VLOOKUP(F1027,'Set up'!$A$2:$D$44,4,FALSE)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up'!$A$2:$E$44,5,FALSE)</f>
        <v>Trsf</v>
      </c>
      <c r="S1027" s="1" t="s">
        <v>1150</v>
      </c>
    </row>
    <row r="1028" spans="1:19" x14ac:dyDescent="0.3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949</v>
      </c>
      <c r="E1028" s="5" t="str">
        <f>VLOOKUP(F1028,'Set up'!$A$2:$C$44,2,FALSE)</f>
        <v>C00000010</v>
      </c>
      <c r="F1028" s="1" t="s">
        <v>62</v>
      </c>
      <c r="G1028" s="11" t="s">
        <v>946</v>
      </c>
      <c r="H1028" s="5">
        <v>1</v>
      </c>
      <c r="I1028" s="5">
        <f>VLOOKUP(F1028,'Set up'!$A$2:$C$44,3,FALSE)</f>
        <v>120</v>
      </c>
      <c r="J1028" s="5">
        <f>VLOOKUP(F1028,'Set up'!$A$2:$D$44,4,FALSE)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up'!$A$2:$E$44,5,FALSE)</f>
        <v>Trsf</v>
      </c>
      <c r="S1028" s="1" t="s">
        <v>1150</v>
      </c>
    </row>
    <row r="1029" spans="1:19" x14ac:dyDescent="0.3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949</v>
      </c>
      <c r="E1029" s="5" t="str">
        <f>VLOOKUP(F1029,'Set up'!$A$2:$C$44,2,FALSE)</f>
        <v>C00000010</v>
      </c>
      <c r="F1029" s="1" t="s">
        <v>62</v>
      </c>
      <c r="G1029" s="11" t="s">
        <v>947</v>
      </c>
      <c r="H1029" s="5">
        <v>4</v>
      </c>
      <c r="I1029" s="5">
        <f>VLOOKUP(F1029,'Set up'!$A$2:$C$44,3,FALSE)</f>
        <v>120</v>
      </c>
      <c r="J1029" s="5">
        <f>VLOOKUP(F1029,'Set up'!$A$2:$D$44,4,FALSE)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up'!$A$2:$E$44,5,FALSE)</f>
        <v>Trsf</v>
      </c>
      <c r="S1029" s="1" t="s">
        <v>1150</v>
      </c>
    </row>
    <row r="1030" spans="1:19" x14ac:dyDescent="0.3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949</v>
      </c>
      <c r="E1030" s="5" t="str">
        <f>VLOOKUP(F1030,'Set up'!$A$2:$C$44,2,FALSE)</f>
        <v>C00000010</v>
      </c>
      <c r="F1030" s="1" t="s">
        <v>62</v>
      </c>
      <c r="G1030" s="11" t="s">
        <v>948</v>
      </c>
      <c r="H1030" s="5">
        <v>4</v>
      </c>
      <c r="I1030" s="5">
        <f>VLOOKUP(F1030,'Set up'!$A$2:$C$44,3,FALSE)</f>
        <v>120</v>
      </c>
      <c r="J1030" s="5">
        <f>VLOOKUP(F1030,'Set up'!$A$2:$D$44,4,FALSE)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up'!$A$2:$E$44,5,FALSE)</f>
        <v>Trsf</v>
      </c>
      <c r="S1030" s="1" t="s">
        <v>1150</v>
      </c>
    </row>
    <row r="1031" spans="1:19" x14ac:dyDescent="0.3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952</v>
      </c>
      <c r="E1031" s="5" t="str">
        <f>VLOOKUP(F1031,'Set up'!$A$2:$C$44,2,FALSE)</f>
        <v>C00000021</v>
      </c>
      <c r="F1031" s="1" t="s">
        <v>493</v>
      </c>
      <c r="G1031" s="11" t="s">
        <v>67</v>
      </c>
      <c r="H1031" s="5">
        <v>1</v>
      </c>
      <c r="I1031" s="5" t="str">
        <f>VLOOKUP(F1031,'Set up'!$A$2:$C$44,3,FALSE)</f>
        <v>Cash</v>
      </c>
      <c r="J1031" s="5">
        <f>VLOOKUP(F1031,'Set up'!$A$2:$D$44,4,FALSE)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up'!$A$2:$E$44,5,FALSE)</f>
        <v>PD Chq</v>
      </c>
      <c r="S1031" s="1" t="s">
        <v>1152</v>
      </c>
    </row>
    <row r="1032" spans="1:19" x14ac:dyDescent="0.3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952</v>
      </c>
      <c r="E1032" s="5" t="str">
        <f>VLOOKUP(F1032,'Set up'!$A$2:$C$44,2,FALSE)</f>
        <v>C00000021</v>
      </c>
      <c r="F1032" s="1" t="s">
        <v>493</v>
      </c>
      <c r="G1032" s="11" t="s">
        <v>910</v>
      </c>
      <c r="H1032" s="5">
        <v>2</v>
      </c>
      <c r="I1032" s="5" t="str">
        <f>VLOOKUP(F1032,'Set up'!$A$2:$C$44,3,FALSE)</f>
        <v>Cash</v>
      </c>
      <c r="J1032" s="5">
        <f>VLOOKUP(F1032,'Set up'!$A$2:$D$44,4,FALSE)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up'!$A$2:$E$44,5,FALSE)</f>
        <v>PD Chq</v>
      </c>
      <c r="S1032" s="1" t="s">
        <v>1152</v>
      </c>
    </row>
    <row r="1033" spans="1:19" x14ac:dyDescent="0.3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952</v>
      </c>
      <c r="E1033" s="5" t="str">
        <f>VLOOKUP(F1033,'Set up'!$A$2:$C$44,2,FALSE)</f>
        <v>C00000021</v>
      </c>
      <c r="F1033" s="1" t="s">
        <v>493</v>
      </c>
      <c r="G1033" s="11" t="s">
        <v>950</v>
      </c>
      <c r="H1033" s="5">
        <v>1</v>
      </c>
      <c r="I1033" s="5" t="str">
        <f>VLOOKUP(F1033,'Set up'!$A$2:$C$44,3,FALSE)</f>
        <v>Cash</v>
      </c>
      <c r="J1033" s="5">
        <f>VLOOKUP(F1033,'Set up'!$A$2:$D$44,4,FALSE)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up'!$A$2:$E$44,5,FALSE)</f>
        <v>PD Chq</v>
      </c>
      <c r="S1033" s="1" t="s">
        <v>1152</v>
      </c>
    </row>
    <row r="1034" spans="1:19" x14ac:dyDescent="0.3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952</v>
      </c>
      <c r="E1034" s="5" t="str">
        <f>VLOOKUP(F1034,'Set up'!$A$2:$C$44,2,FALSE)</f>
        <v>C00000021</v>
      </c>
      <c r="F1034" s="1" t="s">
        <v>493</v>
      </c>
      <c r="G1034" s="11" t="s">
        <v>64</v>
      </c>
      <c r="H1034" s="5">
        <v>10</v>
      </c>
      <c r="I1034" s="5" t="str">
        <f>VLOOKUP(F1034,'Set up'!$A$2:$C$44,3,FALSE)</f>
        <v>Cash</v>
      </c>
      <c r="J1034" s="5">
        <f>VLOOKUP(F1034,'Set up'!$A$2:$D$44,4,FALSE)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up'!$A$2:$E$44,5,FALSE)</f>
        <v>PD Chq</v>
      </c>
      <c r="S1034" s="1" t="s">
        <v>1152</v>
      </c>
    </row>
    <row r="1035" spans="1:19" x14ac:dyDescent="0.3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952</v>
      </c>
      <c r="E1035" s="5" t="str">
        <f>VLOOKUP(F1035,'Set up'!$A$2:$C$44,2,FALSE)</f>
        <v>C00000021</v>
      </c>
      <c r="F1035" s="1" t="s">
        <v>493</v>
      </c>
      <c r="G1035" s="11" t="s">
        <v>951</v>
      </c>
      <c r="H1035" s="5">
        <v>6</v>
      </c>
      <c r="I1035" s="5" t="str">
        <f>VLOOKUP(F1035,'Set up'!$A$2:$C$44,3,FALSE)</f>
        <v>Cash</v>
      </c>
      <c r="J1035" s="5">
        <f>VLOOKUP(F1035,'Set up'!$A$2:$D$44,4,FALSE)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up'!$A$2:$E$44,5,FALSE)</f>
        <v>PD Chq</v>
      </c>
      <c r="S1035" s="1" t="s">
        <v>1152</v>
      </c>
    </row>
    <row r="1036" spans="1:19" x14ac:dyDescent="0.3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954</v>
      </c>
      <c r="E1036" s="5" t="str">
        <f>VLOOKUP(F1036,'Set up'!$A$2:$C$44,2,FALSE)</f>
        <v>C00000022</v>
      </c>
      <c r="F1036" s="1" t="s">
        <v>639</v>
      </c>
      <c r="G1036" s="11" t="s">
        <v>95</v>
      </c>
      <c r="H1036" s="5">
        <v>1</v>
      </c>
      <c r="I1036" s="5" t="str">
        <f>VLOOKUP(F1036,'Set up'!$A$2:$C$44,3,FALSE)</f>
        <v>Cash</v>
      </c>
      <c r="J1036" s="5">
        <f>VLOOKUP(F1036,'Set up'!$A$2:$D$44,4,FALSE)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up'!$A$2:$E$44,5,FALSE)</f>
        <v>Trsf</v>
      </c>
      <c r="S1036" s="1" t="s">
        <v>984</v>
      </c>
    </row>
    <row r="1037" spans="1:19" x14ac:dyDescent="0.3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954</v>
      </c>
      <c r="E1037" s="5" t="str">
        <f>VLOOKUP(F1037,'Set up'!$A$2:$C$44,2,FALSE)</f>
        <v>C00000022</v>
      </c>
      <c r="F1037" s="1" t="s">
        <v>639</v>
      </c>
      <c r="G1037" s="11" t="s">
        <v>894</v>
      </c>
      <c r="H1037" s="5">
        <v>1</v>
      </c>
      <c r="I1037" s="5" t="str">
        <f>VLOOKUP(F1037,'Set up'!$A$2:$C$44,3,FALSE)</f>
        <v>Cash</v>
      </c>
      <c r="J1037" s="5">
        <f>VLOOKUP(F1037,'Set up'!$A$2:$D$44,4,FALSE)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up'!$A$2:$E$44,5,FALSE)</f>
        <v>Trsf</v>
      </c>
      <c r="S1037" s="1" t="s">
        <v>984</v>
      </c>
    </row>
    <row r="1038" spans="1:19" x14ac:dyDescent="0.3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954</v>
      </c>
      <c r="E1038" s="5" t="str">
        <f>VLOOKUP(F1038,'Set up'!$A$2:$C$44,2,FALSE)</f>
        <v>C00000022</v>
      </c>
      <c r="F1038" s="1" t="s">
        <v>639</v>
      </c>
      <c r="G1038" s="11" t="s">
        <v>953</v>
      </c>
      <c r="H1038" s="5">
        <v>1</v>
      </c>
      <c r="I1038" s="5" t="str">
        <f>VLOOKUP(F1038,'Set up'!$A$2:$C$44,3,FALSE)</f>
        <v>Cash</v>
      </c>
      <c r="J1038" s="5">
        <f>VLOOKUP(F1038,'Set up'!$A$2:$D$44,4,FALSE)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up'!$A$2:$E$44,5,FALSE)</f>
        <v>Trsf</v>
      </c>
      <c r="S1038" s="1" t="s">
        <v>984</v>
      </c>
    </row>
    <row r="1039" spans="1:19" x14ac:dyDescent="0.3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955</v>
      </c>
      <c r="E1039" s="5" t="str">
        <f>VLOOKUP(F1039,'Set up'!$A$2:$C$44,2,FALSE)</f>
        <v>C00000022</v>
      </c>
      <c r="F1039" s="1" t="s">
        <v>639</v>
      </c>
      <c r="G1039" s="11" t="s">
        <v>950</v>
      </c>
      <c r="H1039" s="5">
        <v>1</v>
      </c>
      <c r="I1039" s="5" t="str">
        <f>VLOOKUP(F1039,'Set up'!$A$2:$C$44,3,FALSE)</f>
        <v>Cash</v>
      </c>
      <c r="J1039" s="5">
        <f>VLOOKUP(F1039,'Set up'!$A$2:$D$44,4,FALSE)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up'!$A$2:$E$44,5,FALSE)</f>
        <v>Trsf</v>
      </c>
      <c r="S1039" s="1" t="s">
        <v>984</v>
      </c>
    </row>
    <row r="1040" spans="1:19" x14ac:dyDescent="0.3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955</v>
      </c>
      <c r="E1040" s="5" t="str">
        <f>VLOOKUP(F1040,'Set up'!$A$2:$C$44,2,FALSE)</f>
        <v>C00000022</v>
      </c>
      <c r="F1040" s="1" t="s">
        <v>639</v>
      </c>
      <c r="G1040" s="11" t="s">
        <v>956</v>
      </c>
      <c r="H1040" s="5">
        <v>1</v>
      </c>
      <c r="I1040" s="5" t="str">
        <f>VLOOKUP(F1040,'Set up'!$A$2:$C$44,3,FALSE)</f>
        <v>Cash</v>
      </c>
      <c r="J1040" s="5">
        <f>VLOOKUP(F1040,'Set up'!$A$2:$D$44,4,FALSE)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up'!$A$2:$E$44,5,FALSE)</f>
        <v>Trsf</v>
      </c>
      <c r="S1040" s="1" t="s">
        <v>984</v>
      </c>
    </row>
    <row r="1041" spans="1:19" x14ac:dyDescent="0.3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955</v>
      </c>
      <c r="E1041" s="5" t="str">
        <f>VLOOKUP(F1041,'Set up'!$A$2:$C$44,2,FALSE)</f>
        <v>C00000022</v>
      </c>
      <c r="F1041" s="1" t="s">
        <v>639</v>
      </c>
      <c r="G1041" s="11" t="s">
        <v>293</v>
      </c>
      <c r="H1041" s="5">
        <v>1</v>
      </c>
      <c r="I1041" s="5" t="str">
        <f>VLOOKUP(F1041,'Set up'!$A$2:$C$44,3,FALSE)</f>
        <v>Cash</v>
      </c>
      <c r="J1041" s="5">
        <f>VLOOKUP(F1041,'Set up'!$A$2:$D$44,4,FALSE)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up'!$A$2:$E$44,5,FALSE)</f>
        <v>Trsf</v>
      </c>
      <c r="S1041" s="1" t="s">
        <v>984</v>
      </c>
    </row>
    <row r="1042" spans="1:19" x14ac:dyDescent="0.3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957</v>
      </c>
      <c r="E1042" s="5" t="str">
        <f>VLOOKUP(F1042,'Set up'!$A$2:$C$44,2,FALSE)</f>
        <v>C00000027</v>
      </c>
      <c r="F1042" s="1" t="s">
        <v>861</v>
      </c>
      <c r="G1042" s="11" t="s">
        <v>718</v>
      </c>
      <c r="H1042" s="5">
        <v>3</v>
      </c>
      <c r="I1042" s="5" t="str">
        <f>VLOOKUP(F1042,'Set up'!$A$2:$C$44,3,FALSE)</f>
        <v>Cash</v>
      </c>
      <c r="J1042" s="5">
        <f>VLOOKUP(F1042,'Set up'!$A$2:$D$44,4,FALSE)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up'!$A$2:$E$44,5,FALSE)</f>
        <v>Trsf</v>
      </c>
      <c r="S1042" s="1" t="s">
        <v>1299</v>
      </c>
    </row>
    <row r="1043" spans="1:19" x14ac:dyDescent="0.3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957</v>
      </c>
      <c r="E1043" s="5" t="str">
        <f>VLOOKUP(F1043,'Set up'!$A$2:$C$44,2,FALSE)</f>
        <v>C00000027</v>
      </c>
      <c r="F1043" s="1" t="s">
        <v>861</v>
      </c>
      <c r="G1043" s="11" t="s">
        <v>894</v>
      </c>
      <c r="H1043" s="5">
        <v>2</v>
      </c>
      <c r="I1043" s="5" t="str">
        <f>VLOOKUP(F1043,'Set up'!$A$2:$C$44,3,FALSE)</f>
        <v>Cash</v>
      </c>
      <c r="J1043" s="5">
        <f>VLOOKUP(F1043,'Set up'!$A$2:$D$44,4,FALSE)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up'!$A$2:$E$44,5,FALSE)</f>
        <v>Trsf</v>
      </c>
      <c r="S1043" s="1" t="s">
        <v>1299</v>
      </c>
    </row>
    <row r="1044" spans="1:19" x14ac:dyDescent="0.3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957</v>
      </c>
      <c r="E1044" s="5" t="str">
        <f>VLOOKUP(F1044,'Set up'!$A$2:$C$44,2,FALSE)</f>
        <v>C00000027</v>
      </c>
      <c r="F1044" s="1" t="s">
        <v>861</v>
      </c>
      <c r="G1044" s="11" t="s">
        <v>895</v>
      </c>
      <c r="H1044" s="5">
        <v>2</v>
      </c>
      <c r="I1044" s="5" t="str">
        <f>VLOOKUP(F1044,'Set up'!$A$2:$C$44,3,FALSE)</f>
        <v>Cash</v>
      </c>
      <c r="J1044" s="5">
        <f>VLOOKUP(F1044,'Set up'!$A$2:$D$44,4,FALSE)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up'!$A$2:$E$44,5,FALSE)</f>
        <v>Trsf</v>
      </c>
      <c r="S1044" s="1" t="s">
        <v>1299</v>
      </c>
    </row>
    <row r="1045" spans="1:19" x14ac:dyDescent="0.3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957</v>
      </c>
      <c r="E1045" s="5" t="str">
        <f>VLOOKUP(F1045,'Set up'!$A$2:$C$44,2,FALSE)</f>
        <v>C00000027</v>
      </c>
      <c r="F1045" s="1" t="s">
        <v>861</v>
      </c>
      <c r="G1045" s="11" t="s">
        <v>959</v>
      </c>
      <c r="H1045" s="5">
        <v>2</v>
      </c>
      <c r="I1045" s="5" t="str">
        <f>VLOOKUP(F1045,'Set up'!$A$2:$C$44,3,FALSE)</f>
        <v>Cash</v>
      </c>
      <c r="J1045" s="5">
        <f>VLOOKUP(F1045,'Set up'!$A$2:$D$44,4,FALSE)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up'!$A$2:$E$44,5,FALSE)</f>
        <v>Trsf</v>
      </c>
      <c r="S1045" s="1" t="s">
        <v>1299</v>
      </c>
    </row>
    <row r="1046" spans="1:19" x14ac:dyDescent="0.3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957</v>
      </c>
      <c r="E1046" s="5" t="str">
        <f>VLOOKUP(F1046,'Set up'!$A$2:$C$44,2,FALSE)</f>
        <v>C00000027</v>
      </c>
      <c r="F1046" s="1" t="s">
        <v>861</v>
      </c>
      <c r="G1046" s="11" t="s">
        <v>896</v>
      </c>
      <c r="H1046" s="5">
        <v>4</v>
      </c>
      <c r="I1046" s="5" t="str">
        <f>VLOOKUP(F1046,'Set up'!$A$2:$C$44,3,FALSE)</f>
        <v>Cash</v>
      </c>
      <c r="J1046" s="5">
        <f>VLOOKUP(F1046,'Set up'!$A$2:$D$44,4,FALSE)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up'!$A$2:$E$44,5,FALSE)</f>
        <v>Trsf</v>
      </c>
      <c r="S1046" s="1" t="s">
        <v>1299</v>
      </c>
    </row>
    <row r="1047" spans="1:19" x14ac:dyDescent="0.3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957</v>
      </c>
      <c r="E1047" s="5" t="str">
        <f>VLOOKUP(F1047,'Set up'!$A$2:$C$44,2,FALSE)</f>
        <v>C00000027</v>
      </c>
      <c r="F1047" s="1" t="s">
        <v>861</v>
      </c>
      <c r="G1047" s="11" t="s">
        <v>668</v>
      </c>
      <c r="H1047" s="5">
        <v>1</v>
      </c>
      <c r="I1047" s="5" t="str">
        <f>VLOOKUP(F1047,'Set up'!$A$2:$C$44,3,FALSE)</f>
        <v>Cash</v>
      </c>
      <c r="J1047" s="5">
        <f>VLOOKUP(F1047,'Set up'!$A$2:$D$44,4,FALSE)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up'!$A$2:$E$44,5,FALSE)</f>
        <v>Trsf</v>
      </c>
      <c r="S1047" s="1" t="s">
        <v>1299</v>
      </c>
    </row>
    <row r="1048" spans="1:19" x14ac:dyDescent="0.3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957</v>
      </c>
      <c r="E1048" s="5" t="str">
        <f>VLOOKUP(F1048,'Set up'!$A$2:$C$44,2,FALSE)</f>
        <v>C00000027</v>
      </c>
      <c r="F1048" s="1" t="s">
        <v>861</v>
      </c>
      <c r="G1048" s="11" t="s">
        <v>866</v>
      </c>
      <c r="H1048" s="5">
        <v>1</v>
      </c>
      <c r="I1048" s="5" t="str">
        <f>VLOOKUP(F1048,'Set up'!$A$2:$C$44,3,FALSE)</f>
        <v>Cash</v>
      </c>
      <c r="J1048" s="5">
        <f>VLOOKUP(F1048,'Set up'!$A$2:$D$44,4,FALSE)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up'!$A$2:$E$44,5,FALSE)</f>
        <v>Trsf</v>
      </c>
      <c r="S1048" s="1" t="s">
        <v>1299</v>
      </c>
    </row>
    <row r="1049" spans="1:19" x14ac:dyDescent="0.3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957</v>
      </c>
      <c r="E1049" s="5" t="str">
        <f>VLOOKUP(F1049,'Set up'!$A$2:$C$44,2,FALSE)</f>
        <v>C00000027</v>
      </c>
      <c r="F1049" s="1" t="s">
        <v>861</v>
      </c>
      <c r="G1049" s="11" t="s">
        <v>946</v>
      </c>
      <c r="H1049" s="5">
        <v>1</v>
      </c>
      <c r="I1049" s="5" t="str">
        <f>VLOOKUP(F1049,'Set up'!$A$2:$C$44,3,FALSE)</f>
        <v>Cash</v>
      </c>
      <c r="J1049" s="5">
        <f>VLOOKUP(F1049,'Set up'!$A$2:$D$44,4,FALSE)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up'!$A$2:$E$44,5,FALSE)</f>
        <v>Trsf</v>
      </c>
      <c r="S1049" s="1" t="s">
        <v>1299</v>
      </c>
    </row>
    <row r="1050" spans="1:19" x14ac:dyDescent="0.3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957</v>
      </c>
      <c r="E1050" s="5" t="str">
        <f>VLOOKUP(F1050,'Set up'!$A$2:$C$44,2,FALSE)</f>
        <v>C00000027</v>
      </c>
      <c r="F1050" s="1" t="s">
        <v>861</v>
      </c>
      <c r="G1050" s="11" t="s">
        <v>867</v>
      </c>
      <c r="H1050" s="5">
        <v>4</v>
      </c>
      <c r="I1050" s="5" t="str">
        <f>VLOOKUP(F1050,'Set up'!$A$2:$C$44,3,FALSE)</f>
        <v>Cash</v>
      </c>
      <c r="J1050" s="5">
        <f>VLOOKUP(F1050,'Set up'!$A$2:$D$44,4,FALSE)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up'!$A$2:$E$44,5,FALSE)</f>
        <v>Trsf</v>
      </c>
      <c r="S1050" s="1" t="s">
        <v>1299</v>
      </c>
    </row>
    <row r="1051" spans="1:19" x14ac:dyDescent="0.3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958</v>
      </c>
      <c r="E1051" s="5" t="str">
        <f>VLOOKUP(F1051,'Set up'!$A$2:$C$44,2,FALSE)</f>
        <v>C00000029</v>
      </c>
      <c r="F1051" s="1" t="s">
        <v>960</v>
      </c>
      <c r="G1051" s="11" t="s">
        <v>67</v>
      </c>
      <c r="H1051" s="5">
        <v>1</v>
      </c>
      <c r="I1051" s="5" t="str">
        <f>VLOOKUP(F1051,'Set up'!$A$2:$C$44,3,FALSE)</f>
        <v>Cash</v>
      </c>
      <c r="J1051" s="5">
        <f>VLOOKUP(F1051,'Set up'!$A$2:$D$44,4,FALSE)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up'!$A$2:$E$44,5,FALSE)</f>
        <v>Trsf</v>
      </c>
      <c r="S1051" s="1" t="s">
        <v>976</v>
      </c>
    </row>
    <row r="1052" spans="1:19" x14ac:dyDescent="0.3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958</v>
      </c>
      <c r="E1052" s="5" t="str">
        <f>VLOOKUP(F1052,'Set up'!$A$2:$C$44,2,FALSE)</f>
        <v>C00000029</v>
      </c>
      <c r="F1052" s="1" t="s">
        <v>960</v>
      </c>
      <c r="G1052" s="11" t="s">
        <v>668</v>
      </c>
      <c r="H1052" s="5">
        <v>1</v>
      </c>
      <c r="I1052" s="5" t="str">
        <f>VLOOKUP(F1052,'Set up'!$A$2:$C$44,3,FALSE)</f>
        <v>Cash</v>
      </c>
      <c r="J1052" s="5">
        <f>VLOOKUP(F1052,'Set up'!$A$2:$D$44,4,FALSE)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up'!$A$2:$E$44,5,FALSE)</f>
        <v>Trsf</v>
      </c>
      <c r="S1052" s="1" t="s">
        <v>976</v>
      </c>
    </row>
    <row r="1053" spans="1:19" x14ac:dyDescent="0.3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958</v>
      </c>
      <c r="E1053" s="5" t="str">
        <f>VLOOKUP(F1053,'Set up'!$A$2:$C$44,2,FALSE)</f>
        <v>C00000029</v>
      </c>
      <c r="F1053" s="1" t="s">
        <v>960</v>
      </c>
      <c r="G1053" s="11" t="s">
        <v>64</v>
      </c>
      <c r="H1053" s="5">
        <v>1</v>
      </c>
      <c r="I1053" s="5" t="str">
        <f>VLOOKUP(F1053,'Set up'!$A$2:$C$44,3,FALSE)</f>
        <v>Cash</v>
      </c>
      <c r="J1053" s="5">
        <f>VLOOKUP(F1053,'Set up'!$A$2:$D$44,4,FALSE)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up'!$A$2:$E$44,5,FALSE)</f>
        <v>Trsf</v>
      </c>
      <c r="S1053" s="1" t="s">
        <v>976</v>
      </c>
    </row>
    <row r="1054" spans="1:19" x14ac:dyDescent="0.3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988</v>
      </c>
      <c r="E1054" s="5" t="str">
        <f>VLOOKUP(F1054,'Set up'!$A$2:$C$44,2,FALSE)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up'!$A$2:$C$44,3,FALSE)</f>
        <v>120</v>
      </c>
      <c r="J1054" s="5">
        <f>VLOOKUP(F1054,'Set up'!$A$2:$D$44,4,FALSE)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up'!$A$2:$E$44,5,FALSE)</f>
        <v>Trsf</v>
      </c>
      <c r="S1054" s="1" t="s">
        <v>1228</v>
      </c>
    </row>
    <row r="1055" spans="1:19" x14ac:dyDescent="0.3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988</v>
      </c>
      <c r="E1055" s="5" t="str">
        <f>VLOOKUP(F1055,'Set up'!$A$2:$C$44,2,FALSE)</f>
        <v>C00000010</v>
      </c>
      <c r="F1055" s="1" t="s">
        <v>62</v>
      </c>
      <c r="G1055" s="11" t="s">
        <v>915</v>
      </c>
      <c r="H1055" s="5">
        <v>10</v>
      </c>
      <c r="I1055" s="5">
        <f>VLOOKUP(F1055,'Set up'!$A$2:$C$44,3,FALSE)</f>
        <v>120</v>
      </c>
      <c r="J1055" s="5">
        <f>VLOOKUP(F1055,'Set up'!$A$2:$D$44,4,FALSE)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up'!$A$2:$E$44,5,FALSE)</f>
        <v>Trsf</v>
      </c>
      <c r="S1055" s="1" t="s">
        <v>1228</v>
      </c>
    </row>
    <row r="1056" spans="1:19" x14ac:dyDescent="0.3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988</v>
      </c>
      <c r="E1056" s="5" t="str">
        <f>VLOOKUP(F1056,'Set up'!$A$2:$C$44,2,FALSE)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up'!$A$2:$C$44,3,FALSE)</f>
        <v>120</v>
      </c>
      <c r="J1056" s="5">
        <f>VLOOKUP(F1056,'Set up'!$A$2:$D$44,4,FALSE)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up'!$A$2:$E$44,5,FALSE)</f>
        <v>Trsf</v>
      </c>
      <c r="S1056" s="1" t="s">
        <v>1228</v>
      </c>
    </row>
    <row r="1057" spans="1:19" x14ac:dyDescent="0.3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988</v>
      </c>
      <c r="E1057" s="5" t="str">
        <f>VLOOKUP(F1057,'Set up'!$A$2:$C$44,2,FALSE)</f>
        <v>C00000010</v>
      </c>
      <c r="F1057" s="1" t="s">
        <v>62</v>
      </c>
      <c r="G1057" s="11" t="s">
        <v>946</v>
      </c>
      <c r="H1057" s="5">
        <v>1</v>
      </c>
      <c r="I1057" s="5">
        <f>VLOOKUP(F1057,'Set up'!$A$2:$C$44,3,FALSE)</f>
        <v>120</v>
      </c>
      <c r="J1057" s="5">
        <f>VLOOKUP(F1057,'Set up'!$A$2:$D$44,4,FALSE)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up'!$A$2:$E$44,5,FALSE)</f>
        <v>Trsf</v>
      </c>
      <c r="S1057" s="1" t="s">
        <v>1228</v>
      </c>
    </row>
    <row r="1058" spans="1:19" x14ac:dyDescent="0.3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988</v>
      </c>
      <c r="E1058" s="5" t="str">
        <f>VLOOKUP(F1058,'Set up'!$A$2:$C$44,2,FALSE)</f>
        <v>C00000010</v>
      </c>
      <c r="F1058" s="1" t="s">
        <v>62</v>
      </c>
      <c r="G1058" s="11" t="s">
        <v>947</v>
      </c>
      <c r="H1058" s="5">
        <v>4</v>
      </c>
      <c r="I1058" s="5">
        <f>VLOOKUP(F1058,'Set up'!$A$2:$C$44,3,FALSE)</f>
        <v>120</v>
      </c>
      <c r="J1058" s="5">
        <f>VLOOKUP(F1058,'Set up'!$A$2:$D$44,4,FALSE)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up'!$A$2:$E$44,5,FALSE)</f>
        <v>Trsf</v>
      </c>
      <c r="S1058" s="1" t="s">
        <v>1228</v>
      </c>
    </row>
    <row r="1059" spans="1:19" x14ac:dyDescent="0.3">
      <c r="A1059" s="4" t="s">
        <v>994</v>
      </c>
      <c r="B1059" s="5">
        <f t="shared" si="278"/>
        <v>3</v>
      </c>
      <c r="C1059" s="5">
        <f t="shared" si="279"/>
        <v>2022</v>
      </c>
      <c r="D1059" s="5" t="s">
        <v>989</v>
      </c>
      <c r="E1059" s="5" t="str">
        <f>VLOOKUP(F1059,'Set up'!$A$2:$C$44,2,FALSE)</f>
        <v>C00000020</v>
      </c>
      <c r="F1059" s="1" t="s">
        <v>411</v>
      </c>
      <c r="G1059" s="11" t="s">
        <v>721</v>
      </c>
      <c r="H1059" s="5">
        <v>15</v>
      </c>
      <c r="I1059" s="5" t="str">
        <f>VLOOKUP(F1059,'Set up'!$A$2:$C$44,3,FALSE)</f>
        <v>Cash</v>
      </c>
      <c r="J1059" s="5">
        <f>VLOOKUP(F1059,'Set up'!$A$2:$D$44,4,FALSE)</f>
        <v>0</v>
      </c>
      <c r="K1059" s="4">
        <f t="shared" si="272"/>
        <v>44630</v>
      </c>
      <c r="L1059" s="5">
        <f t="shared" ref="L1059:L1064" si="280">MONTH(K1059)</f>
        <v>3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up'!$A$2:$E$44,5,FALSE)</f>
        <v>Trsf</v>
      </c>
      <c r="S1059" s="1" t="s">
        <v>1288</v>
      </c>
    </row>
    <row r="1060" spans="1:19" x14ac:dyDescent="0.3">
      <c r="A1060" s="4" t="s">
        <v>994</v>
      </c>
      <c r="B1060" s="5">
        <f t="shared" si="278"/>
        <v>3</v>
      </c>
      <c r="C1060" s="5">
        <f t="shared" si="279"/>
        <v>2022</v>
      </c>
      <c r="D1060" s="5" t="s">
        <v>989</v>
      </c>
      <c r="E1060" s="5" t="str">
        <f>VLOOKUP(F1060,'Set up'!$A$2:$C$44,2,FALSE)</f>
        <v>C00000020</v>
      </c>
      <c r="F1060" s="1" t="s">
        <v>411</v>
      </c>
      <c r="G1060" s="11" t="s">
        <v>990</v>
      </c>
      <c r="H1060" s="5">
        <v>45</v>
      </c>
      <c r="I1060" s="5" t="str">
        <f>VLOOKUP(F1060,'Set up'!$A$2:$C$44,3,FALSE)</f>
        <v>Cash</v>
      </c>
      <c r="J1060" s="5">
        <f>VLOOKUP(F1060,'Set up'!$A$2:$D$44,4,FALSE)</f>
        <v>0</v>
      </c>
      <c r="K1060" s="4">
        <f t="shared" si="272"/>
        <v>44630</v>
      </c>
      <c r="L1060" s="5">
        <f t="shared" si="280"/>
        <v>3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up'!$A$2:$E$44,5,FALSE)</f>
        <v>Trsf</v>
      </c>
      <c r="S1060" s="1" t="s">
        <v>1289</v>
      </c>
    </row>
    <row r="1061" spans="1:19" x14ac:dyDescent="0.3">
      <c r="A1061" s="4" t="s">
        <v>994</v>
      </c>
      <c r="B1061" s="5">
        <f t="shared" si="278"/>
        <v>3</v>
      </c>
      <c r="C1061" s="5">
        <f t="shared" si="279"/>
        <v>2022</v>
      </c>
      <c r="D1061" s="5" t="s">
        <v>989</v>
      </c>
      <c r="E1061" s="5" t="str">
        <f>VLOOKUP(F1061,'Set up'!$A$2:$C$44,2,FALSE)</f>
        <v>C00000020</v>
      </c>
      <c r="F1061" s="1" t="s">
        <v>411</v>
      </c>
      <c r="G1061" s="11" t="s">
        <v>991</v>
      </c>
      <c r="H1061" s="5">
        <v>22</v>
      </c>
      <c r="I1061" s="5" t="str">
        <f>VLOOKUP(F1061,'Set up'!$A$2:$C$44,3,FALSE)</f>
        <v>Cash</v>
      </c>
      <c r="J1061" s="5">
        <f>VLOOKUP(F1061,'Set up'!$A$2:$D$44,4,FALSE)</f>
        <v>0</v>
      </c>
      <c r="K1061" s="4">
        <f t="shared" si="272"/>
        <v>44630</v>
      </c>
      <c r="L1061" s="5">
        <f t="shared" si="280"/>
        <v>3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up'!$A$2:$E$44,5,FALSE)</f>
        <v>Trsf</v>
      </c>
      <c r="S1061" s="1" t="s">
        <v>1290</v>
      </c>
    </row>
    <row r="1062" spans="1:19" x14ac:dyDescent="0.3">
      <c r="A1062" s="4" t="s">
        <v>994</v>
      </c>
      <c r="B1062" s="5">
        <f t="shared" si="278"/>
        <v>3</v>
      </c>
      <c r="C1062" s="5">
        <f t="shared" si="279"/>
        <v>2022</v>
      </c>
      <c r="D1062" s="5" t="s">
        <v>989</v>
      </c>
      <c r="E1062" s="5" t="str">
        <f>VLOOKUP(F1062,'Set up'!$A$2:$C$44,2,FALSE)</f>
        <v>C00000020</v>
      </c>
      <c r="F1062" s="1" t="s">
        <v>411</v>
      </c>
      <c r="G1062" s="11" t="s">
        <v>64</v>
      </c>
      <c r="H1062" s="5">
        <v>15</v>
      </c>
      <c r="I1062" s="5" t="str">
        <f>VLOOKUP(F1062,'Set up'!$A$2:$C$44,3,FALSE)</f>
        <v>Cash</v>
      </c>
      <c r="J1062" s="5">
        <f>VLOOKUP(F1062,'Set up'!$A$2:$D$44,4,FALSE)</f>
        <v>0</v>
      </c>
      <c r="K1062" s="4">
        <f t="shared" si="272"/>
        <v>44630</v>
      </c>
      <c r="L1062" s="5">
        <f t="shared" si="280"/>
        <v>3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up'!$A$2:$E$44,5,FALSE)</f>
        <v>Trsf</v>
      </c>
      <c r="S1062" s="1" t="s">
        <v>1290</v>
      </c>
    </row>
    <row r="1063" spans="1:19" x14ac:dyDescent="0.3">
      <c r="A1063" s="4" t="s">
        <v>994</v>
      </c>
      <c r="B1063" s="5">
        <f t="shared" si="278"/>
        <v>3</v>
      </c>
      <c r="C1063" s="5">
        <f t="shared" si="279"/>
        <v>2022</v>
      </c>
      <c r="D1063" s="5" t="s">
        <v>989</v>
      </c>
      <c r="E1063" s="5" t="str">
        <f>VLOOKUP(F1063,'Set up'!$A$2:$C$44,2,FALSE)</f>
        <v>C00000020</v>
      </c>
      <c r="F1063" s="1" t="s">
        <v>411</v>
      </c>
      <c r="G1063" s="11" t="s">
        <v>992</v>
      </c>
      <c r="H1063" s="5">
        <v>2</v>
      </c>
      <c r="I1063" s="5" t="str">
        <f>VLOOKUP(F1063,'Set up'!$A$2:$C$44,3,FALSE)</f>
        <v>Cash</v>
      </c>
      <c r="J1063" s="5">
        <f>VLOOKUP(F1063,'Set up'!$A$2:$D$44,4,FALSE)</f>
        <v>0</v>
      </c>
      <c r="K1063" s="4">
        <f t="shared" si="272"/>
        <v>44630</v>
      </c>
      <c r="L1063" s="5">
        <f t="shared" si="280"/>
        <v>3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up'!$A$2:$E$44,5,FALSE)</f>
        <v>Trsf</v>
      </c>
      <c r="S1063" s="1" t="s">
        <v>1290</v>
      </c>
    </row>
    <row r="1064" spans="1:19" x14ac:dyDescent="0.3">
      <c r="A1064" s="4" t="s">
        <v>994</v>
      </c>
      <c r="B1064" s="5">
        <f t="shared" si="278"/>
        <v>3</v>
      </c>
      <c r="C1064" s="5">
        <f t="shared" si="279"/>
        <v>2022</v>
      </c>
      <c r="D1064" s="5" t="s">
        <v>989</v>
      </c>
      <c r="E1064" s="5" t="str">
        <f>VLOOKUP(F1064,'Set up'!$A$2:$C$44,2,FALSE)</f>
        <v>C00000020</v>
      </c>
      <c r="F1064" s="1" t="s">
        <v>411</v>
      </c>
      <c r="G1064" s="11" t="s">
        <v>993</v>
      </c>
      <c r="H1064" s="5">
        <v>4</v>
      </c>
      <c r="I1064" s="5" t="str">
        <f>VLOOKUP(F1064,'Set up'!$A$2:$C$44,3,FALSE)</f>
        <v>Cash</v>
      </c>
      <c r="J1064" s="5">
        <f>VLOOKUP(F1064,'Set up'!$A$2:$D$44,4,FALSE)</f>
        <v>0</v>
      </c>
      <c r="K1064" s="4">
        <f t="shared" si="272"/>
        <v>44630</v>
      </c>
      <c r="L1064" s="5">
        <f t="shared" si="280"/>
        <v>3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up'!$A$2:$E$44,5,FALSE)</f>
        <v>Trsf</v>
      </c>
      <c r="S1064" s="1" t="s">
        <v>1290</v>
      </c>
    </row>
    <row r="1065" spans="1:19" x14ac:dyDescent="0.3">
      <c r="A1065" s="4" t="s">
        <v>996</v>
      </c>
      <c r="B1065" s="5">
        <f t="shared" si="278"/>
        <v>1</v>
      </c>
      <c r="C1065" s="5">
        <f t="shared" si="279"/>
        <v>2022</v>
      </c>
      <c r="D1065" s="5" t="s">
        <v>995</v>
      </c>
      <c r="E1065" s="5" t="str">
        <f>VLOOKUP(F1065,'Set up'!$A$2:$C$44,2,FALSE)</f>
        <v>C00000021</v>
      </c>
      <c r="F1065" s="1" t="s">
        <v>493</v>
      </c>
      <c r="G1065" s="11" t="s">
        <v>67</v>
      </c>
      <c r="H1065" s="5">
        <v>1</v>
      </c>
      <c r="I1065" s="5" t="str">
        <f>VLOOKUP(F1065,'Set up'!$A$2:$C$44,3,FALSE)</f>
        <v>Cash</v>
      </c>
      <c r="J1065" s="5">
        <f>VLOOKUP(F1065,'Set up'!$A$2:$D$44,4,FALSE)</f>
        <v>0</v>
      </c>
      <c r="K1065" s="4">
        <f t="shared" si="272"/>
        <v>44571</v>
      </c>
      <c r="L1065" s="5">
        <f t="shared" ref="L1065:L1068" si="283">MONTH(K1065)</f>
        <v>1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up'!$A$2:$E$44,5,FALSE)</f>
        <v>PD Chq</v>
      </c>
      <c r="S1065" s="1" t="s">
        <v>1226</v>
      </c>
    </row>
    <row r="1066" spans="1:19" x14ac:dyDescent="0.3">
      <c r="A1066" s="4" t="s">
        <v>996</v>
      </c>
      <c r="B1066" s="5">
        <f t="shared" si="278"/>
        <v>1</v>
      </c>
      <c r="C1066" s="5">
        <f t="shared" si="279"/>
        <v>2022</v>
      </c>
      <c r="D1066" s="5" t="s">
        <v>995</v>
      </c>
      <c r="E1066" s="5" t="str">
        <f>VLOOKUP(F1066,'Set up'!$A$2:$C$44,2,FALSE)</f>
        <v>C00000021</v>
      </c>
      <c r="F1066" s="1" t="s">
        <v>493</v>
      </c>
      <c r="G1066" s="11" t="s">
        <v>950</v>
      </c>
      <c r="H1066" s="5">
        <v>1</v>
      </c>
      <c r="I1066" s="5" t="str">
        <f>VLOOKUP(F1066,'Set up'!$A$2:$C$44,3,FALSE)</f>
        <v>Cash</v>
      </c>
      <c r="J1066" s="5">
        <f>VLOOKUP(F1066,'Set up'!$A$2:$D$44,4,FALSE)</f>
        <v>0</v>
      </c>
      <c r="K1066" s="4">
        <f t="shared" si="272"/>
        <v>44571</v>
      </c>
      <c r="L1066" s="5">
        <f t="shared" si="283"/>
        <v>1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up'!$A$2:$E$44,5,FALSE)</f>
        <v>PD Chq</v>
      </c>
      <c r="S1066" s="1" t="s">
        <v>1226</v>
      </c>
    </row>
    <row r="1067" spans="1:19" x14ac:dyDescent="0.3">
      <c r="A1067" s="4" t="s">
        <v>996</v>
      </c>
      <c r="B1067" s="5">
        <f t="shared" si="278"/>
        <v>1</v>
      </c>
      <c r="C1067" s="5">
        <f t="shared" si="279"/>
        <v>2022</v>
      </c>
      <c r="D1067" s="5" t="s">
        <v>995</v>
      </c>
      <c r="E1067" s="5" t="str">
        <f>VLOOKUP(F1067,'Set up'!$A$2:$C$44,2,FALSE)</f>
        <v>C00000021</v>
      </c>
      <c r="F1067" s="1" t="s">
        <v>493</v>
      </c>
      <c r="G1067" s="11" t="s">
        <v>64</v>
      </c>
      <c r="H1067" s="5">
        <v>5</v>
      </c>
      <c r="I1067" s="5" t="str">
        <f>VLOOKUP(F1067,'Set up'!$A$2:$C$44,3,FALSE)</f>
        <v>Cash</v>
      </c>
      <c r="J1067" s="5">
        <f>VLOOKUP(F1067,'Set up'!$A$2:$D$44,4,FALSE)</f>
        <v>0</v>
      </c>
      <c r="K1067" s="4">
        <f t="shared" si="272"/>
        <v>44571</v>
      </c>
      <c r="L1067" s="5">
        <f t="shared" si="283"/>
        <v>1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up'!$A$2:$E$44,5,FALSE)</f>
        <v>PD Chq</v>
      </c>
      <c r="S1067" s="1" t="s">
        <v>1226</v>
      </c>
    </row>
    <row r="1068" spans="1:19" x14ac:dyDescent="0.3">
      <c r="A1068" s="4" t="s">
        <v>996</v>
      </c>
      <c r="B1068" s="5">
        <f t="shared" si="278"/>
        <v>1</v>
      </c>
      <c r="C1068" s="5">
        <f t="shared" si="279"/>
        <v>2022</v>
      </c>
      <c r="D1068" s="5" t="s">
        <v>995</v>
      </c>
      <c r="E1068" s="5" t="str">
        <f>VLOOKUP(F1068,'Set up'!$A$2:$C$44,2,FALSE)</f>
        <v>C00000021</v>
      </c>
      <c r="F1068" s="1" t="s">
        <v>493</v>
      </c>
      <c r="G1068" s="11" t="s">
        <v>784</v>
      </c>
      <c r="H1068" s="5">
        <v>6</v>
      </c>
      <c r="I1068" s="5" t="str">
        <f>VLOOKUP(F1068,'Set up'!$A$2:$C$44,3,FALSE)</f>
        <v>Cash</v>
      </c>
      <c r="J1068" s="5">
        <f>VLOOKUP(F1068,'Set up'!$A$2:$D$44,4,FALSE)</f>
        <v>0</v>
      </c>
      <c r="K1068" s="4">
        <f t="shared" si="272"/>
        <v>44571</v>
      </c>
      <c r="L1068" s="5">
        <f t="shared" si="283"/>
        <v>1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up'!$A$2:$E$44,5,FALSE)</f>
        <v>PD Chq</v>
      </c>
      <c r="S1068" s="1" t="s">
        <v>1226</v>
      </c>
    </row>
    <row r="1069" spans="1:19" x14ac:dyDescent="0.3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997</v>
      </c>
      <c r="E1069" s="5" t="str">
        <f>VLOOKUP(F1069,'Set up'!$A$2:$C$44,2,FALSE)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up'!$A$2:$C$44,3,FALSE)</f>
        <v>45</v>
      </c>
      <c r="J1069" s="5">
        <f>VLOOKUP(F1069,'Set up'!$A$2:$D$44,4,FALSE)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up'!$A$2:$E$44,5,FALSE)</f>
        <v>PD Chq</v>
      </c>
      <c r="S1069" s="1" t="s">
        <v>1144</v>
      </c>
    </row>
    <row r="1070" spans="1:19" x14ac:dyDescent="0.3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997</v>
      </c>
      <c r="E1070" s="5" t="str">
        <f>VLOOKUP(F1070,'Set up'!$A$2:$C$44,2,FALSE)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up'!$A$2:$C$44,3,FALSE)</f>
        <v>45</v>
      </c>
      <c r="J1070" s="5">
        <f>VLOOKUP(F1070,'Set up'!$A$2:$D$44,4,FALSE)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up'!$A$2:$E$44,5,FALSE)</f>
        <v>PD Chq</v>
      </c>
      <c r="S1070" s="1" t="s">
        <v>1145</v>
      </c>
    </row>
    <row r="1071" spans="1:19" x14ac:dyDescent="0.3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997</v>
      </c>
      <c r="E1071" s="5" t="str">
        <f>VLOOKUP(F1071,'Set up'!$A$2:$C$44,2,FALSE)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up'!$A$2:$C$44,3,FALSE)</f>
        <v>45</v>
      </c>
      <c r="J1071" s="5">
        <f>VLOOKUP(F1071,'Set up'!$A$2:$D$44,4,FALSE)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up'!$A$2:$E$44,5,FALSE)</f>
        <v>PD Chq</v>
      </c>
      <c r="S1071" s="1" t="s">
        <v>1146</v>
      </c>
    </row>
    <row r="1072" spans="1:19" x14ac:dyDescent="0.3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998</v>
      </c>
      <c r="E1072" s="5" t="str">
        <f>VLOOKUP(F1072,'Set up'!$A$2:$C$44,2,FALSE)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up'!$A$2:$C$44,3,FALSE)</f>
        <v>45</v>
      </c>
      <c r="J1072" s="5">
        <f>VLOOKUP(F1072,'Set up'!$A$2:$D$44,4,FALSE)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up'!$A$2:$E$44,5,FALSE)</f>
        <v>PD Chq</v>
      </c>
      <c r="S1072" s="1" t="s">
        <v>1209</v>
      </c>
    </row>
    <row r="1073" spans="1:19" x14ac:dyDescent="0.3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999</v>
      </c>
      <c r="E1073" s="5" t="str">
        <f>VLOOKUP(F1073,'Set up'!$A$2:$C$44,2,FALSE)</f>
        <v>C00000006</v>
      </c>
      <c r="F1073" s="1" t="s">
        <v>43</v>
      </c>
      <c r="G1073" s="11" t="s">
        <v>721</v>
      </c>
      <c r="H1073" s="5">
        <v>1</v>
      </c>
      <c r="I1073" s="5" t="str">
        <f>VLOOKUP(F1073,'Set up'!$A$2:$C$44,3,FALSE)</f>
        <v>Cash</v>
      </c>
      <c r="J1073" s="5">
        <f>VLOOKUP(F1073,'Set up'!$A$2:$D$44,4,FALSE)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up'!$A$2:$E$44,5,FALSE)</f>
        <v>Chq</v>
      </c>
      <c r="S1073" s="1" t="s">
        <v>1096</v>
      </c>
    </row>
    <row r="1074" spans="1:19" x14ac:dyDescent="0.3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999</v>
      </c>
      <c r="E1074" s="5" t="str">
        <f>VLOOKUP(F1074,'Set up'!$A$2:$C$44,2,FALSE)</f>
        <v>C00000006</v>
      </c>
      <c r="F1074" s="1" t="s">
        <v>43</v>
      </c>
      <c r="G1074" s="11" t="s">
        <v>956</v>
      </c>
      <c r="H1074" s="5">
        <v>1</v>
      </c>
      <c r="I1074" s="5" t="str">
        <f>VLOOKUP(F1074,'Set up'!$A$2:$C$44,3,FALSE)</f>
        <v>Cash</v>
      </c>
      <c r="J1074" s="5">
        <f>VLOOKUP(F1074,'Set up'!$A$2:$D$44,4,FALSE)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up'!$A$2:$E$44,5,FALSE)</f>
        <v>Chq</v>
      </c>
      <c r="S1074" s="1" t="s">
        <v>1096</v>
      </c>
    </row>
    <row r="1075" spans="1:19" x14ac:dyDescent="0.3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1000</v>
      </c>
      <c r="E1075" s="5" t="str">
        <f>VLOOKUP(F1075,'Set up'!$A$2:$C$44,2,FALSE)</f>
        <v>C00000019</v>
      </c>
      <c r="F1075" s="1" t="s">
        <v>402</v>
      </c>
      <c r="G1075" s="11" t="s">
        <v>721</v>
      </c>
      <c r="H1075" s="5">
        <v>1</v>
      </c>
      <c r="I1075" s="5" t="str">
        <f>VLOOKUP(F1075,'Set up'!$A$2:$C$44,3,FALSE)</f>
        <v>Cash</v>
      </c>
      <c r="J1075" s="5">
        <f>VLOOKUP(F1075,'Set up'!$A$2:$D$44,4,FALSE)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up'!$A$2:$E$44,5,FALSE)</f>
        <v>Trsf</v>
      </c>
      <c r="S1075" s="1" t="s">
        <v>1084</v>
      </c>
    </row>
    <row r="1076" spans="1:19" x14ac:dyDescent="0.3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1000</v>
      </c>
      <c r="E1076" s="5" t="str">
        <f>VLOOKUP(F1076,'Set up'!$A$2:$C$44,2,FALSE)</f>
        <v>C00000019</v>
      </c>
      <c r="F1076" s="1" t="s">
        <v>402</v>
      </c>
      <c r="G1076" s="11" t="s">
        <v>894</v>
      </c>
      <c r="H1076" s="5">
        <v>1</v>
      </c>
      <c r="I1076" s="5" t="str">
        <f>VLOOKUP(F1076,'Set up'!$A$2:$C$44,3,FALSE)</f>
        <v>Cash</v>
      </c>
      <c r="J1076" s="5">
        <f>VLOOKUP(F1076,'Set up'!$A$2:$D$44,4,FALSE)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up'!$A$2:$E$44,5,FALSE)</f>
        <v>Trsf</v>
      </c>
      <c r="S1076" s="1" t="s">
        <v>1084</v>
      </c>
    </row>
    <row r="1077" spans="1:19" x14ac:dyDescent="0.3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1000</v>
      </c>
      <c r="E1077" s="5" t="str">
        <f>VLOOKUP(F1077,'Set up'!$A$2:$C$44,2,FALSE)</f>
        <v>C00000019</v>
      </c>
      <c r="F1077" s="1" t="s">
        <v>402</v>
      </c>
      <c r="G1077" s="11" t="s">
        <v>951</v>
      </c>
      <c r="H1077" s="5">
        <v>1</v>
      </c>
      <c r="I1077" s="5" t="str">
        <f>VLOOKUP(F1077,'Set up'!$A$2:$C$44,3,FALSE)</f>
        <v>Cash</v>
      </c>
      <c r="J1077" s="5">
        <f>VLOOKUP(F1077,'Set up'!$A$2:$D$44,4,FALSE)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up'!$A$2:$E$44,5,FALSE)</f>
        <v>Trsf</v>
      </c>
      <c r="S1077" s="1" t="s">
        <v>1084</v>
      </c>
    </row>
    <row r="1078" spans="1:19" x14ac:dyDescent="0.3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1000</v>
      </c>
      <c r="E1078" s="5" t="str">
        <f>VLOOKUP(F1078,'Set up'!$A$2:$C$44,2,FALSE)</f>
        <v>C00000019</v>
      </c>
      <c r="F1078" s="1" t="s">
        <v>402</v>
      </c>
      <c r="G1078" s="11" t="s">
        <v>46</v>
      </c>
      <c r="H1078" s="5">
        <v>1</v>
      </c>
      <c r="I1078" s="5" t="str">
        <f>VLOOKUP(F1078,'Set up'!$A$2:$C$44,3,FALSE)</f>
        <v>Cash</v>
      </c>
      <c r="J1078" s="5">
        <f>VLOOKUP(F1078,'Set up'!$A$2:$D$44,4,FALSE)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up'!$A$2:$E$44,5,FALSE)</f>
        <v>Trsf</v>
      </c>
      <c r="S1078" s="1" t="s">
        <v>1084</v>
      </c>
    </row>
    <row r="1079" spans="1:19" x14ac:dyDescent="0.3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1000</v>
      </c>
      <c r="E1079" s="5" t="str">
        <f>VLOOKUP(F1079,'Set up'!$A$2:$C$44,2,FALSE)</f>
        <v>C00000019</v>
      </c>
      <c r="F1079" s="1" t="s">
        <v>402</v>
      </c>
      <c r="G1079" s="11" t="s">
        <v>293</v>
      </c>
      <c r="H1079" s="5">
        <v>1</v>
      </c>
      <c r="I1079" s="5" t="str">
        <f>VLOOKUP(F1079,'Set up'!$A$2:$C$44,3,FALSE)</f>
        <v>Cash</v>
      </c>
      <c r="J1079" s="5">
        <f>VLOOKUP(F1079,'Set up'!$A$2:$D$44,4,FALSE)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up'!$A$2:$E$44,5,FALSE)</f>
        <v>Trsf</v>
      </c>
      <c r="S1079" s="1" t="s">
        <v>1084</v>
      </c>
    </row>
    <row r="1080" spans="1:19" x14ac:dyDescent="0.3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1001</v>
      </c>
      <c r="E1080" s="5" t="str">
        <f>VLOOKUP(F1080,'Set up'!$A$2:$C$44,2,FALSE)</f>
        <v>C00000020</v>
      </c>
      <c r="F1080" s="1" t="s">
        <v>411</v>
      </c>
      <c r="G1080" s="11" t="s">
        <v>721</v>
      </c>
      <c r="H1080" s="5">
        <v>3</v>
      </c>
      <c r="I1080" s="5" t="str">
        <f>VLOOKUP(F1080,'Set up'!$A$2:$C$44,3,FALSE)</f>
        <v>Cash</v>
      </c>
      <c r="J1080" s="5">
        <f>VLOOKUP(F1080,'Set up'!$A$2:$D$44,4,FALSE)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up'!$A$2:$E$44,5,FALSE)</f>
        <v>Trsf</v>
      </c>
      <c r="S1080" s="1" t="s">
        <v>1290</v>
      </c>
    </row>
    <row r="1081" spans="1:19" x14ac:dyDescent="0.3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1001</v>
      </c>
      <c r="E1081" s="5" t="str">
        <f>VLOOKUP(F1081,'Set up'!$A$2:$C$44,2,FALSE)</f>
        <v>C00000020</v>
      </c>
      <c r="F1081" s="1" t="s">
        <v>411</v>
      </c>
      <c r="G1081" s="11" t="s">
        <v>990</v>
      </c>
      <c r="H1081" s="5">
        <v>7</v>
      </c>
      <c r="I1081" s="5" t="str">
        <f>VLOOKUP(F1081,'Set up'!$A$2:$C$44,3,FALSE)</f>
        <v>Cash</v>
      </c>
      <c r="J1081" s="5">
        <f>VLOOKUP(F1081,'Set up'!$A$2:$D$44,4,FALSE)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up'!$A$2:$E$44,5,FALSE)</f>
        <v>Trsf</v>
      </c>
      <c r="S1081" s="1" t="s">
        <v>1290</v>
      </c>
    </row>
    <row r="1082" spans="1:19" x14ac:dyDescent="0.3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1001</v>
      </c>
      <c r="E1082" s="5" t="str">
        <f>VLOOKUP(F1082,'Set up'!$A$2:$C$44,2,FALSE)</f>
        <v>C00000020</v>
      </c>
      <c r="F1082" s="1" t="s">
        <v>411</v>
      </c>
      <c r="G1082" s="11" t="s">
        <v>894</v>
      </c>
      <c r="H1082" s="5">
        <v>1</v>
      </c>
      <c r="I1082" s="5" t="str">
        <f>VLOOKUP(F1082,'Set up'!$A$2:$C$44,3,FALSE)</f>
        <v>Cash</v>
      </c>
      <c r="J1082" s="5">
        <f>VLOOKUP(F1082,'Set up'!$A$2:$D$44,4,FALSE)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up'!$A$2:$E$44,5,FALSE)</f>
        <v>Trsf</v>
      </c>
      <c r="S1082" s="1" t="s">
        <v>1290</v>
      </c>
    </row>
    <row r="1083" spans="1:19" x14ac:dyDescent="0.3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1001</v>
      </c>
      <c r="E1083" s="5" t="str">
        <f>VLOOKUP(F1083,'Set up'!$A$2:$C$44,2,FALSE)</f>
        <v>C00000020</v>
      </c>
      <c r="F1083" s="1" t="s">
        <v>411</v>
      </c>
      <c r="G1083" s="11" t="s">
        <v>780</v>
      </c>
      <c r="H1083" s="5">
        <v>4</v>
      </c>
      <c r="I1083" s="5" t="str">
        <f>VLOOKUP(F1083,'Set up'!$A$2:$C$44,3,FALSE)</f>
        <v>Cash</v>
      </c>
      <c r="J1083" s="5">
        <f>VLOOKUP(F1083,'Set up'!$A$2:$D$44,4,FALSE)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up'!$A$2:$E$44,5,FALSE)</f>
        <v>Trsf</v>
      </c>
      <c r="S1083" s="1" t="s">
        <v>1290</v>
      </c>
    </row>
    <row r="1084" spans="1:19" x14ac:dyDescent="0.3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1001</v>
      </c>
      <c r="E1084" s="5" t="str">
        <f>VLOOKUP(F1084,'Set up'!$A$2:$C$44,2,FALSE)</f>
        <v>C00000020</v>
      </c>
      <c r="F1084" s="1" t="s">
        <v>411</v>
      </c>
      <c r="G1084" s="11" t="s">
        <v>64</v>
      </c>
      <c r="H1084" s="5">
        <v>3</v>
      </c>
      <c r="I1084" s="5" t="str">
        <f>VLOOKUP(F1084,'Set up'!$A$2:$C$44,3,FALSE)</f>
        <v>Cash</v>
      </c>
      <c r="J1084" s="5">
        <f>VLOOKUP(F1084,'Set up'!$A$2:$D$44,4,FALSE)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up'!$A$2:$E$44,5,FALSE)</f>
        <v>Trsf</v>
      </c>
      <c r="S1084" s="1" t="s">
        <v>1290</v>
      </c>
    </row>
    <row r="1085" spans="1:19" x14ac:dyDescent="0.3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1001</v>
      </c>
      <c r="E1085" s="5" t="str">
        <f>VLOOKUP(F1085,'Set up'!$A$2:$C$44,2,FALSE)</f>
        <v>C00000020</v>
      </c>
      <c r="F1085" s="1" t="s">
        <v>411</v>
      </c>
      <c r="G1085" s="11" t="s">
        <v>992</v>
      </c>
      <c r="H1085" s="5">
        <v>1</v>
      </c>
      <c r="I1085" s="5" t="str">
        <f>VLOOKUP(F1085,'Set up'!$A$2:$C$44,3,FALSE)</f>
        <v>Cash</v>
      </c>
      <c r="J1085" s="5">
        <f>VLOOKUP(F1085,'Set up'!$A$2:$D$44,4,FALSE)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up'!$A$2:$E$44,5,FALSE)</f>
        <v>Trsf</v>
      </c>
      <c r="S1085" s="1" t="s">
        <v>1290</v>
      </c>
    </row>
    <row r="1086" spans="1:19" x14ac:dyDescent="0.3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1001</v>
      </c>
      <c r="E1086" s="5" t="str">
        <f>VLOOKUP(F1086,'Set up'!$A$2:$C$44,2,FALSE)</f>
        <v>C00000020</v>
      </c>
      <c r="F1086" s="1" t="s">
        <v>411</v>
      </c>
      <c r="G1086" s="11" t="s">
        <v>993</v>
      </c>
      <c r="H1086" s="5">
        <v>2</v>
      </c>
      <c r="I1086" s="5" t="str">
        <f>VLOOKUP(F1086,'Set up'!$A$2:$C$44,3,FALSE)</f>
        <v>Cash</v>
      </c>
      <c r="J1086" s="5">
        <f>VLOOKUP(F1086,'Set up'!$A$2:$D$44,4,FALSE)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up'!$A$2:$E$44,5,FALSE)</f>
        <v>Trsf</v>
      </c>
      <c r="S1086" s="1" t="s">
        <v>1290</v>
      </c>
    </row>
    <row r="1087" spans="1:19" x14ac:dyDescent="0.3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1002</v>
      </c>
      <c r="E1087" s="5" t="str">
        <f>VLOOKUP(F1087,'Set up'!$A$2:$C$44,2,FALSE)</f>
        <v>C00000021</v>
      </c>
      <c r="F1087" s="1" t="s">
        <v>493</v>
      </c>
      <c r="G1087" s="11" t="s">
        <v>67</v>
      </c>
      <c r="H1087" s="5">
        <v>1</v>
      </c>
      <c r="I1087" s="5" t="str">
        <f>VLOOKUP(F1087,'Set up'!$A$2:$C$44,3,FALSE)</f>
        <v>Cash</v>
      </c>
      <c r="J1087" s="5">
        <f>VLOOKUP(F1087,'Set up'!$A$2:$D$44,4,FALSE)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up'!$A$2:$E$44,5,FALSE)</f>
        <v>PD Chq</v>
      </c>
      <c r="S1087" s="1" t="s">
        <v>1227</v>
      </c>
    </row>
    <row r="1088" spans="1:19" x14ac:dyDescent="0.3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1002</v>
      </c>
      <c r="E1088" s="5" t="str">
        <f>VLOOKUP(F1088,'Set up'!$A$2:$C$44,2,FALSE)</f>
        <v>C00000021</v>
      </c>
      <c r="F1088" s="1" t="s">
        <v>493</v>
      </c>
      <c r="G1088" s="11" t="s">
        <v>990</v>
      </c>
      <c r="H1088" s="5">
        <v>2</v>
      </c>
      <c r="I1088" s="5" t="str">
        <f>VLOOKUP(F1088,'Set up'!$A$2:$C$44,3,FALSE)</f>
        <v>Cash</v>
      </c>
      <c r="J1088" s="5">
        <f>VLOOKUP(F1088,'Set up'!$A$2:$D$44,4,FALSE)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up'!$A$2:$E$44,5,FALSE)</f>
        <v>PD Chq</v>
      </c>
      <c r="S1088" s="1" t="s">
        <v>1227</v>
      </c>
    </row>
    <row r="1089" spans="1:19" x14ac:dyDescent="0.3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1002</v>
      </c>
      <c r="E1089" s="5" t="str">
        <f>VLOOKUP(F1089,'Set up'!$A$2:$C$44,2,FALSE)</f>
        <v>C00000021</v>
      </c>
      <c r="F1089" s="1" t="s">
        <v>493</v>
      </c>
      <c r="G1089" s="11" t="s">
        <v>950</v>
      </c>
      <c r="H1089" s="5">
        <v>1</v>
      </c>
      <c r="I1089" s="5" t="str">
        <f>VLOOKUP(F1089,'Set up'!$A$2:$C$44,3,FALSE)</f>
        <v>Cash</v>
      </c>
      <c r="J1089" s="5">
        <f>VLOOKUP(F1089,'Set up'!$A$2:$D$44,4,FALSE)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up'!$A$2:$E$44,5,FALSE)</f>
        <v>PD Chq</v>
      </c>
      <c r="S1089" s="1" t="s">
        <v>1227</v>
      </c>
    </row>
    <row r="1090" spans="1:19" x14ac:dyDescent="0.3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1003</v>
      </c>
      <c r="E1090" s="5" t="str">
        <f>VLOOKUP(F1090,'Set up'!$A$2:$C$44,2,FALSE)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up'!$A$2:$C$44,3,FALSE)</f>
        <v>120</v>
      </c>
      <c r="J1090" s="5">
        <f>VLOOKUP(F1090,'Set up'!$A$2:$D$44,4,FALSE)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up'!$A$2:$E$44,5,FALSE)</f>
        <v>Trsf</v>
      </c>
      <c r="S1090" s="1" t="s">
        <v>1228</v>
      </c>
    </row>
    <row r="1091" spans="1:19" x14ac:dyDescent="0.3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1003</v>
      </c>
      <c r="E1091" s="5" t="str">
        <f>VLOOKUP(F1091,'Set up'!$A$2:$C$44,2,FALSE)</f>
        <v>C00000010</v>
      </c>
      <c r="F1091" s="1" t="s">
        <v>62</v>
      </c>
      <c r="G1091" s="11" t="s">
        <v>915</v>
      </c>
      <c r="H1091" s="5">
        <v>5</v>
      </c>
      <c r="I1091" s="5">
        <f>VLOOKUP(F1091,'Set up'!$A$2:$C$44,3,FALSE)</f>
        <v>120</v>
      </c>
      <c r="J1091" s="5">
        <f>VLOOKUP(F1091,'Set up'!$A$2:$D$44,4,FALSE)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up'!$A$2:$E$44,5,FALSE)</f>
        <v>Trsf</v>
      </c>
      <c r="S1091" s="1" t="s">
        <v>1228</v>
      </c>
    </row>
    <row r="1092" spans="1:19" x14ac:dyDescent="0.3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1003</v>
      </c>
      <c r="E1092" s="5" t="str">
        <f>VLOOKUP(F1092,'Set up'!$A$2:$C$44,2,FALSE)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up'!$A$2:$C$44,3,FALSE)</f>
        <v>120</v>
      </c>
      <c r="J1092" s="5">
        <f>VLOOKUP(F1092,'Set up'!$A$2:$D$44,4,FALSE)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up'!$A$2:$E$44,5,FALSE)</f>
        <v>Trsf</v>
      </c>
      <c r="S1092" s="1" t="s">
        <v>1228</v>
      </c>
    </row>
    <row r="1093" spans="1:19" x14ac:dyDescent="0.3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1003</v>
      </c>
      <c r="E1093" s="5" t="str">
        <f>VLOOKUP(F1093,'Set up'!$A$2:$C$44,2,FALSE)</f>
        <v>C00000010</v>
      </c>
      <c r="F1093" s="1" t="s">
        <v>62</v>
      </c>
      <c r="G1093" s="11" t="s">
        <v>947</v>
      </c>
      <c r="H1093" s="5">
        <v>4</v>
      </c>
      <c r="I1093" s="5">
        <f>VLOOKUP(F1093,'Set up'!$A$2:$C$44,3,FALSE)</f>
        <v>120</v>
      </c>
      <c r="J1093" s="5">
        <f>VLOOKUP(F1093,'Set up'!$A$2:$D$44,4,FALSE)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up'!$A$2:$E$44,5,FALSE)</f>
        <v>Trsf</v>
      </c>
      <c r="S1093" s="1" t="s">
        <v>1228</v>
      </c>
    </row>
    <row r="1094" spans="1:19" x14ac:dyDescent="0.3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1003</v>
      </c>
      <c r="E1094" s="5" t="str">
        <f>VLOOKUP(F1094,'Set up'!$A$2:$C$44,2,FALSE)</f>
        <v>C00000010</v>
      </c>
      <c r="F1094" s="1" t="s">
        <v>62</v>
      </c>
      <c r="G1094" s="11" t="s">
        <v>948</v>
      </c>
      <c r="H1094" s="5">
        <v>4</v>
      </c>
      <c r="I1094" s="5">
        <f>VLOOKUP(F1094,'Set up'!$A$2:$C$44,3,FALSE)</f>
        <v>120</v>
      </c>
      <c r="J1094" s="5">
        <f>VLOOKUP(F1094,'Set up'!$A$2:$D$44,4,FALSE)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up'!$A$2:$E$44,5,FALSE)</f>
        <v>Trsf</v>
      </c>
      <c r="S1094" s="1" t="s">
        <v>1228</v>
      </c>
    </row>
    <row r="1095" spans="1:19" x14ac:dyDescent="0.3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1006</v>
      </c>
      <c r="E1095" s="5" t="str">
        <f>VLOOKUP(F1095,'Set up'!$A$2:$C$44,2,FALSE)</f>
        <v>C00000026</v>
      </c>
      <c r="F1095" s="1" t="s">
        <v>786</v>
      </c>
      <c r="G1095" s="11" t="s">
        <v>718</v>
      </c>
      <c r="H1095" s="5">
        <v>1</v>
      </c>
      <c r="I1095" s="5" t="str">
        <f>VLOOKUP(F1095,'Set up'!$A$2:$C$44,3,FALSE)</f>
        <v>Cash</v>
      </c>
      <c r="J1095" s="5">
        <f>VLOOKUP(F1095,'Set up'!$A$2:$D$44,4,FALSE)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up'!$A$2:$E$44,5,FALSE)</f>
        <v>Trsf</v>
      </c>
      <c r="S1095" s="1" t="s">
        <v>1028</v>
      </c>
    </row>
    <row r="1096" spans="1:19" x14ac:dyDescent="0.3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1006</v>
      </c>
      <c r="E1096" s="5" t="str">
        <f>VLOOKUP(F1096,'Set up'!$A$2:$C$44,2,FALSE)</f>
        <v>C00000026</v>
      </c>
      <c r="F1096" s="1" t="s">
        <v>786</v>
      </c>
      <c r="G1096" s="11" t="s">
        <v>894</v>
      </c>
      <c r="H1096" s="5">
        <v>1</v>
      </c>
      <c r="I1096" s="5" t="str">
        <f>VLOOKUP(F1096,'Set up'!$A$2:$C$44,3,FALSE)</f>
        <v>Cash</v>
      </c>
      <c r="J1096" s="5">
        <f>VLOOKUP(F1096,'Set up'!$A$2:$D$44,4,FALSE)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up'!$A$2:$E$44,5,FALSE)</f>
        <v>Trsf</v>
      </c>
      <c r="S1096" s="1" t="s">
        <v>1028</v>
      </c>
    </row>
    <row r="1097" spans="1:19" x14ac:dyDescent="0.3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1006</v>
      </c>
      <c r="E1097" s="5" t="str">
        <f>VLOOKUP(F1097,'Set up'!$A$2:$C$44,2,FALSE)</f>
        <v>C00000026</v>
      </c>
      <c r="F1097" s="1" t="s">
        <v>786</v>
      </c>
      <c r="G1097" s="11" t="s">
        <v>867</v>
      </c>
      <c r="H1097" s="5">
        <v>1</v>
      </c>
      <c r="I1097" s="5" t="str">
        <f>VLOOKUP(F1097,'Set up'!$A$2:$C$44,3,FALSE)</f>
        <v>Cash</v>
      </c>
      <c r="J1097" s="5">
        <f>VLOOKUP(F1097,'Set up'!$A$2:$D$44,4,FALSE)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up'!$A$2:$E$44,5,FALSE)</f>
        <v>Trsf</v>
      </c>
      <c r="S1097" s="1" t="s">
        <v>1028</v>
      </c>
    </row>
    <row r="1098" spans="1:19" x14ac:dyDescent="0.3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1006</v>
      </c>
      <c r="E1098" s="5" t="str">
        <f>VLOOKUP(F1098,'Set up'!$A$2:$C$44,2,FALSE)</f>
        <v>C00000026</v>
      </c>
      <c r="F1098" s="1" t="s">
        <v>786</v>
      </c>
      <c r="G1098" s="11" t="s">
        <v>1004</v>
      </c>
      <c r="H1098" s="5">
        <v>1</v>
      </c>
      <c r="I1098" s="5" t="str">
        <f>VLOOKUP(F1098,'Set up'!$A$2:$C$44,3,FALSE)</f>
        <v>Cash</v>
      </c>
      <c r="J1098" s="5">
        <f>VLOOKUP(F1098,'Set up'!$A$2:$D$44,4,FALSE)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up'!$A$2:$E$44,5,FALSE)</f>
        <v>Trsf</v>
      </c>
      <c r="S1098" s="1" t="s">
        <v>1028</v>
      </c>
    </row>
    <row r="1099" spans="1:19" x14ac:dyDescent="0.3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1006</v>
      </c>
      <c r="E1099" s="5" t="str">
        <f>VLOOKUP(F1099,'Set up'!$A$2:$C$44,2,FALSE)</f>
        <v>C00000026</v>
      </c>
      <c r="F1099" s="1" t="s">
        <v>786</v>
      </c>
      <c r="G1099" s="11" t="s">
        <v>896</v>
      </c>
      <c r="H1099" s="5">
        <v>1</v>
      </c>
      <c r="I1099" s="5" t="str">
        <f>VLOOKUP(F1099,'Set up'!$A$2:$C$44,3,FALSE)</f>
        <v>Cash</v>
      </c>
      <c r="J1099" s="5">
        <f>VLOOKUP(F1099,'Set up'!$A$2:$D$44,4,FALSE)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up'!$A$2:$E$44,5,FALSE)</f>
        <v>Trsf</v>
      </c>
      <c r="S1099" s="1" t="s">
        <v>1028</v>
      </c>
    </row>
    <row r="1100" spans="1:19" x14ac:dyDescent="0.3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1006</v>
      </c>
      <c r="E1100" s="5" t="str">
        <f>VLOOKUP(F1100,'Set up'!$A$2:$C$44,2,FALSE)</f>
        <v>C00000026</v>
      </c>
      <c r="F1100" s="1" t="s">
        <v>786</v>
      </c>
      <c r="G1100" s="11" t="s">
        <v>1005</v>
      </c>
      <c r="H1100" s="5">
        <v>1</v>
      </c>
      <c r="I1100" s="5" t="str">
        <f>VLOOKUP(F1100,'Set up'!$A$2:$C$44,3,FALSE)</f>
        <v>Cash</v>
      </c>
      <c r="J1100" s="5">
        <f>VLOOKUP(F1100,'Set up'!$A$2:$D$44,4,FALSE)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up'!$A$2:$E$44,5,FALSE)</f>
        <v>Trsf</v>
      </c>
      <c r="S1100" s="1" t="s">
        <v>1028</v>
      </c>
    </row>
    <row r="1101" spans="1:19" x14ac:dyDescent="0.3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1006</v>
      </c>
      <c r="E1101" s="5" t="str">
        <f>VLOOKUP(F1101,'Set up'!$A$2:$C$44,2,FALSE)</f>
        <v>C00000026</v>
      </c>
      <c r="F1101" s="1" t="s">
        <v>786</v>
      </c>
      <c r="G1101" s="11" t="s">
        <v>947</v>
      </c>
      <c r="H1101" s="5">
        <v>1</v>
      </c>
      <c r="I1101" s="5" t="str">
        <f>VLOOKUP(F1101,'Set up'!$A$2:$C$44,3,FALSE)</f>
        <v>Cash</v>
      </c>
      <c r="J1101" s="5">
        <f>VLOOKUP(F1101,'Set up'!$A$2:$D$44,4,FALSE)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up'!$A$2:$E$44,5,FALSE)</f>
        <v>Trsf</v>
      </c>
      <c r="S1101" s="1" t="s">
        <v>1028</v>
      </c>
    </row>
    <row r="1102" spans="1:19" x14ac:dyDescent="0.3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1006</v>
      </c>
      <c r="E1102" s="5" t="str">
        <f>VLOOKUP(F1102,'Set up'!$A$2:$C$44,2,FALSE)</f>
        <v>C00000026</v>
      </c>
      <c r="F1102" s="1" t="s">
        <v>786</v>
      </c>
      <c r="G1102" s="11" t="s">
        <v>64</v>
      </c>
      <c r="H1102" s="5">
        <v>2</v>
      </c>
      <c r="I1102" s="5" t="str">
        <f>VLOOKUP(F1102,'Set up'!$A$2:$C$44,3,FALSE)</f>
        <v>Cash</v>
      </c>
      <c r="J1102" s="5">
        <f>VLOOKUP(F1102,'Set up'!$A$2:$D$44,4,FALSE)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up'!$A$2:$E$44,5,FALSE)</f>
        <v>Trsf</v>
      </c>
      <c r="S1102" s="1" t="s">
        <v>1028</v>
      </c>
    </row>
    <row r="1103" spans="1:19" x14ac:dyDescent="0.3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1006</v>
      </c>
      <c r="E1103" s="5" t="str">
        <f>VLOOKUP(F1103,'Set up'!$A$2:$C$44,2,FALSE)</f>
        <v>C00000026</v>
      </c>
      <c r="F1103" s="1" t="s">
        <v>786</v>
      </c>
      <c r="G1103" s="11" t="s">
        <v>951</v>
      </c>
      <c r="H1103" s="5">
        <v>2</v>
      </c>
      <c r="I1103" s="5" t="str">
        <f>VLOOKUP(F1103,'Set up'!$A$2:$C$44,3,FALSE)</f>
        <v>Cash</v>
      </c>
      <c r="J1103" s="5">
        <f>VLOOKUP(F1103,'Set up'!$A$2:$D$44,4,FALSE)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up'!$A$2:$E$44,5,FALSE)</f>
        <v>Trsf</v>
      </c>
      <c r="S1103" s="1" t="s">
        <v>1028</v>
      </c>
    </row>
    <row r="1104" spans="1:19" x14ac:dyDescent="0.3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1007</v>
      </c>
      <c r="E1104" s="5" t="str">
        <f>VLOOKUP(F1104,'Set up'!$A$2:$C$44,2,FALSE)</f>
        <v>C00000010</v>
      </c>
      <c r="F1104" s="1" t="s">
        <v>62</v>
      </c>
      <c r="G1104" s="11" t="s">
        <v>616</v>
      </c>
      <c r="H1104" s="5">
        <v>1</v>
      </c>
      <c r="I1104" s="5">
        <f>VLOOKUP(F1104,'Set up'!$A$2:$C$44,3,FALSE)</f>
        <v>120</v>
      </c>
      <c r="J1104" s="5">
        <f>VLOOKUP(F1104,'Set up'!$A$2:$D$44,4,FALSE)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up'!$A$2:$E$44,5,FALSE)</f>
        <v>Trsf</v>
      </c>
      <c r="S1104" s="1" t="s">
        <v>1228</v>
      </c>
    </row>
    <row r="1105" spans="1:19" x14ac:dyDescent="0.3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1008</v>
      </c>
      <c r="E1105" s="5" t="str">
        <f>VLOOKUP(F1105,'Set up'!$A$2:$C$44,2,FALSE)</f>
        <v>C00000009</v>
      </c>
      <c r="F1105" s="1" t="s">
        <v>58</v>
      </c>
      <c r="G1105" s="11" t="s">
        <v>894</v>
      </c>
      <c r="H1105" s="5">
        <v>2</v>
      </c>
      <c r="I1105" s="5">
        <f>VLOOKUP(F1105,'Set up'!$A$2:$C$44,3,FALSE)</f>
        <v>60</v>
      </c>
      <c r="J1105" s="5">
        <f>VLOOKUP(F1105,'Set up'!$A$2:$D$44,4,FALSE)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up'!$A$2:$E$44,5,FALSE)</f>
        <v>Chq</v>
      </c>
      <c r="S1105" s="1" t="s">
        <v>1384</v>
      </c>
    </row>
    <row r="1106" spans="1:19" x14ac:dyDescent="0.3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1008</v>
      </c>
      <c r="E1106" s="5" t="str">
        <f>VLOOKUP(F1106,'Set up'!$A$2:$C$44,2,FALSE)</f>
        <v>C00000009</v>
      </c>
      <c r="F1106" s="1" t="s">
        <v>58</v>
      </c>
      <c r="G1106" s="11" t="s">
        <v>895</v>
      </c>
      <c r="H1106" s="5">
        <v>2</v>
      </c>
      <c r="I1106" s="5">
        <f>VLOOKUP(F1106,'Set up'!$A$2:$C$44,3,FALSE)</f>
        <v>60</v>
      </c>
      <c r="J1106" s="5">
        <f>VLOOKUP(F1106,'Set up'!$A$2:$D$44,4,FALSE)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up'!$A$2:$E$44,5,FALSE)</f>
        <v>Chq</v>
      </c>
      <c r="S1106" s="1" t="s">
        <v>1384</v>
      </c>
    </row>
    <row r="1107" spans="1:19" x14ac:dyDescent="0.3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1010</v>
      </c>
      <c r="E1107" s="5" t="str">
        <f>VLOOKUP(F1107,'Set up'!$A$2:$C$44,2,FALSE)</f>
        <v>C00000004</v>
      </c>
      <c r="F1107" s="1" t="s">
        <v>23</v>
      </c>
      <c r="G1107" s="11" t="s">
        <v>721</v>
      </c>
      <c r="H1107" s="5">
        <v>6</v>
      </c>
      <c r="I1107" s="5">
        <f>VLOOKUP(F1107,'Set up'!$A$2:$C$44,3,FALSE)</f>
        <v>120</v>
      </c>
      <c r="J1107" s="5">
        <f>VLOOKUP(F1107,'Set up'!$A$2:$D$44,4,FALSE)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up'!$A$2:$E$44,5,FALSE)</f>
        <v>Chq</v>
      </c>
      <c r="S1107" s="1" t="s">
        <v>1298</v>
      </c>
    </row>
    <row r="1108" spans="1:19" x14ac:dyDescent="0.3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1010</v>
      </c>
      <c r="E1108" s="5" t="str">
        <f>VLOOKUP(F1108,'Set up'!$A$2:$C$44,2,FALSE)</f>
        <v>C00000004</v>
      </c>
      <c r="F1108" s="1" t="s">
        <v>23</v>
      </c>
      <c r="G1108" s="11" t="s">
        <v>618</v>
      </c>
      <c r="H1108" s="5">
        <v>1</v>
      </c>
      <c r="I1108" s="5">
        <f>VLOOKUP(F1108,'Set up'!$A$2:$C$44,3,FALSE)</f>
        <v>120</v>
      </c>
      <c r="J1108" s="5">
        <f>VLOOKUP(F1108,'Set up'!$A$2:$D$44,4,FALSE)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up'!$A$2:$E$44,5,FALSE)</f>
        <v>Chq</v>
      </c>
      <c r="S1108" s="1" t="s">
        <v>1298</v>
      </c>
    </row>
    <row r="1109" spans="1:19" x14ac:dyDescent="0.3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1010</v>
      </c>
      <c r="E1109" s="5" t="str">
        <f>VLOOKUP(F1109,'Set up'!$A$2:$C$44,2,FALSE)</f>
        <v>C00000004</v>
      </c>
      <c r="F1109" s="1" t="s">
        <v>23</v>
      </c>
      <c r="G1109" s="11" t="s">
        <v>709</v>
      </c>
      <c r="H1109" s="5">
        <v>3</v>
      </c>
      <c r="I1109" s="5">
        <f>VLOOKUP(F1109,'Set up'!$A$2:$C$44,3,FALSE)</f>
        <v>120</v>
      </c>
      <c r="J1109" s="5">
        <f>VLOOKUP(F1109,'Set up'!$A$2:$D$44,4,FALSE)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up'!$A$2:$E$44,5,FALSE)</f>
        <v>Chq</v>
      </c>
      <c r="S1109" s="1" t="s">
        <v>1298</v>
      </c>
    </row>
    <row r="1110" spans="1:19" x14ac:dyDescent="0.3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1010</v>
      </c>
      <c r="E1110" s="5" t="str">
        <f>VLOOKUP(F1110,'Set up'!$A$2:$C$44,2,FALSE)</f>
        <v>C00000004</v>
      </c>
      <c r="F1110" s="1" t="s">
        <v>23</v>
      </c>
      <c r="G1110" s="11" t="s">
        <v>1009</v>
      </c>
      <c r="H1110" s="5">
        <v>3</v>
      </c>
      <c r="I1110" s="5">
        <f>VLOOKUP(F1110,'Set up'!$A$2:$C$44,3,FALSE)</f>
        <v>120</v>
      </c>
      <c r="J1110" s="5">
        <f>VLOOKUP(F1110,'Set up'!$A$2:$D$44,4,FALSE)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up'!$A$2:$E$44,5,FALSE)</f>
        <v>Chq</v>
      </c>
      <c r="S1110" s="1" t="s">
        <v>1298</v>
      </c>
    </row>
    <row r="1111" spans="1:19" x14ac:dyDescent="0.3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1010</v>
      </c>
      <c r="E1111" s="5" t="str">
        <f>VLOOKUP(F1111,'Set up'!$A$2:$C$44,2,FALSE)</f>
        <v>C00000004</v>
      </c>
      <c r="F1111" s="1" t="s">
        <v>23</v>
      </c>
      <c r="G1111" s="11" t="s">
        <v>668</v>
      </c>
      <c r="H1111" s="5">
        <v>4</v>
      </c>
      <c r="I1111" s="5">
        <f>VLOOKUP(F1111,'Set up'!$A$2:$C$44,3,FALSE)</f>
        <v>120</v>
      </c>
      <c r="J1111" s="5">
        <f>VLOOKUP(F1111,'Set up'!$A$2:$D$44,4,FALSE)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up'!$A$2:$E$44,5,FALSE)</f>
        <v>Chq</v>
      </c>
      <c r="S1111" s="1" t="s">
        <v>1298</v>
      </c>
    </row>
    <row r="1112" spans="1:19" x14ac:dyDescent="0.3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1011</v>
      </c>
      <c r="E1112" s="5" t="str">
        <f>VLOOKUP(F1112,'Set up'!$A$2:$C$44,2,FALSE)</f>
        <v>C00000001</v>
      </c>
      <c r="F1112" s="1" t="s">
        <v>7</v>
      </c>
      <c r="G1112" s="11" t="s">
        <v>718</v>
      </c>
      <c r="H1112" s="5">
        <v>1</v>
      </c>
      <c r="I1112" s="5" t="str">
        <f>VLOOKUP(F1112,'Set up'!$A$2:$C$44,3,FALSE)</f>
        <v>Cash</v>
      </c>
      <c r="J1112" s="5">
        <f>VLOOKUP(F1112,'Set up'!$A$2:$D$44,4,FALSE)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up'!$A$2:$E$44,5,FALSE)</f>
        <v>Trsf</v>
      </c>
      <c r="S1112" s="1" t="s">
        <v>1078</v>
      </c>
    </row>
    <row r="1113" spans="1:19" x14ac:dyDescent="0.3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1011</v>
      </c>
      <c r="E1113" s="5" t="str">
        <f>VLOOKUP(F1113,'Set up'!$A$2:$C$44,2,FALSE)</f>
        <v>C00000001</v>
      </c>
      <c r="F1113" s="1" t="s">
        <v>7</v>
      </c>
      <c r="G1113" s="11" t="s">
        <v>656</v>
      </c>
      <c r="H1113" s="5">
        <v>4</v>
      </c>
      <c r="I1113" s="5" t="str">
        <f>VLOOKUP(F1113,'Set up'!$A$2:$C$44,3,FALSE)</f>
        <v>Cash</v>
      </c>
      <c r="J1113" s="5">
        <f>VLOOKUP(F1113,'Set up'!$A$2:$D$44,4,FALSE)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up'!$A$2:$E$44,5,FALSE)</f>
        <v>Trsf</v>
      </c>
      <c r="S1113" s="1" t="s">
        <v>1078</v>
      </c>
    </row>
    <row r="1114" spans="1:19" x14ac:dyDescent="0.3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1012</v>
      </c>
      <c r="E1114" s="5" t="str">
        <f>VLOOKUP(F1114,'Set up'!$A$2:$C$44,2,FALSE)</f>
        <v>C00000020</v>
      </c>
      <c r="F1114" s="1" t="s">
        <v>411</v>
      </c>
      <c r="G1114" s="11" t="s">
        <v>718</v>
      </c>
      <c r="H1114" s="5">
        <v>2</v>
      </c>
      <c r="I1114" s="5" t="str">
        <f>VLOOKUP(F1114,'Set up'!$A$2:$C$44,3,FALSE)</f>
        <v>Cash</v>
      </c>
      <c r="J1114" s="5">
        <f>VLOOKUP(F1114,'Set up'!$A$2:$D$44,4,FALSE)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up'!$A$2:$E$44,5,FALSE)</f>
        <v>Trsf</v>
      </c>
      <c r="S1114" s="1" t="s">
        <v>1036</v>
      </c>
    </row>
    <row r="1115" spans="1:19" x14ac:dyDescent="0.3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1012</v>
      </c>
      <c r="E1115" s="5" t="str">
        <f>VLOOKUP(F1115,'Set up'!$A$2:$C$44,2,FALSE)</f>
        <v>C00000020</v>
      </c>
      <c r="F1115" s="1" t="s">
        <v>411</v>
      </c>
      <c r="G1115" s="11" t="s">
        <v>990</v>
      </c>
      <c r="H1115" s="5">
        <v>10</v>
      </c>
      <c r="I1115" s="5" t="str">
        <f>VLOOKUP(F1115,'Set up'!$A$2:$C$44,3,FALSE)</f>
        <v>Cash</v>
      </c>
      <c r="J1115" s="5">
        <f>VLOOKUP(F1115,'Set up'!$A$2:$D$44,4,FALSE)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up'!$A$2:$E$44,5,FALSE)</f>
        <v>Trsf</v>
      </c>
      <c r="S1115" s="1" t="s">
        <v>1036</v>
      </c>
    </row>
    <row r="1116" spans="1:19" x14ac:dyDescent="0.3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1012</v>
      </c>
      <c r="E1116" s="5" t="str">
        <f>VLOOKUP(F1116,'Set up'!$A$2:$C$44,2,FALSE)</f>
        <v>C00000020</v>
      </c>
      <c r="F1116" s="1" t="s">
        <v>411</v>
      </c>
      <c r="G1116" s="11" t="s">
        <v>794</v>
      </c>
      <c r="H1116" s="5">
        <v>5</v>
      </c>
      <c r="I1116" s="5" t="str">
        <f>VLOOKUP(F1116,'Set up'!$A$2:$C$44,3,FALSE)</f>
        <v>Cash</v>
      </c>
      <c r="J1116" s="5">
        <f>VLOOKUP(F1116,'Set up'!$A$2:$D$44,4,FALSE)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up'!$A$2:$E$44,5,FALSE)</f>
        <v>Trsf</v>
      </c>
      <c r="S1116" s="1" t="s">
        <v>1036</v>
      </c>
    </row>
    <row r="1117" spans="1:19" x14ac:dyDescent="0.3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1013</v>
      </c>
      <c r="E1117" s="5" t="str">
        <f>VLOOKUP(F1117,'Set up'!$A$2:$C$44,2,FALSE)</f>
        <v>C00000021</v>
      </c>
      <c r="F1117" s="1" t="s">
        <v>493</v>
      </c>
      <c r="G1117" s="11" t="s">
        <v>67</v>
      </c>
      <c r="H1117" s="5">
        <v>1</v>
      </c>
      <c r="I1117" s="5" t="str">
        <f>VLOOKUP(F1117,'Set up'!$A$2:$C$44,3,FALSE)</f>
        <v>Cash</v>
      </c>
      <c r="J1117" s="5">
        <f>VLOOKUP(F1117,'Set up'!$A$2:$D$44,4,FALSE)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up'!$A$2:$E$44,5,FALSE)</f>
        <v>PD Chq</v>
      </c>
      <c r="S1117" s="1" t="s">
        <v>1287</v>
      </c>
    </row>
    <row r="1118" spans="1:19" x14ac:dyDescent="0.3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1013</v>
      </c>
      <c r="E1118" s="5" t="str">
        <f>VLOOKUP(F1118,'Set up'!$A$2:$C$44,2,FALSE)</f>
        <v>C00000021</v>
      </c>
      <c r="F1118" s="1" t="s">
        <v>493</v>
      </c>
      <c r="G1118" s="11" t="s">
        <v>990</v>
      </c>
      <c r="H1118" s="5">
        <v>3</v>
      </c>
      <c r="I1118" s="5" t="str">
        <f>VLOOKUP(F1118,'Set up'!$A$2:$C$44,3,FALSE)</f>
        <v>Cash</v>
      </c>
      <c r="J1118" s="5">
        <f>VLOOKUP(F1118,'Set up'!$A$2:$D$44,4,FALSE)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up'!$A$2:$E$44,5,FALSE)</f>
        <v>PD Chq</v>
      </c>
      <c r="S1118" s="1" t="s">
        <v>1287</v>
      </c>
    </row>
    <row r="1119" spans="1:19" x14ac:dyDescent="0.3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1013</v>
      </c>
      <c r="E1119" s="5" t="str">
        <f>VLOOKUP(F1119,'Set up'!$A$2:$C$44,2,FALSE)</f>
        <v>C00000021</v>
      </c>
      <c r="F1119" s="1" t="s">
        <v>493</v>
      </c>
      <c r="G1119" s="11" t="s">
        <v>950</v>
      </c>
      <c r="H1119" s="5">
        <v>1</v>
      </c>
      <c r="I1119" s="5" t="str">
        <f>VLOOKUP(F1119,'Set up'!$A$2:$C$44,3,FALSE)</f>
        <v>Cash</v>
      </c>
      <c r="J1119" s="5">
        <f>VLOOKUP(F1119,'Set up'!$A$2:$D$44,4,FALSE)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up'!$A$2:$E$44,5,FALSE)</f>
        <v>PD Chq</v>
      </c>
      <c r="S1119" s="1" t="s">
        <v>1287</v>
      </c>
    </row>
    <row r="1120" spans="1:19" x14ac:dyDescent="0.3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1014</v>
      </c>
      <c r="E1120" s="5" t="str">
        <f>VLOOKUP(F1120,'Set up'!$A$2:$C$44,2,FALSE)</f>
        <v>C00000020</v>
      </c>
      <c r="F1120" s="1" t="s">
        <v>411</v>
      </c>
      <c r="G1120" s="11" t="s">
        <v>64</v>
      </c>
      <c r="H1120" s="5">
        <v>4</v>
      </c>
      <c r="I1120" s="5" t="str">
        <f>VLOOKUP(F1120,'Set up'!$A$2:$C$44,3,FALSE)</f>
        <v>Cash</v>
      </c>
      <c r="J1120" s="5">
        <f>VLOOKUP(F1120,'Set up'!$A$2:$D$44,4,FALSE)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up'!$A$2:$E$44,5,FALSE)</f>
        <v>Trsf</v>
      </c>
      <c r="S1120" s="1" t="s">
        <v>1042</v>
      </c>
    </row>
    <row r="1121" spans="1:19" x14ac:dyDescent="0.3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1016</v>
      </c>
      <c r="E1121" s="5" t="str">
        <f>VLOOKUP(F1121,'Set up'!$A$2:$C$44,2,FALSE)</f>
        <v>C00000020</v>
      </c>
      <c r="F1121" s="1" t="s">
        <v>411</v>
      </c>
      <c r="G1121" s="11" t="s">
        <v>721</v>
      </c>
      <c r="H1121" s="5">
        <v>15</v>
      </c>
      <c r="I1121" s="5" t="str">
        <f>VLOOKUP(F1121,'Set up'!$A$2:$C$44,3,FALSE)</f>
        <v>Cash</v>
      </c>
      <c r="J1121" s="5">
        <f>VLOOKUP(F1121,'Set up'!$A$2:$D$44,4,FALSE)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up'!$A$2:$E$44,5,FALSE)</f>
        <v>Trsf</v>
      </c>
      <c r="S1121" s="1" t="s">
        <v>1376</v>
      </c>
    </row>
    <row r="1122" spans="1:19" x14ac:dyDescent="0.3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1016</v>
      </c>
      <c r="E1122" s="5" t="str">
        <f>VLOOKUP(F1122,'Set up'!$A$2:$C$44,2,FALSE)</f>
        <v>C00000020</v>
      </c>
      <c r="F1122" s="1" t="s">
        <v>411</v>
      </c>
      <c r="G1122" s="11" t="s">
        <v>990</v>
      </c>
      <c r="H1122" s="5">
        <v>45</v>
      </c>
      <c r="I1122" s="5" t="str">
        <f>VLOOKUP(F1122,'Set up'!$A$2:$C$44,3,FALSE)</f>
        <v>Cash</v>
      </c>
      <c r="J1122" s="5">
        <f>VLOOKUP(F1122,'Set up'!$A$2:$D$44,4,FALSE)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up'!$A$2:$E$44,5,FALSE)</f>
        <v>Trsf</v>
      </c>
      <c r="S1122" s="1" t="s">
        <v>1377</v>
      </c>
    </row>
    <row r="1123" spans="1:19" x14ac:dyDescent="0.3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1016</v>
      </c>
      <c r="E1123" s="5" t="str">
        <f>VLOOKUP(F1123,'Set up'!$A$2:$C$44,2,FALSE)</f>
        <v>C00000020</v>
      </c>
      <c r="F1123" s="1" t="s">
        <v>411</v>
      </c>
      <c r="G1123" s="11" t="s">
        <v>991</v>
      </c>
      <c r="H1123" s="5">
        <v>7</v>
      </c>
      <c r="I1123" s="5" t="str">
        <f>VLOOKUP(F1123,'Set up'!$A$2:$C$44,3,FALSE)</f>
        <v>Cash</v>
      </c>
      <c r="J1123" s="5">
        <f>VLOOKUP(F1123,'Set up'!$A$2:$D$44,4,FALSE)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up'!$A$2:$E$44,5,FALSE)</f>
        <v>Trsf</v>
      </c>
      <c r="S1123" s="1" t="s">
        <v>1377</v>
      </c>
    </row>
    <row r="1124" spans="1:19" x14ac:dyDescent="0.3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1016</v>
      </c>
      <c r="E1124" s="5" t="str">
        <f>VLOOKUP(F1124,'Set up'!$A$2:$C$44,2,FALSE)</f>
        <v>C00000020</v>
      </c>
      <c r="F1124" s="1" t="s">
        <v>411</v>
      </c>
      <c r="G1124" s="11" t="s">
        <v>1015</v>
      </c>
      <c r="H1124" s="5">
        <v>15</v>
      </c>
      <c r="I1124" s="5" t="str">
        <f>VLOOKUP(F1124,'Set up'!$A$2:$C$44,3,FALSE)</f>
        <v>Cash</v>
      </c>
      <c r="J1124" s="5">
        <f>VLOOKUP(F1124,'Set up'!$A$2:$D$44,4,FALSE)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up'!$A$2:$E$44,5,FALSE)</f>
        <v>Trsf</v>
      </c>
      <c r="S1124" s="1" t="s">
        <v>1377</v>
      </c>
    </row>
    <row r="1125" spans="1:19" x14ac:dyDescent="0.3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1016</v>
      </c>
      <c r="E1125" s="5" t="str">
        <f>VLOOKUP(F1125,'Set up'!$A$2:$C$44,2,FALSE)</f>
        <v>C00000020</v>
      </c>
      <c r="F1125" s="1" t="s">
        <v>411</v>
      </c>
      <c r="G1125" s="11" t="s">
        <v>64</v>
      </c>
      <c r="H1125" s="5">
        <v>15</v>
      </c>
      <c r="I1125" s="5" t="str">
        <f>VLOOKUP(F1125,'Set up'!$A$2:$C$44,3,FALSE)</f>
        <v>Cash</v>
      </c>
      <c r="J1125" s="5">
        <f>VLOOKUP(F1125,'Set up'!$A$2:$D$44,4,FALSE)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up'!$A$2:$E$44,5,FALSE)</f>
        <v>Trsf</v>
      </c>
      <c r="S1125" s="1" t="s">
        <v>1377</v>
      </c>
    </row>
    <row r="1126" spans="1:19" x14ac:dyDescent="0.3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1016</v>
      </c>
      <c r="E1126" s="5" t="str">
        <f>VLOOKUP(F1126,'Set up'!$A$2:$C$44,2,FALSE)</f>
        <v>C00000020</v>
      </c>
      <c r="F1126" s="1" t="s">
        <v>411</v>
      </c>
      <c r="G1126" s="11" t="s">
        <v>992</v>
      </c>
      <c r="H1126" s="5">
        <v>2</v>
      </c>
      <c r="I1126" s="5" t="str">
        <f>VLOOKUP(F1126,'Set up'!$A$2:$C$44,3,FALSE)</f>
        <v>Cash</v>
      </c>
      <c r="J1126" s="5">
        <f>VLOOKUP(F1126,'Set up'!$A$2:$D$44,4,FALSE)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up'!$A$2:$E$44,5,FALSE)</f>
        <v>Trsf</v>
      </c>
      <c r="S1126" s="1" t="s">
        <v>1377</v>
      </c>
    </row>
    <row r="1127" spans="1:19" x14ac:dyDescent="0.3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1016</v>
      </c>
      <c r="E1127" s="5" t="str">
        <f>VLOOKUP(F1127,'Set up'!$A$2:$C$44,2,FALSE)</f>
        <v>C00000020</v>
      </c>
      <c r="F1127" s="1" t="s">
        <v>411</v>
      </c>
      <c r="G1127" s="11" t="s">
        <v>993</v>
      </c>
      <c r="H1127" s="5">
        <v>4</v>
      </c>
      <c r="I1127" s="5" t="str">
        <f>VLOOKUP(F1127,'Set up'!$A$2:$C$44,3,FALSE)</f>
        <v>Cash</v>
      </c>
      <c r="J1127" s="5">
        <f>VLOOKUP(F1127,'Set up'!$A$2:$D$44,4,FALSE)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up'!$A$2:$E$44,5,FALSE)</f>
        <v>Trsf</v>
      </c>
      <c r="S1127" s="1" t="s">
        <v>1377</v>
      </c>
    </row>
    <row r="1128" spans="1:19" x14ac:dyDescent="0.3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1017</v>
      </c>
      <c r="E1128" s="5" t="str">
        <f>VLOOKUP(F1128,'Set up'!$A$2:$C$44,2,FALSE)</f>
        <v>C00000021</v>
      </c>
      <c r="F1128" s="1" t="s">
        <v>493</v>
      </c>
      <c r="G1128" s="11" t="s">
        <v>67</v>
      </c>
      <c r="H1128" s="5">
        <v>1</v>
      </c>
      <c r="I1128" s="5" t="str">
        <f>VLOOKUP(F1128,'Set up'!$A$2:$C$44,3,FALSE)</f>
        <v>Cash</v>
      </c>
      <c r="J1128" s="5">
        <f>VLOOKUP(F1128,'Set up'!$A$2:$D$44,4,FALSE)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up'!$A$2:$E$44,5,FALSE)</f>
        <v>PD Chq</v>
      </c>
      <c r="S1128" s="1" t="s">
        <v>1297</v>
      </c>
    </row>
    <row r="1129" spans="1:19" x14ac:dyDescent="0.3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1017</v>
      </c>
      <c r="E1129" s="5" t="str">
        <f>VLOOKUP(F1129,'Set up'!$A$2:$C$44,2,FALSE)</f>
        <v>C00000021</v>
      </c>
      <c r="F1129" s="1" t="s">
        <v>493</v>
      </c>
      <c r="G1129" s="11" t="s">
        <v>656</v>
      </c>
      <c r="H1129" s="5">
        <v>3</v>
      </c>
      <c r="I1129" s="5" t="str">
        <f>VLOOKUP(F1129,'Set up'!$A$2:$C$44,3,FALSE)</f>
        <v>Cash</v>
      </c>
      <c r="J1129" s="5">
        <f>VLOOKUP(F1129,'Set up'!$A$2:$D$44,4,FALSE)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up'!$A$2:$E$44,5,FALSE)</f>
        <v>PD Chq</v>
      </c>
      <c r="S1129" s="1" t="s">
        <v>1297</v>
      </c>
    </row>
    <row r="1130" spans="1:19" x14ac:dyDescent="0.3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1017</v>
      </c>
      <c r="E1130" s="5" t="str">
        <f>VLOOKUP(F1130,'Set up'!$A$2:$C$44,2,FALSE)</f>
        <v>C00000021</v>
      </c>
      <c r="F1130" s="1" t="s">
        <v>493</v>
      </c>
      <c r="G1130" s="11" t="s">
        <v>993</v>
      </c>
      <c r="H1130" s="5">
        <v>1</v>
      </c>
      <c r="I1130" s="5" t="str">
        <f>VLOOKUP(F1130,'Set up'!$A$2:$C$44,3,FALSE)</f>
        <v>Cash</v>
      </c>
      <c r="J1130" s="5">
        <f>VLOOKUP(F1130,'Set up'!$A$2:$D$44,4,FALSE)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up'!$A$2:$E$44,5,FALSE)</f>
        <v>PD Chq</v>
      </c>
      <c r="S1130" s="1" t="s">
        <v>1297</v>
      </c>
    </row>
    <row r="1131" spans="1:19" x14ac:dyDescent="0.3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1017</v>
      </c>
      <c r="E1131" s="5" t="str">
        <f>VLOOKUP(F1131,'Set up'!$A$2:$C$44,2,FALSE)</f>
        <v>C00000021</v>
      </c>
      <c r="F1131" s="1" t="s">
        <v>493</v>
      </c>
      <c r="G1131" s="11" t="s">
        <v>1018</v>
      </c>
      <c r="H1131" s="5">
        <v>1</v>
      </c>
      <c r="I1131" s="5" t="str">
        <f>VLOOKUP(F1131,'Set up'!$A$2:$C$44,3,FALSE)</f>
        <v>Cash</v>
      </c>
      <c r="J1131" s="5">
        <f>VLOOKUP(F1131,'Set up'!$A$2:$D$44,4,FALSE)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up'!$A$2:$E$44,5,FALSE)</f>
        <v>PD Chq</v>
      </c>
      <c r="S1131" s="1" t="s">
        <v>1297</v>
      </c>
    </row>
    <row r="1132" spans="1:19" x14ac:dyDescent="0.3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1048</v>
      </c>
      <c r="E1132" s="5" t="str">
        <f>VLOOKUP(F1132,'Set up'!$A$2:$C$44,2,FALSE)</f>
        <v>C00000004</v>
      </c>
      <c r="F1132" s="1" t="s">
        <v>23</v>
      </c>
      <c r="G1132" s="89" t="s">
        <v>721</v>
      </c>
      <c r="H1132" s="5">
        <v>5</v>
      </c>
      <c r="I1132" s="5">
        <f>VLOOKUP(F1132,'Set up'!$A$2:$C$44,3,FALSE)</f>
        <v>120</v>
      </c>
      <c r="J1132" s="5">
        <f>VLOOKUP(F1132,'Set up'!$A$2:$D$44,4,FALSE)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up'!$A$2:$E$44,5,FALSE)</f>
        <v>Chq</v>
      </c>
      <c r="S1132" s="1" t="s">
        <v>1788</v>
      </c>
    </row>
    <row r="1133" spans="1:19" x14ac:dyDescent="0.3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1048</v>
      </c>
      <c r="E1133" s="5" t="str">
        <f>VLOOKUP(F1133,'Set up'!$A$2:$C$44,2,FALSE)</f>
        <v>C00000004</v>
      </c>
      <c r="F1133" s="1" t="s">
        <v>23</v>
      </c>
      <c r="G1133" s="89" t="s">
        <v>618</v>
      </c>
      <c r="H1133" s="5">
        <v>1</v>
      </c>
      <c r="I1133" s="5">
        <f>VLOOKUP(F1133,'Set up'!$A$2:$C$44,3,FALSE)</f>
        <v>120</v>
      </c>
      <c r="J1133" s="5">
        <f>VLOOKUP(F1133,'Set up'!$A$2:$D$44,4,FALSE)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up'!$A$2:$E$44,5,FALSE)</f>
        <v>Chq</v>
      </c>
      <c r="S1133" s="1" t="s">
        <v>1788</v>
      </c>
    </row>
    <row r="1134" spans="1:19" x14ac:dyDescent="0.3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1049</v>
      </c>
      <c r="E1134" s="5" t="str">
        <f>VLOOKUP(F1134,'Set up'!$A$2:$C$44,2,FALSE)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up'!$A$2:$C$44,3,FALSE)</f>
        <v>120</v>
      </c>
      <c r="J1134" s="5">
        <f>VLOOKUP(F1134,'Set up'!$A$2:$D$44,4,FALSE)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up'!$A$2:$E$44,5,FALSE)</f>
        <v>Trsf</v>
      </c>
      <c r="S1134" s="1" t="s">
        <v>1300</v>
      </c>
    </row>
    <row r="1135" spans="1:19" x14ac:dyDescent="0.3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1049</v>
      </c>
      <c r="E1135" s="5" t="str">
        <f>VLOOKUP(F1135,'Set up'!$A$2:$C$44,2,FALSE)</f>
        <v>C00000010</v>
      </c>
      <c r="F1135" s="1" t="s">
        <v>62</v>
      </c>
      <c r="G1135" s="89" t="s">
        <v>915</v>
      </c>
      <c r="H1135" s="5">
        <v>5</v>
      </c>
      <c r="I1135" s="5">
        <f>VLOOKUP(F1135,'Set up'!$A$2:$C$44,3,FALSE)</f>
        <v>120</v>
      </c>
      <c r="J1135" s="5">
        <f>VLOOKUP(F1135,'Set up'!$A$2:$D$44,4,FALSE)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up'!$A$2:$E$44,5,FALSE)</f>
        <v>Trsf</v>
      </c>
      <c r="S1135" s="1" t="s">
        <v>1300</v>
      </c>
    </row>
    <row r="1136" spans="1:19" x14ac:dyDescent="0.3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1049</v>
      </c>
      <c r="E1136" s="5" t="str">
        <f>VLOOKUP(F1136,'Set up'!$A$2:$C$44,2,FALSE)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up'!$A$2:$C$44,3,FALSE)</f>
        <v>120</v>
      </c>
      <c r="J1136" s="5">
        <f>VLOOKUP(F1136,'Set up'!$A$2:$D$44,4,FALSE)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up'!$A$2:$E$44,5,FALSE)</f>
        <v>Trsf</v>
      </c>
      <c r="S1136" s="1" t="s">
        <v>1300</v>
      </c>
    </row>
    <row r="1137" spans="1:19" x14ac:dyDescent="0.3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1049</v>
      </c>
      <c r="E1137" s="5" t="str">
        <f>VLOOKUP(F1137,'Set up'!$A$2:$C$44,2,FALSE)</f>
        <v>C00000010</v>
      </c>
      <c r="F1137" s="1" t="s">
        <v>62</v>
      </c>
      <c r="G1137" s="89" t="s">
        <v>947</v>
      </c>
      <c r="H1137" s="5">
        <v>4</v>
      </c>
      <c r="I1137" s="5">
        <f>VLOOKUP(F1137,'Set up'!$A$2:$C$44,3,FALSE)</f>
        <v>120</v>
      </c>
      <c r="J1137" s="5">
        <f>VLOOKUP(F1137,'Set up'!$A$2:$D$44,4,FALSE)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up'!$A$2:$E$44,5,FALSE)</f>
        <v>Trsf</v>
      </c>
      <c r="S1137" s="1" t="s">
        <v>1300</v>
      </c>
    </row>
    <row r="1138" spans="1:19" x14ac:dyDescent="0.3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1050</v>
      </c>
      <c r="E1138" s="5" t="str">
        <f>VLOOKUP(F1138,'Set up'!$A$2:$C$44,2,FALSE)</f>
        <v>C00000009</v>
      </c>
      <c r="F1138" s="1" t="s">
        <v>58</v>
      </c>
      <c r="G1138" s="89" t="s">
        <v>721</v>
      </c>
      <c r="H1138" s="5">
        <v>2</v>
      </c>
      <c r="I1138" s="5">
        <f>VLOOKUP(F1138,'Set up'!$A$2:$C$44,3,FALSE)</f>
        <v>60</v>
      </c>
      <c r="J1138" s="5">
        <f>VLOOKUP(F1138,'Set up'!$A$2:$D$44,4,FALSE)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up'!$A$2:$E$44,5,FALSE)</f>
        <v>Chq</v>
      </c>
      <c r="S1138" s="1" t="s">
        <v>1384</v>
      </c>
    </row>
    <row r="1139" spans="1:19" x14ac:dyDescent="0.3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1050</v>
      </c>
      <c r="E1139" s="5" t="str">
        <f>VLOOKUP(F1139,'Set up'!$A$2:$C$44,2,FALSE)</f>
        <v>C00000009</v>
      </c>
      <c r="F1139" s="1" t="s">
        <v>58</v>
      </c>
      <c r="G1139" s="89" t="s">
        <v>709</v>
      </c>
      <c r="H1139" s="5">
        <v>1</v>
      </c>
      <c r="I1139" s="5">
        <f>VLOOKUP(F1139,'Set up'!$A$2:$C$44,3,FALSE)</f>
        <v>60</v>
      </c>
      <c r="J1139" s="5">
        <f>VLOOKUP(F1139,'Set up'!$A$2:$D$44,4,FALSE)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up'!$A$2:$E$44,5,FALSE)</f>
        <v>Chq</v>
      </c>
      <c r="S1139" s="1" t="s">
        <v>1384</v>
      </c>
    </row>
    <row r="1140" spans="1:19" x14ac:dyDescent="0.3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1050</v>
      </c>
      <c r="E1140" s="5" t="str">
        <f>VLOOKUP(F1140,'Set up'!$A$2:$C$44,2,FALSE)</f>
        <v>C00000009</v>
      </c>
      <c r="F1140" s="1" t="s">
        <v>58</v>
      </c>
      <c r="G1140" s="89" t="s">
        <v>895</v>
      </c>
      <c r="H1140" s="5">
        <v>1</v>
      </c>
      <c r="I1140" s="5">
        <f>VLOOKUP(F1140,'Set up'!$A$2:$C$44,3,FALSE)</f>
        <v>60</v>
      </c>
      <c r="J1140" s="5">
        <f>VLOOKUP(F1140,'Set up'!$A$2:$D$44,4,FALSE)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up'!$A$2:$E$44,5,FALSE)</f>
        <v>Chq</v>
      </c>
      <c r="S1140" s="1" t="s">
        <v>1384</v>
      </c>
    </row>
    <row r="1141" spans="1:19" x14ac:dyDescent="0.3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1052</v>
      </c>
      <c r="E1141" s="5" t="str">
        <f>VLOOKUP(F1141,'Set up'!$A$2:$C$44,2,FALSE)</f>
        <v>C00000020</v>
      </c>
      <c r="F1141" s="1" t="s">
        <v>411</v>
      </c>
      <c r="G1141" s="89" t="s">
        <v>668</v>
      </c>
      <c r="H1141" s="5">
        <v>4</v>
      </c>
      <c r="I1141" s="5" t="str">
        <f>VLOOKUP(F1141,'Set up'!$A$2:$C$44,3,FALSE)</f>
        <v>Cash</v>
      </c>
      <c r="J1141" s="5">
        <f>VLOOKUP(F1141,'Set up'!$A$2:$D$44,4,FALSE)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up'!$A$2:$E$44,5,FALSE)</f>
        <v>Trsf</v>
      </c>
      <c r="S1141" s="1" t="s">
        <v>1080</v>
      </c>
    </row>
    <row r="1142" spans="1:19" x14ac:dyDescent="0.3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1052</v>
      </c>
      <c r="E1142" s="5" t="str">
        <f>VLOOKUP(F1142,'Set up'!$A$2:$C$44,2,FALSE)</f>
        <v>C00000020</v>
      </c>
      <c r="F1142" s="1" t="s">
        <v>411</v>
      </c>
      <c r="G1142" s="89" t="s">
        <v>1051</v>
      </c>
      <c r="H1142" s="5">
        <v>1</v>
      </c>
      <c r="I1142" s="5" t="str">
        <f>VLOOKUP(F1142,'Set up'!$A$2:$C$44,3,FALSE)</f>
        <v>Cash</v>
      </c>
      <c r="J1142" s="5">
        <f>VLOOKUP(F1142,'Set up'!$A$2:$D$44,4,FALSE)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up'!$A$2:$E$44,5,FALSE)</f>
        <v>Trsf</v>
      </c>
      <c r="S1142" s="1" t="s">
        <v>1080</v>
      </c>
    </row>
    <row r="1143" spans="1:19" x14ac:dyDescent="0.3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1055</v>
      </c>
      <c r="E1143" s="5" t="str">
        <f>VLOOKUP(F1143,'Set up'!$A$2:$C$44,2,FALSE)</f>
        <v>C00000031</v>
      </c>
      <c r="F1143" s="1" t="s">
        <v>1053</v>
      </c>
      <c r="G1143" s="89" t="s">
        <v>1056</v>
      </c>
      <c r="H1143" s="5">
        <v>1</v>
      </c>
      <c r="I1143" s="5" t="str">
        <f>VLOOKUP(F1143,'Set up'!$A$2:$C$44,3,FALSE)</f>
        <v>Cash</v>
      </c>
      <c r="J1143" s="5">
        <f>VLOOKUP(F1143,'Set up'!$A$2:$D$44,4,FALSE)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up'!$A$2:$E$44,5,FALSE)</f>
        <v>Trsf</v>
      </c>
      <c r="S1143" s="1" t="s">
        <v>1085</v>
      </c>
    </row>
    <row r="1144" spans="1:19" x14ac:dyDescent="0.3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1055</v>
      </c>
      <c r="E1144" s="5" t="str">
        <f>VLOOKUP(F1144,'Set up'!$A$2:$C$44,2,FALSE)</f>
        <v>C00000031</v>
      </c>
      <c r="F1144" s="1" t="s">
        <v>1053</v>
      </c>
      <c r="G1144" s="89" t="s">
        <v>709</v>
      </c>
      <c r="H1144" s="5">
        <v>1</v>
      </c>
      <c r="I1144" s="5" t="str">
        <f>VLOOKUP(F1144,'Set up'!$A$2:$C$44,3,FALSE)</f>
        <v>Cash</v>
      </c>
      <c r="J1144" s="5">
        <f>VLOOKUP(F1144,'Set up'!$A$2:$D$44,4,FALSE)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up'!$A$2:$E$44,5,FALSE)</f>
        <v>Trsf</v>
      </c>
      <c r="S1144" s="1" t="s">
        <v>1085</v>
      </c>
    </row>
    <row r="1145" spans="1:19" x14ac:dyDescent="0.3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1055</v>
      </c>
      <c r="E1145" s="5" t="str">
        <f>VLOOKUP(F1145,'Set up'!$A$2:$C$44,2,FALSE)</f>
        <v>C00000031</v>
      </c>
      <c r="F1145" s="1" t="s">
        <v>1053</v>
      </c>
      <c r="G1145" s="89" t="s">
        <v>668</v>
      </c>
      <c r="H1145" s="5">
        <v>1</v>
      </c>
      <c r="I1145" s="5" t="str">
        <f>VLOOKUP(F1145,'Set up'!$A$2:$C$44,3,FALSE)</f>
        <v>Cash</v>
      </c>
      <c r="J1145" s="5">
        <f>VLOOKUP(F1145,'Set up'!$A$2:$D$44,4,FALSE)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up'!$A$2:$E$44,5,FALSE)</f>
        <v>Trsf</v>
      </c>
      <c r="S1145" s="1" t="s">
        <v>1085</v>
      </c>
    </row>
    <row r="1146" spans="1:19" x14ac:dyDescent="0.3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1057</v>
      </c>
      <c r="E1146" s="5" t="str">
        <f>VLOOKUP(F1146,'Set up'!$A$2:$C$44,2,FALSE)</f>
        <v>C00000022</v>
      </c>
      <c r="F1146" s="1" t="s">
        <v>639</v>
      </c>
      <c r="G1146" s="89" t="s">
        <v>660</v>
      </c>
      <c r="H1146" s="5">
        <v>1</v>
      </c>
      <c r="I1146" s="5" t="str">
        <f>VLOOKUP(F1146,'Set up'!$A$2:$C$44,3,FALSE)</f>
        <v>Cash</v>
      </c>
      <c r="J1146" s="5">
        <f>VLOOKUP(F1146,'Set up'!$A$2:$D$44,4,FALSE)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up'!$A$2:$E$44,5,FALSE)</f>
        <v>Trsf</v>
      </c>
      <c r="S1146" s="1" t="s">
        <v>1153</v>
      </c>
    </row>
    <row r="1147" spans="1:19" x14ac:dyDescent="0.3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1057</v>
      </c>
      <c r="E1147" s="5" t="str">
        <f>VLOOKUP(F1147,'Set up'!$A$2:$C$44,2,FALSE)</f>
        <v>C00000022</v>
      </c>
      <c r="F1147" s="1" t="s">
        <v>639</v>
      </c>
      <c r="G1147" s="89" t="s">
        <v>1058</v>
      </c>
      <c r="H1147" s="5">
        <v>1</v>
      </c>
      <c r="I1147" s="5" t="str">
        <f>VLOOKUP(F1147,'Set up'!$A$2:$C$44,3,FALSE)</f>
        <v>Cash</v>
      </c>
      <c r="J1147" s="5">
        <f>VLOOKUP(F1147,'Set up'!$A$2:$D$44,4,FALSE)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up'!$A$2:$E$44,5,FALSE)</f>
        <v>Trsf</v>
      </c>
      <c r="S1147" s="1" t="s">
        <v>1153</v>
      </c>
    </row>
    <row r="1148" spans="1:19" x14ac:dyDescent="0.3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1064</v>
      </c>
      <c r="E1148" s="5" t="str">
        <f>VLOOKUP(F1148,'Set up'!$A$2:$C$44,2,FALSE)</f>
        <v>C00000030</v>
      </c>
      <c r="F1148" s="1" t="s">
        <v>1059</v>
      </c>
      <c r="G1148" s="89" t="s">
        <v>1060</v>
      </c>
      <c r="H1148" s="5">
        <v>4</v>
      </c>
      <c r="I1148" s="5" t="str">
        <f>VLOOKUP(F1148,'Set up'!$A$2:$C$44,3,FALSE)</f>
        <v>Cash</v>
      </c>
      <c r="J1148" s="5">
        <f>VLOOKUP(F1148,'Set up'!$A$2:$D$44,4,FALSE)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up'!$A$2:$E$44,5,FALSE)</f>
        <v>Trsf</v>
      </c>
      <c r="S1148" s="1" t="s">
        <v>1086</v>
      </c>
    </row>
    <row r="1149" spans="1:19" x14ac:dyDescent="0.3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1064</v>
      </c>
      <c r="E1149" s="5" t="str">
        <f>VLOOKUP(F1149,'Set up'!$A$2:$C$44,2,FALSE)</f>
        <v>C00000030</v>
      </c>
      <c r="F1149" s="1" t="s">
        <v>1059</v>
      </c>
      <c r="G1149" s="89" t="s">
        <v>1061</v>
      </c>
      <c r="H1149" s="5">
        <v>4</v>
      </c>
      <c r="I1149" s="5" t="str">
        <f>VLOOKUP(F1149,'Set up'!$A$2:$C$44,3,FALSE)</f>
        <v>Cash</v>
      </c>
      <c r="J1149" s="5">
        <f>VLOOKUP(F1149,'Set up'!$A$2:$D$44,4,FALSE)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up'!$A$2:$E$44,5,FALSE)</f>
        <v>Trsf</v>
      </c>
      <c r="S1149" s="1" t="s">
        <v>1086</v>
      </c>
    </row>
    <row r="1150" spans="1:19" x14ac:dyDescent="0.3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1064</v>
      </c>
      <c r="E1150" s="5" t="str">
        <f>VLOOKUP(F1150,'Set up'!$A$2:$C$44,2,FALSE)</f>
        <v>C00000030</v>
      </c>
      <c r="F1150" s="1" t="s">
        <v>1059</v>
      </c>
      <c r="G1150" s="89" t="s">
        <v>1062</v>
      </c>
      <c r="H1150" s="5">
        <v>3</v>
      </c>
      <c r="I1150" s="5" t="str">
        <f>VLOOKUP(F1150,'Set up'!$A$2:$C$44,3,FALSE)</f>
        <v>Cash</v>
      </c>
      <c r="J1150" s="5">
        <f>VLOOKUP(F1150,'Set up'!$A$2:$D$44,4,FALSE)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up'!$A$2:$E$44,5,FALSE)</f>
        <v>Trsf</v>
      </c>
      <c r="S1150" s="1" t="s">
        <v>1086</v>
      </c>
    </row>
    <row r="1151" spans="1:19" x14ac:dyDescent="0.3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1064</v>
      </c>
      <c r="E1151" s="5" t="str">
        <f>VLOOKUP(F1151,'Set up'!$A$2:$C$44,2,FALSE)</f>
        <v>C00000030</v>
      </c>
      <c r="F1151" s="1" t="s">
        <v>1059</v>
      </c>
      <c r="G1151" s="90" t="s">
        <v>1063</v>
      </c>
      <c r="H1151" s="5">
        <v>1</v>
      </c>
      <c r="I1151" s="5" t="str">
        <f>VLOOKUP(F1151,'Set up'!$A$2:$C$44,3,FALSE)</f>
        <v>Cash</v>
      </c>
      <c r="J1151" s="5">
        <f>VLOOKUP(F1151,'Set up'!$A$2:$D$44,4,FALSE)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up'!$A$2:$E$44,5,FALSE)</f>
        <v>Trsf</v>
      </c>
      <c r="S1151" s="1" t="s">
        <v>1086</v>
      </c>
    </row>
    <row r="1152" spans="1:19" x14ac:dyDescent="0.3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1065</v>
      </c>
      <c r="E1152" s="5" t="str">
        <f>VLOOKUP(F1152,'Set up'!$A$2:$C$44,2,FALSE)</f>
        <v>C00000021</v>
      </c>
      <c r="F1152" s="1" t="s">
        <v>493</v>
      </c>
      <c r="G1152" s="89" t="s">
        <v>67</v>
      </c>
      <c r="H1152" s="5">
        <v>1</v>
      </c>
      <c r="I1152" s="5" t="str">
        <f>VLOOKUP(F1152,'Set up'!$A$2:$C$44,3,FALSE)</f>
        <v>Cash</v>
      </c>
      <c r="J1152" s="5">
        <f>VLOOKUP(F1152,'Set up'!$A$2:$D$44,4,FALSE)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up'!$A$2:$E$44,5,FALSE)</f>
        <v>PD Chq</v>
      </c>
      <c r="S1152" s="1" t="s">
        <v>1374</v>
      </c>
    </row>
    <row r="1153" spans="1:19" x14ac:dyDescent="0.3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1065</v>
      </c>
      <c r="E1153" s="5" t="str">
        <f>VLOOKUP(F1153,'Set up'!$A$2:$C$44,2,FALSE)</f>
        <v>C00000021</v>
      </c>
      <c r="F1153" s="1" t="s">
        <v>493</v>
      </c>
      <c r="G1153" s="89" t="s">
        <v>656</v>
      </c>
      <c r="H1153" s="5">
        <v>4</v>
      </c>
      <c r="I1153" s="5" t="str">
        <f>VLOOKUP(F1153,'Set up'!$A$2:$C$44,3,FALSE)</f>
        <v>Cash</v>
      </c>
      <c r="J1153" s="5">
        <f>VLOOKUP(F1153,'Set up'!$A$2:$D$44,4,FALSE)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up'!$A$2:$E$44,5,FALSE)</f>
        <v>PD Chq</v>
      </c>
      <c r="S1153" s="1" t="s">
        <v>1374</v>
      </c>
    </row>
    <row r="1154" spans="1:19" x14ac:dyDescent="0.3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1065</v>
      </c>
      <c r="E1154" s="5" t="str">
        <f>VLOOKUP(F1154,'Set up'!$A$2:$C$44,2,FALSE)</f>
        <v>C00000021</v>
      </c>
      <c r="F1154" s="1" t="s">
        <v>493</v>
      </c>
      <c r="G1154" s="89" t="s">
        <v>668</v>
      </c>
      <c r="H1154" s="5">
        <v>1</v>
      </c>
      <c r="I1154" s="5" t="str">
        <f>VLOOKUP(F1154,'Set up'!$A$2:$C$44,3,FALSE)</f>
        <v>Cash</v>
      </c>
      <c r="J1154" s="5">
        <f>VLOOKUP(F1154,'Set up'!$A$2:$D$44,4,FALSE)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up'!$A$2:$E$44,5,FALSE)</f>
        <v>PD Chq</v>
      </c>
      <c r="S1154" s="1" t="s">
        <v>1374</v>
      </c>
    </row>
    <row r="1155" spans="1:19" x14ac:dyDescent="0.3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1066</v>
      </c>
      <c r="E1155" s="5" t="str">
        <f>VLOOKUP(F1155,'Set up'!$A$2:$C$44,2,FALSE)</f>
        <v>C00000020</v>
      </c>
      <c r="F1155" s="1" t="s">
        <v>411</v>
      </c>
      <c r="G1155" s="89" t="s">
        <v>721</v>
      </c>
      <c r="H1155" s="5">
        <v>5</v>
      </c>
      <c r="I1155" s="5" t="str">
        <f>VLOOKUP(F1155,'Set up'!$A$2:$C$44,3,FALSE)</f>
        <v>Cash</v>
      </c>
      <c r="J1155" s="5">
        <f>VLOOKUP(F1155,'Set up'!$A$2:$D$44,4,FALSE)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up'!$A$2:$E$44,5,FALSE)</f>
        <v>Trsf</v>
      </c>
      <c r="S1155" s="1" t="s">
        <v>1502</v>
      </c>
    </row>
    <row r="1156" spans="1:19" x14ac:dyDescent="0.3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1066</v>
      </c>
      <c r="E1156" s="5" t="str">
        <f>VLOOKUP(F1156,'Set up'!$A$2:$C$44,2,FALSE)</f>
        <v>C00000020</v>
      </c>
      <c r="F1156" s="1" t="s">
        <v>411</v>
      </c>
      <c r="G1156" s="89" t="s">
        <v>990</v>
      </c>
      <c r="H1156" s="5">
        <v>12</v>
      </c>
      <c r="I1156" s="5" t="str">
        <f>VLOOKUP(F1156,'Set up'!$A$2:$C$44,3,FALSE)</f>
        <v>Cash</v>
      </c>
      <c r="J1156" s="5">
        <f>VLOOKUP(F1156,'Set up'!$A$2:$D$44,4,FALSE)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up'!$A$2:$E$44,5,FALSE)</f>
        <v>Trsf</v>
      </c>
      <c r="S1156" s="1" t="s">
        <v>1503</v>
      </c>
    </row>
    <row r="1157" spans="1:19" x14ac:dyDescent="0.3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1066</v>
      </c>
      <c r="E1157" s="5" t="str">
        <f>VLOOKUP(F1157,'Set up'!$A$2:$C$44,2,FALSE)</f>
        <v>C00000020</v>
      </c>
      <c r="F1157" s="1" t="s">
        <v>411</v>
      </c>
      <c r="G1157" s="89" t="s">
        <v>991</v>
      </c>
      <c r="H1157" s="5">
        <v>4</v>
      </c>
      <c r="I1157" s="5" t="str">
        <f>VLOOKUP(F1157,'Set up'!$A$2:$C$44,3,FALSE)</f>
        <v>Cash</v>
      </c>
      <c r="J1157" s="5">
        <f>VLOOKUP(F1157,'Set up'!$A$2:$D$44,4,FALSE)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up'!$A$2:$E$44,5,FALSE)</f>
        <v>Trsf</v>
      </c>
      <c r="S1157" s="1" t="s">
        <v>1504</v>
      </c>
    </row>
    <row r="1158" spans="1:19" x14ac:dyDescent="0.3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1066</v>
      </c>
      <c r="E1158" s="5" t="str">
        <f>VLOOKUP(F1158,'Set up'!$A$2:$C$44,2,FALSE)</f>
        <v>C00000020</v>
      </c>
      <c r="F1158" s="1" t="s">
        <v>411</v>
      </c>
      <c r="G1158" s="89" t="s">
        <v>64</v>
      </c>
      <c r="H1158" s="5">
        <v>5</v>
      </c>
      <c r="I1158" s="5" t="str">
        <f>VLOOKUP(F1158,'Set up'!$A$2:$C$44,3,FALSE)</f>
        <v>Cash</v>
      </c>
      <c r="J1158" s="5">
        <f>VLOOKUP(F1158,'Set up'!$A$2:$D$44,4,FALSE)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up'!$A$2:$E$44,5,FALSE)</f>
        <v>Trsf</v>
      </c>
      <c r="S1158" s="1" t="s">
        <v>1505</v>
      </c>
    </row>
    <row r="1159" spans="1:19" x14ac:dyDescent="0.3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1066</v>
      </c>
      <c r="E1159" s="5" t="str">
        <f>VLOOKUP(F1159,'Set up'!$A$2:$C$44,2,FALSE)</f>
        <v>C00000020</v>
      </c>
      <c r="F1159" s="1" t="s">
        <v>411</v>
      </c>
      <c r="G1159" s="89" t="s">
        <v>992</v>
      </c>
      <c r="H1159" s="5">
        <v>1</v>
      </c>
      <c r="I1159" s="5" t="str">
        <f>VLOOKUP(F1159,'Set up'!$A$2:$C$44,3,FALSE)</f>
        <v>Cash</v>
      </c>
      <c r="J1159" s="5">
        <f>VLOOKUP(F1159,'Set up'!$A$2:$D$44,4,FALSE)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up'!$A$2:$E$44,5,FALSE)</f>
        <v>Trsf</v>
      </c>
      <c r="S1159" s="1" t="s">
        <v>1506</v>
      </c>
    </row>
    <row r="1160" spans="1:19" x14ac:dyDescent="0.3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1066</v>
      </c>
      <c r="E1160" s="5" t="str">
        <f>VLOOKUP(F1160,'Set up'!$A$2:$C$44,2,FALSE)</f>
        <v>C00000020</v>
      </c>
      <c r="F1160" s="1" t="s">
        <v>411</v>
      </c>
      <c r="G1160" s="89" t="s">
        <v>668</v>
      </c>
      <c r="H1160" s="5">
        <v>4</v>
      </c>
      <c r="I1160" s="5" t="str">
        <f>VLOOKUP(F1160,'Set up'!$A$2:$C$44,3,FALSE)</f>
        <v>Cash</v>
      </c>
      <c r="J1160" s="5">
        <f>VLOOKUP(F1160,'Set up'!$A$2:$D$44,4,FALSE)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up'!$A$2:$E$44,5,FALSE)</f>
        <v>Trsf</v>
      </c>
      <c r="S1160" s="1" t="s">
        <v>1507</v>
      </c>
    </row>
    <row r="1161" spans="1:19" x14ac:dyDescent="0.3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1067</v>
      </c>
      <c r="E1161" s="5" t="str">
        <f>VLOOKUP(F1161,'Set up'!$A$2:$C$44,2,FALSE)</f>
        <v>C00000027</v>
      </c>
      <c r="F1161" s="1" t="s">
        <v>861</v>
      </c>
      <c r="G1161" s="89" t="s">
        <v>718</v>
      </c>
      <c r="H1161" s="5">
        <v>4</v>
      </c>
      <c r="I1161" s="5" t="str">
        <f>VLOOKUP(F1161,'Set up'!$A$2:$C$44,3,FALSE)</f>
        <v>Cash</v>
      </c>
      <c r="J1161" s="5">
        <f>VLOOKUP(F1161,'Set up'!$A$2:$D$44,4,FALSE)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up'!$A$2:$E$44,5,FALSE)</f>
        <v>Trsf</v>
      </c>
      <c r="S1161" s="1" t="s">
        <v>1479</v>
      </c>
    </row>
    <row r="1162" spans="1:19" x14ac:dyDescent="0.3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1067</v>
      </c>
      <c r="E1162" s="5" t="str">
        <f>VLOOKUP(F1162,'Set up'!$A$2:$C$44,2,FALSE)</f>
        <v>C00000027</v>
      </c>
      <c r="F1162" s="1" t="s">
        <v>861</v>
      </c>
      <c r="G1162" s="89" t="s">
        <v>709</v>
      </c>
      <c r="H1162" s="5">
        <v>2</v>
      </c>
      <c r="I1162" s="5" t="str">
        <f>VLOOKUP(F1162,'Set up'!$A$2:$C$44,3,FALSE)</f>
        <v>Cash</v>
      </c>
      <c r="J1162" s="5">
        <f>VLOOKUP(F1162,'Set up'!$A$2:$D$44,4,FALSE)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up'!$A$2:$E$44,5,FALSE)</f>
        <v>Trsf</v>
      </c>
      <c r="S1162" s="1" t="s">
        <v>1479</v>
      </c>
    </row>
    <row r="1163" spans="1:19" x14ac:dyDescent="0.3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1067</v>
      </c>
      <c r="E1163" s="5" t="str">
        <f>VLOOKUP(F1163,'Set up'!$A$2:$C$44,2,FALSE)</f>
        <v>C00000027</v>
      </c>
      <c r="F1163" s="1" t="s">
        <v>861</v>
      </c>
      <c r="G1163" s="89" t="s">
        <v>1009</v>
      </c>
      <c r="H1163" s="5">
        <v>2</v>
      </c>
      <c r="I1163" s="5" t="str">
        <f>VLOOKUP(F1163,'Set up'!$A$2:$C$44,3,FALSE)</f>
        <v>Cash</v>
      </c>
      <c r="J1163" s="5">
        <f>VLOOKUP(F1163,'Set up'!$A$2:$D$44,4,FALSE)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up'!$A$2:$E$44,5,FALSE)</f>
        <v>Trsf</v>
      </c>
      <c r="S1163" s="1" t="s">
        <v>1479</v>
      </c>
    </row>
    <row r="1164" spans="1:19" x14ac:dyDescent="0.3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1067</v>
      </c>
      <c r="E1164" s="5" t="str">
        <f>VLOOKUP(F1164,'Set up'!$A$2:$C$44,2,FALSE)</f>
        <v>C00000027</v>
      </c>
      <c r="F1164" s="1" t="s">
        <v>861</v>
      </c>
      <c r="G1164" s="89" t="s">
        <v>959</v>
      </c>
      <c r="H1164" s="5">
        <v>1</v>
      </c>
      <c r="I1164" s="5" t="str">
        <f>VLOOKUP(F1164,'Set up'!$A$2:$C$44,3,FALSE)</f>
        <v>Cash</v>
      </c>
      <c r="J1164" s="5">
        <f>VLOOKUP(F1164,'Set up'!$A$2:$D$44,4,FALSE)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up'!$A$2:$E$44,5,FALSE)</f>
        <v>Trsf</v>
      </c>
      <c r="S1164" s="1" t="s">
        <v>1479</v>
      </c>
    </row>
    <row r="1165" spans="1:19" x14ac:dyDescent="0.3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1067</v>
      </c>
      <c r="E1165" s="5" t="str">
        <f>VLOOKUP(F1165,'Set up'!$A$2:$C$44,2,FALSE)</f>
        <v>C00000027</v>
      </c>
      <c r="F1165" s="1" t="s">
        <v>861</v>
      </c>
      <c r="G1165" s="89" t="s">
        <v>896</v>
      </c>
      <c r="H1165" s="5">
        <v>4</v>
      </c>
      <c r="I1165" s="5" t="str">
        <f>VLOOKUP(F1165,'Set up'!$A$2:$C$44,3,FALSE)</f>
        <v>Cash</v>
      </c>
      <c r="J1165" s="5">
        <f>VLOOKUP(F1165,'Set up'!$A$2:$D$44,4,FALSE)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up'!$A$2:$E$44,5,FALSE)</f>
        <v>Trsf</v>
      </c>
      <c r="S1165" s="1" t="s">
        <v>1479</v>
      </c>
    </row>
    <row r="1166" spans="1:19" x14ac:dyDescent="0.3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1067</v>
      </c>
      <c r="E1166" s="5" t="str">
        <f>VLOOKUP(F1166,'Set up'!$A$2:$C$44,2,FALSE)</f>
        <v>C00000027</v>
      </c>
      <c r="F1166" s="1" t="s">
        <v>861</v>
      </c>
      <c r="G1166" s="89" t="s">
        <v>668</v>
      </c>
      <c r="H1166" s="5">
        <v>4</v>
      </c>
      <c r="I1166" s="5" t="str">
        <f>VLOOKUP(F1166,'Set up'!$A$2:$C$44,3,FALSE)</f>
        <v>Cash</v>
      </c>
      <c r="J1166" s="5">
        <f>VLOOKUP(F1166,'Set up'!$A$2:$D$44,4,FALSE)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up'!$A$2:$E$44,5,FALSE)</f>
        <v>Trsf</v>
      </c>
      <c r="S1166" s="1" t="s">
        <v>1479</v>
      </c>
    </row>
    <row r="1167" spans="1:19" x14ac:dyDescent="0.3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1067</v>
      </c>
      <c r="E1167" s="5" t="str">
        <f>VLOOKUP(F1167,'Set up'!$A$2:$C$44,2,FALSE)</f>
        <v>C00000027</v>
      </c>
      <c r="F1167" s="1" t="s">
        <v>861</v>
      </c>
      <c r="G1167" s="89" t="s">
        <v>865</v>
      </c>
      <c r="H1167" s="5">
        <v>6</v>
      </c>
      <c r="I1167" s="5" t="str">
        <f>VLOOKUP(F1167,'Set up'!$A$2:$C$44,3,FALSE)</f>
        <v>Cash</v>
      </c>
      <c r="J1167" s="5">
        <f>VLOOKUP(F1167,'Set up'!$A$2:$D$44,4,FALSE)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up'!$A$2:$E$44,5,FALSE)</f>
        <v>Trsf</v>
      </c>
      <c r="S1167" s="1" t="s">
        <v>1479</v>
      </c>
    </row>
    <row r="1168" spans="1:19" x14ac:dyDescent="0.3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1067</v>
      </c>
      <c r="E1168" s="5" t="str">
        <f>VLOOKUP(F1168,'Set up'!$A$2:$C$44,2,FALSE)</f>
        <v>C00000027</v>
      </c>
      <c r="F1168" s="1" t="s">
        <v>861</v>
      </c>
      <c r="G1168" s="89" t="s">
        <v>946</v>
      </c>
      <c r="H1168" s="5">
        <v>1</v>
      </c>
      <c r="I1168" s="5" t="str">
        <f>VLOOKUP(F1168,'Set up'!$A$2:$C$44,3,FALSE)</f>
        <v>Cash</v>
      </c>
      <c r="J1168" s="5">
        <f>VLOOKUP(F1168,'Set up'!$A$2:$D$44,4,FALSE)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up'!$A$2:$E$44,5,FALSE)</f>
        <v>Trsf</v>
      </c>
      <c r="S1168" s="1" t="s">
        <v>1479</v>
      </c>
    </row>
    <row r="1169" spans="1:19" x14ac:dyDescent="0.3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1067</v>
      </c>
      <c r="E1169" s="5" t="str">
        <f>VLOOKUP(F1169,'Set up'!$A$2:$C$44,2,FALSE)</f>
        <v>C00000027</v>
      </c>
      <c r="F1169" s="1" t="s">
        <v>861</v>
      </c>
      <c r="G1169" s="89" t="s">
        <v>867</v>
      </c>
      <c r="H1169" s="5">
        <v>6</v>
      </c>
      <c r="I1169" s="5" t="str">
        <f>VLOOKUP(F1169,'Set up'!$A$2:$C$44,3,FALSE)</f>
        <v>Cash</v>
      </c>
      <c r="J1169" s="5">
        <f>VLOOKUP(F1169,'Set up'!$A$2:$D$44,4,FALSE)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up'!$A$2:$E$44,5,FALSE)</f>
        <v>Trsf</v>
      </c>
      <c r="S1169" s="1" t="s">
        <v>1479</v>
      </c>
    </row>
    <row r="1170" spans="1:19" x14ac:dyDescent="0.3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1067</v>
      </c>
      <c r="E1170" s="5" t="str">
        <f>VLOOKUP(F1170,'Set up'!$A$2:$C$44,2,FALSE)</f>
        <v>C00000027</v>
      </c>
      <c r="F1170" s="1" t="s">
        <v>861</v>
      </c>
      <c r="G1170" s="89" t="s">
        <v>660</v>
      </c>
      <c r="H1170" s="5">
        <v>1</v>
      </c>
      <c r="I1170" s="5" t="str">
        <f>VLOOKUP(F1170,'Set up'!$A$2:$C$44,3,FALSE)</f>
        <v>Cash</v>
      </c>
      <c r="J1170" s="5">
        <f>VLOOKUP(F1170,'Set up'!$A$2:$D$44,4,FALSE)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up'!$A$2:$E$44,5,FALSE)</f>
        <v>Trsf</v>
      </c>
      <c r="S1170" s="1" t="s">
        <v>1479</v>
      </c>
    </row>
    <row r="1171" spans="1:19" x14ac:dyDescent="0.3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1068</v>
      </c>
      <c r="E1171" s="5" t="str">
        <f>VLOOKUP(F1171,'Set up'!$A$2:$C$44,2,FALSE)</f>
        <v>C00000019</v>
      </c>
      <c r="F1171" s="1" t="s">
        <v>402</v>
      </c>
      <c r="G1171" s="89" t="s">
        <v>721</v>
      </c>
      <c r="H1171" s="5">
        <v>2</v>
      </c>
      <c r="I1171" s="5" t="str">
        <f>VLOOKUP(F1171,'Set up'!$A$2:$C$44,3,FALSE)</f>
        <v>Cash</v>
      </c>
      <c r="J1171" s="5">
        <f>VLOOKUP(F1171,'Set up'!$A$2:$D$44,4,FALSE)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up'!$A$2:$E$44,5,FALSE)</f>
        <v>Trsf</v>
      </c>
      <c r="S1171" s="1" t="s">
        <v>1218</v>
      </c>
    </row>
    <row r="1172" spans="1:19" x14ac:dyDescent="0.3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1068</v>
      </c>
      <c r="E1172" s="5" t="str">
        <f>VLOOKUP(F1172,'Set up'!$A$2:$C$44,2,FALSE)</f>
        <v>C00000019</v>
      </c>
      <c r="F1172" s="1" t="s">
        <v>402</v>
      </c>
      <c r="G1172" s="89" t="s">
        <v>709</v>
      </c>
      <c r="H1172" s="5">
        <v>2</v>
      </c>
      <c r="I1172" s="5" t="str">
        <f>VLOOKUP(F1172,'Set up'!$A$2:$C$44,3,FALSE)</f>
        <v>Cash</v>
      </c>
      <c r="J1172" s="5">
        <f>VLOOKUP(F1172,'Set up'!$A$2:$D$44,4,FALSE)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up'!$A$2:$E$44,5,FALSE)</f>
        <v>Trsf</v>
      </c>
      <c r="S1172" s="1" t="s">
        <v>1217</v>
      </c>
    </row>
    <row r="1173" spans="1:19" x14ac:dyDescent="0.3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1068</v>
      </c>
      <c r="E1173" s="5" t="str">
        <f>VLOOKUP(F1173,'Set up'!$A$2:$C$44,2,FALSE)</f>
        <v>C00000019</v>
      </c>
      <c r="F1173" s="1" t="s">
        <v>402</v>
      </c>
      <c r="G1173" s="89" t="s">
        <v>293</v>
      </c>
      <c r="H1173" s="5">
        <v>1</v>
      </c>
      <c r="I1173" s="5" t="str">
        <f>VLOOKUP(F1173,'Set up'!$A$2:$C$44,3,FALSE)</f>
        <v>Cash</v>
      </c>
      <c r="J1173" s="5">
        <f>VLOOKUP(F1173,'Set up'!$A$2:$D$44,4,FALSE)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up'!$A$2:$E$44,5,FALSE)</f>
        <v>Trsf</v>
      </c>
      <c r="S1173" s="1" t="s">
        <v>1219</v>
      </c>
    </row>
    <row r="1174" spans="1:19" x14ac:dyDescent="0.3">
      <c r="A1174" s="97" t="s">
        <v>1071</v>
      </c>
      <c r="B1174" s="5" t="e">
        <f t="shared" si="326"/>
        <v>#VALUE!</v>
      </c>
      <c r="C1174" s="5" t="e">
        <f t="shared" si="327"/>
        <v>#VALUE!</v>
      </c>
      <c r="D1174" s="5" t="s">
        <v>1069</v>
      </c>
      <c r="E1174" s="5" t="str">
        <f>VLOOKUP(F1174,'Set up'!$A$2:$C$44,2,FALSE)</f>
        <v>C00000019</v>
      </c>
      <c r="F1174" s="1" t="s">
        <v>402</v>
      </c>
      <c r="G1174" s="89" t="s">
        <v>46</v>
      </c>
      <c r="H1174" s="5">
        <v>1</v>
      </c>
      <c r="I1174" s="5" t="str">
        <f>VLOOKUP(F1174,'Set up'!$A$2:$C$44,3,FALSE)</f>
        <v>Cash</v>
      </c>
      <c r="J1174" s="5">
        <f>VLOOKUP(F1174,'Set up'!$A$2:$D$44,4,FALSE)</f>
        <v>0</v>
      </c>
      <c r="K1174" s="4" t="e">
        <f t="shared" si="303"/>
        <v>#VALUE!</v>
      </c>
      <c r="L1174" s="5" t="e">
        <f t="shared" si="321"/>
        <v>#VALUE!</v>
      </c>
      <c r="M1174" s="5" t="e">
        <f t="shared" si="322"/>
        <v>#VALUE!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up'!$A$2:$E$44,5,FALSE)</f>
        <v>Trsf</v>
      </c>
      <c r="S1174" s="1" t="s">
        <v>1220</v>
      </c>
    </row>
    <row r="1175" spans="1:19" x14ac:dyDescent="0.3">
      <c r="A1175" s="97" t="s">
        <v>1072</v>
      </c>
      <c r="B1175" s="5" t="e">
        <f t="shared" si="326"/>
        <v>#VALUE!</v>
      </c>
      <c r="C1175" s="5" t="e">
        <f t="shared" si="327"/>
        <v>#VALUE!</v>
      </c>
      <c r="D1175" s="5" t="s">
        <v>1070</v>
      </c>
      <c r="E1175" s="5" t="str">
        <f>VLOOKUP(F1175,'Set up'!$A$2:$C$44,2,FALSE)</f>
        <v>C00000001</v>
      </c>
      <c r="F1175" s="1" t="s">
        <v>7</v>
      </c>
      <c r="G1175" s="89" t="s">
        <v>718</v>
      </c>
      <c r="H1175" s="5">
        <v>1</v>
      </c>
      <c r="I1175" s="5" t="str">
        <f>VLOOKUP(F1175,'Set up'!$A$2:$C$44,3,FALSE)</f>
        <v>Cash</v>
      </c>
      <c r="J1175" s="5">
        <f>VLOOKUP(F1175,'Set up'!$A$2:$D$44,4,FALSE)</f>
        <v>0</v>
      </c>
      <c r="K1175" s="4" t="e">
        <f t="shared" si="303"/>
        <v>#VALUE!</v>
      </c>
      <c r="L1175" s="5" t="e">
        <f t="shared" si="321"/>
        <v>#VALUE!</v>
      </c>
      <c r="M1175" s="5" t="e">
        <f t="shared" si="322"/>
        <v>#VALUE!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up'!$A$2:$E$44,5,FALSE)</f>
        <v>Trsf</v>
      </c>
      <c r="S1175" s="1" t="s">
        <v>1143</v>
      </c>
    </row>
    <row r="1176" spans="1:19" x14ac:dyDescent="0.3">
      <c r="A1176" s="97" t="s">
        <v>1072</v>
      </c>
      <c r="B1176" s="5" t="e">
        <f t="shared" si="326"/>
        <v>#VALUE!</v>
      </c>
      <c r="C1176" s="5" t="e">
        <f t="shared" si="327"/>
        <v>#VALUE!</v>
      </c>
      <c r="D1176" s="5" t="s">
        <v>1073</v>
      </c>
      <c r="E1176" s="5" t="str">
        <f>VLOOKUP(F1176,'Set up'!$A$2:$C$44,2,FALSE)</f>
        <v>C00000031</v>
      </c>
      <c r="F1176" s="1" t="s">
        <v>1053</v>
      </c>
      <c r="G1176" s="1" t="s">
        <v>1056</v>
      </c>
      <c r="H1176" s="5">
        <v>3</v>
      </c>
      <c r="I1176" s="5" t="str">
        <f>VLOOKUP(F1176,'Set up'!$A$2:$C$44,3,FALSE)</f>
        <v>Cash</v>
      </c>
      <c r="J1176" s="5">
        <f>VLOOKUP(F1176,'Set up'!$A$2:$D$44,4,FALSE)</f>
        <v>0</v>
      </c>
      <c r="K1176" s="4" t="e">
        <f t="shared" ref="K1176:K1239" si="336">A1176+J1176</f>
        <v>#VALUE!</v>
      </c>
      <c r="L1176" s="5" t="e">
        <f t="shared" si="321"/>
        <v>#VALUE!</v>
      </c>
      <c r="M1176" s="5" t="e">
        <f t="shared" si="322"/>
        <v>#VALUE!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up'!$A$2:$E$44,5,FALSE)</f>
        <v>Trsf</v>
      </c>
      <c r="S1176" s="1" t="s">
        <v>1092</v>
      </c>
    </row>
    <row r="1177" spans="1:19" x14ac:dyDescent="0.3">
      <c r="A1177" s="97" t="s">
        <v>1072</v>
      </c>
      <c r="B1177" s="5" t="e">
        <f t="shared" si="326"/>
        <v>#VALUE!</v>
      </c>
      <c r="C1177" s="5" t="e">
        <f t="shared" si="327"/>
        <v>#VALUE!</v>
      </c>
      <c r="D1177" s="5" t="s">
        <v>1077</v>
      </c>
      <c r="E1177" s="5" t="str">
        <f>VLOOKUP(F1177,'Set up'!$A$2:$C$44,2,FALSE)</f>
        <v>C00000020</v>
      </c>
      <c r="F1177" s="1" t="s">
        <v>411</v>
      </c>
      <c r="G1177" s="89" t="s">
        <v>721</v>
      </c>
      <c r="H1177" s="5">
        <v>6</v>
      </c>
      <c r="I1177" s="5" t="str">
        <f>VLOOKUP(F1177,'Set up'!$A$2:$C$44,3,FALSE)</f>
        <v>Cash</v>
      </c>
      <c r="J1177" s="5">
        <f>VLOOKUP(F1177,'Set up'!$A$2:$D$44,4,FALSE)</f>
        <v>0</v>
      </c>
      <c r="K1177" s="4" t="e">
        <f t="shared" si="336"/>
        <v>#VALUE!</v>
      </c>
      <c r="L1177" s="5" t="e">
        <f t="shared" si="321"/>
        <v>#VALUE!</v>
      </c>
      <c r="M1177" s="5" t="e">
        <f t="shared" si="322"/>
        <v>#VALUE!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up'!$A$2:$E$44,5,FALSE)</f>
        <v>Trsf</v>
      </c>
      <c r="S1177" s="1" t="s">
        <v>1508</v>
      </c>
    </row>
    <row r="1178" spans="1:19" x14ac:dyDescent="0.3">
      <c r="A1178" s="97" t="s">
        <v>1072</v>
      </c>
      <c r="B1178" s="5" t="e">
        <f t="shared" si="326"/>
        <v>#VALUE!</v>
      </c>
      <c r="C1178" s="5" t="e">
        <f t="shared" si="327"/>
        <v>#VALUE!</v>
      </c>
      <c r="D1178" s="5" t="s">
        <v>1077</v>
      </c>
      <c r="E1178" s="5" t="str">
        <f>VLOOKUP(F1178,'Set up'!$A$2:$C$44,2,FALSE)</f>
        <v>C00000020</v>
      </c>
      <c r="F1178" s="1" t="s">
        <v>411</v>
      </c>
      <c r="G1178" s="89" t="s">
        <v>990</v>
      </c>
      <c r="H1178" s="5">
        <v>12</v>
      </c>
      <c r="I1178" s="5" t="str">
        <f>VLOOKUP(F1178,'Set up'!$A$2:$C$44,3,FALSE)</f>
        <v>Cash</v>
      </c>
      <c r="J1178" s="5">
        <f>VLOOKUP(F1178,'Set up'!$A$2:$D$44,4,FALSE)</f>
        <v>0</v>
      </c>
      <c r="K1178" s="4" t="e">
        <f t="shared" si="336"/>
        <v>#VALUE!</v>
      </c>
      <c r="L1178" s="5" t="e">
        <f t="shared" si="321"/>
        <v>#VALUE!</v>
      </c>
      <c r="M1178" s="5" t="e">
        <f t="shared" si="322"/>
        <v>#VALUE!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up'!$A$2:$E$44,5,FALSE)</f>
        <v>Trsf</v>
      </c>
      <c r="S1178" s="1" t="s">
        <v>1509</v>
      </c>
    </row>
    <row r="1179" spans="1:19" x14ac:dyDescent="0.3">
      <c r="A1179" s="97" t="s">
        <v>1072</v>
      </c>
      <c r="B1179" s="5" t="e">
        <f t="shared" si="326"/>
        <v>#VALUE!</v>
      </c>
      <c r="C1179" s="5" t="e">
        <f t="shared" si="327"/>
        <v>#VALUE!</v>
      </c>
      <c r="D1179" s="5" t="s">
        <v>1077</v>
      </c>
      <c r="E1179" s="5" t="str">
        <f>VLOOKUP(F1179,'Set up'!$A$2:$C$44,2,FALSE)</f>
        <v>C00000020</v>
      </c>
      <c r="F1179" s="1" t="s">
        <v>411</v>
      </c>
      <c r="G1179" s="89" t="s">
        <v>1074</v>
      </c>
      <c r="H1179" s="5">
        <v>6</v>
      </c>
      <c r="I1179" s="5" t="str">
        <f>VLOOKUP(F1179,'Set up'!$A$2:$C$44,3,FALSE)</f>
        <v>Cash</v>
      </c>
      <c r="J1179" s="5">
        <f>VLOOKUP(F1179,'Set up'!$A$2:$D$44,4,FALSE)</f>
        <v>0</v>
      </c>
      <c r="K1179" s="4" t="e">
        <f t="shared" si="336"/>
        <v>#VALUE!</v>
      </c>
      <c r="L1179" s="5" t="e">
        <f t="shared" si="321"/>
        <v>#VALUE!</v>
      </c>
      <c r="M1179" s="5" t="e">
        <f t="shared" si="322"/>
        <v>#VALUE!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up'!$A$2:$E$44,5,FALSE)</f>
        <v>Trsf</v>
      </c>
      <c r="S1179" s="1" t="s">
        <v>1510</v>
      </c>
    </row>
    <row r="1180" spans="1:19" x14ac:dyDescent="0.3">
      <c r="A1180" s="97" t="s">
        <v>1072</v>
      </c>
      <c r="B1180" s="5" t="e">
        <f t="shared" si="326"/>
        <v>#VALUE!</v>
      </c>
      <c r="C1180" s="5" t="e">
        <f t="shared" si="327"/>
        <v>#VALUE!</v>
      </c>
      <c r="D1180" s="5" t="s">
        <v>1077</v>
      </c>
      <c r="E1180" s="5" t="str">
        <f>VLOOKUP(F1180,'Set up'!$A$2:$C$44,2,FALSE)</f>
        <v>C00000020</v>
      </c>
      <c r="F1180" s="1" t="s">
        <v>411</v>
      </c>
      <c r="G1180" s="89" t="s">
        <v>54</v>
      </c>
      <c r="H1180" s="5">
        <v>6</v>
      </c>
      <c r="I1180" s="5" t="str">
        <f>VLOOKUP(F1180,'Set up'!$A$2:$C$44,3,FALSE)</f>
        <v>Cash</v>
      </c>
      <c r="J1180" s="5">
        <f>VLOOKUP(F1180,'Set up'!$A$2:$D$44,4,FALSE)</f>
        <v>0</v>
      </c>
      <c r="K1180" s="4" t="e">
        <f t="shared" si="336"/>
        <v>#VALUE!</v>
      </c>
      <c r="L1180" s="5" t="e">
        <f t="shared" si="321"/>
        <v>#VALUE!</v>
      </c>
      <c r="M1180" s="5" t="e">
        <f t="shared" si="322"/>
        <v>#VALUE!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up'!$A$2:$E$44,5,FALSE)</f>
        <v>Trsf</v>
      </c>
      <c r="S1180" s="1" t="s">
        <v>1511</v>
      </c>
    </row>
    <row r="1181" spans="1:19" x14ac:dyDescent="0.3">
      <c r="A1181" s="97" t="s">
        <v>1072</v>
      </c>
      <c r="B1181" s="5" t="e">
        <f t="shared" si="326"/>
        <v>#VALUE!</v>
      </c>
      <c r="C1181" s="5" t="e">
        <f t="shared" si="327"/>
        <v>#VALUE!</v>
      </c>
      <c r="D1181" s="5" t="s">
        <v>1077</v>
      </c>
      <c r="E1181" s="5" t="str">
        <f>VLOOKUP(F1181,'Set up'!$A$2:$C$44,2,FALSE)</f>
        <v>C00000020</v>
      </c>
      <c r="F1181" s="1" t="s">
        <v>411</v>
      </c>
      <c r="G1181" s="89" t="s">
        <v>1075</v>
      </c>
      <c r="H1181" s="5">
        <v>1</v>
      </c>
      <c r="I1181" s="5" t="str">
        <f>VLOOKUP(F1181,'Set up'!$A$2:$C$44,3,FALSE)</f>
        <v>Cash</v>
      </c>
      <c r="J1181" s="5">
        <f>VLOOKUP(F1181,'Set up'!$A$2:$D$44,4,FALSE)</f>
        <v>0</v>
      </c>
      <c r="K1181" s="4" t="e">
        <f t="shared" si="336"/>
        <v>#VALUE!</v>
      </c>
      <c r="L1181" s="5" t="e">
        <f t="shared" si="321"/>
        <v>#VALUE!</v>
      </c>
      <c r="M1181" s="5" t="e">
        <f t="shared" si="322"/>
        <v>#VALUE!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up'!$A$2:$E$44,5,FALSE)</f>
        <v>Trsf</v>
      </c>
      <c r="S1181" s="1" t="s">
        <v>1513</v>
      </c>
    </row>
    <row r="1182" spans="1:19" x14ac:dyDescent="0.3">
      <c r="A1182" s="97" t="s">
        <v>1072</v>
      </c>
      <c r="B1182" s="5" t="e">
        <f t="shared" si="326"/>
        <v>#VALUE!</v>
      </c>
      <c r="C1182" s="5" t="e">
        <f t="shared" si="327"/>
        <v>#VALUE!</v>
      </c>
      <c r="D1182" s="5" t="s">
        <v>1077</v>
      </c>
      <c r="E1182" s="5" t="str">
        <f>VLOOKUP(F1182,'Set up'!$A$2:$C$44,2,FALSE)</f>
        <v>C00000020</v>
      </c>
      <c r="F1182" s="1" t="s">
        <v>411</v>
      </c>
      <c r="G1182" s="89" t="s">
        <v>1076</v>
      </c>
      <c r="H1182" s="5">
        <v>6</v>
      </c>
      <c r="I1182" s="5" t="str">
        <f>VLOOKUP(F1182,'Set up'!$A$2:$C$44,3,FALSE)</f>
        <v>Cash</v>
      </c>
      <c r="J1182" s="5">
        <f>VLOOKUP(F1182,'Set up'!$A$2:$D$44,4,FALSE)</f>
        <v>0</v>
      </c>
      <c r="K1182" s="4" t="e">
        <f t="shared" si="336"/>
        <v>#VALUE!</v>
      </c>
      <c r="L1182" s="5" t="e">
        <f t="shared" si="321"/>
        <v>#VALUE!</v>
      </c>
      <c r="M1182" s="5" t="e">
        <f t="shared" si="322"/>
        <v>#VALUE!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up'!$A$2:$E$44,5,FALSE)</f>
        <v>Trsf</v>
      </c>
      <c r="S1182" s="1" t="s">
        <v>1514</v>
      </c>
    </row>
    <row r="1183" spans="1:19" x14ac:dyDescent="0.3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1093</v>
      </c>
      <c r="E1183" s="5" t="str">
        <f>VLOOKUP(F1183,'Set up'!$A$2:$C$44,2,FALSE)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up'!$A$2:$C$44,3,FALSE)</f>
        <v>45</v>
      </c>
      <c r="J1183" s="5">
        <f>VLOOKUP(F1183,'Set up'!$A$2:$D$44,4,FALSE)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up'!$A$2:$E$44,5,FALSE)</f>
        <v>PD Chq</v>
      </c>
      <c r="S1183" s="1" t="s">
        <v>1225</v>
      </c>
    </row>
    <row r="1184" spans="1:19" x14ac:dyDescent="0.3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1093</v>
      </c>
      <c r="E1184" s="5" t="str">
        <f>VLOOKUP(F1184,'Set up'!$A$2:$C$44,2,FALSE)</f>
        <v>C00000003</v>
      </c>
      <c r="F1184" s="1" t="s">
        <v>20</v>
      </c>
      <c r="G1184" s="89" t="s">
        <v>956</v>
      </c>
      <c r="H1184" s="5">
        <v>1</v>
      </c>
      <c r="I1184" s="5">
        <f>VLOOKUP(F1184,'Set up'!$A$2:$C$44,3,FALSE)</f>
        <v>45</v>
      </c>
      <c r="J1184" s="5">
        <f>VLOOKUP(F1184,'Set up'!$A$2:$D$44,4,FALSE)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up'!$A$2:$E$44,5,FALSE)</f>
        <v>PD Chq</v>
      </c>
      <c r="S1184" s="1" t="s">
        <v>1292</v>
      </c>
    </row>
    <row r="1185" spans="1:19" x14ac:dyDescent="0.3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1093</v>
      </c>
      <c r="E1185" s="5" t="str">
        <f>VLOOKUP(F1185,'Set up'!$A$2:$C$44,2,FALSE)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up'!$A$2:$C$44,3,FALSE)</f>
        <v>45</v>
      </c>
      <c r="J1185" s="5">
        <f>VLOOKUP(F1185,'Set up'!$A$2:$D$44,4,FALSE)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up'!$A$2:$E$44,5,FALSE)</f>
        <v>PD Chq</v>
      </c>
      <c r="S1185" s="1" t="s">
        <v>1293</v>
      </c>
    </row>
    <row r="1186" spans="1:19" x14ac:dyDescent="0.3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1093</v>
      </c>
      <c r="E1186" s="5" t="str">
        <f>VLOOKUP(F1186,'Set up'!$A$2:$C$44,2,FALSE)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up'!$A$2:$C$44,3,FALSE)</f>
        <v>45</v>
      </c>
      <c r="J1186" s="5">
        <f>VLOOKUP(F1186,'Set up'!$A$2:$D$44,4,FALSE)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up'!$A$2:$E$44,5,FALSE)</f>
        <v>PD Chq</v>
      </c>
      <c r="S1186" s="1" t="s">
        <v>1294</v>
      </c>
    </row>
    <row r="1187" spans="1:19" x14ac:dyDescent="0.3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1093</v>
      </c>
      <c r="E1187" s="5" t="str">
        <f>VLOOKUP(F1187,'Set up'!$A$2:$C$44,2,FALSE)</f>
        <v>C00000003</v>
      </c>
      <c r="F1187" s="1" t="s">
        <v>20</v>
      </c>
      <c r="G1187" s="89" t="s">
        <v>951</v>
      </c>
      <c r="H1187" s="5">
        <v>3</v>
      </c>
      <c r="I1187" s="5">
        <f>VLOOKUP(F1187,'Set up'!$A$2:$C$44,3,FALSE)</f>
        <v>45</v>
      </c>
      <c r="J1187" s="5">
        <f>VLOOKUP(F1187,'Set up'!$A$2:$D$44,4,FALSE)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up'!$A$2:$E$44,5,FALSE)</f>
        <v>PD Chq</v>
      </c>
      <c r="S1187" s="1" t="s">
        <v>1295</v>
      </c>
    </row>
    <row r="1188" spans="1:19" x14ac:dyDescent="0.3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1094</v>
      </c>
      <c r="E1188" s="5" t="str">
        <f>VLOOKUP(F1188,'Set up'!$A$2:$C$44,2,FALSE)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up'!$A$2:$C$44,3,FALSE)</f>
        <v>120</v>
      </c>
      <c r="J1188" s="5">
        <f>VLOOKUP(F1188,'Set up'!$A$2:$D$44,4,FALSE)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up'!$A$2:$E$44,5,FALSE)</f>
        <v>Trsf</v>
      </c>
      <c r="S1188" s="1" t="s">
        <v>1300</v>
      </c>
    </row>
    <row r="1189" spans="1:19" x14ac:dyDescent="0.3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1094</v>
      </c>
      <c r="E1189" s="5" t="str">
        <f>VLOOKUP(F1189,'Set up'!$A$2:$C$44,2,FALSE)</f>
        <v>C00000010</v>
      </c>
      <c r="F1189" s="1" t="s">
        <v>62</v>
      </c>
      <c r="G1189" s="90" t="s">
        <v>915</v>
      </c>
      <c r="H1189" s="5">
        <v>5</v>
      </c>
      <c r="I1189" s="5">
        <f>VLOOKUP(F1189,'Set up'!$A$2:$C$44,3,FALSE)</f>
        <v>120</v>
      </c>
      <c r="J1189" s="5">
        <f>VLOOKUP(F1189,'Set up'!$A$2:$D$44,4,FALSE)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up'!$A$2:$E$44,5,FALSE)</f>
        <v>Trsf</v>
      </c>
      <c r="S1189" s="1" t="s">
        <v>1300</v>
      </c>
    </row>
    <row r="1190" spans="1:19" x14ac:dyDescent="0.3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1094</v>
      </c>
      <c r="E1190" s="5" t="str">
        <f>VLOOKUP(F1190,'Set up'!$A$2:$C$44,2,FALSE)</f>
        <v>C00000010</v>
      </c>
      <c r="F1190" s="1" t="s">
        <v>62</v>
      </c>
      <c r="G1190" s="90" t="s">
        <v>793</v>
      </c>
      <c r="H1190" s="5">
        <v>5</v>
      </c>
      <c r="I1190" s="5">
        <f>VLOOKUP(F1190,'Set up'!$A$2:$C$44,3,FALSE)</f>
        <v>120</v>
      </c>
      <c r="J1190" s="5">
        <f>VLOOKUP(F1190,'Set up'!$A$2:$D$44,4,FALSE)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up'!$A$2:$E$44,5,FALSE)</f>
        <v>Trsf</v>
      </c>
      <c r="S1190" s="1" t="s">
        <v>1300</v>
      </c>
    </row>
    <row r="1191" spans="1:19" x14ac:dyDescent="0.3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1094</v>
      </c>
      <c r="E1191" s="5" t="str">
        <f>VLOOKUP(F1191,'Set up'!$A$2:$C$44,2,FALSE)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up'!$A$2:$C$44,3,FALSE)</f>
        <v>120</v>
      </c>
      <c r="J1191" s="5">
        <f>VLOOKUP(F1191,'Set up'!$A$2:$D$44,4,FALSE)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up'!$A$2:$E$44,5,FALSE)</f>
        <v>Trsf</v>
      </c>
      <c r="S1191" s="1" t="s">
        <v>1300</v>
      </c>
    </row>
    <row r="1192" spans="1:19" x14ac:dyDescent="0.3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1094</v>
      </c>
      <c r="E1192" s="5" t="str">
        <f>VLOOKUP(F1192,'Set up'!$A$2:$C$44,2,FALSE)</f>
        <v>C00000010</v>
      </c>
      <c r="F1192" s="1" t="s">
        <v>62</v>
      </c>
      <c r="G1192" s="90" t="s">
        <v>1095</v>
      </c>
      <c r="H1192" s="5">
        <v>4</v>
      </c>
      <c r="I1192" s="5">
        <f>VLOOKUP(F1192,'Set up'!$A$2:$C$44,3,FALSE)</f>
        <v>120</v>
      </c>
      <c r="J1192" s="5">
        <f>VLOOKUP(F1192,'Set up'!$A$2:$D$44,4,FALSE)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up'!$A$2:$E$44,5,FALSE)</f>
        <v>Trsf</v>
      </c>
      <c r="S1192" s="1" t="s">
        <v>1300</v>
      </c>
    </row>
    <row r="1193" spans="1:19" x14ac:dyDescent="0.3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1094</v>
      </c>
      <c r="E1193" s="5" t="str">
        <f>VLOOKUP(F1193,'Set up'!$A$2:$C$44,2,FALSE)</f>
        <v>C00000010</v>
      </c>
      <c r="F1193" s="1" t="s">
        <v>62</v>
      </c>
      <c r="G1193" s="90" t="s">
        <v>867</v>
      </c>
      <c r="H1193" s="5">
        <v>1</v>
      </c>
      <c r="I1193" s="5">
        <f>VLOOKUP(F1193,'Set up'!$A$2:$C$44,3,FALSE)</f>
        <v>120</v>
      </c>
      <c r="J1193" s="5">
        <f>VLOOKUP(F1193,'Set up'!$A$2:$D$44,4,FALSE)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up'!$A$2:$E$44,5,FALSE)</f>
        <v>Trsf</v>
      </c>
      <c r="S1193" s="1" t="s">
        <v>1300</v>
      </c>
    </row>
    <row r="1194" spans="1:19" x14ac:dyDescent="0.3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1098</v>
      </c>
      <c r="E1194" s="5" t="str">
        <f>VLOOKUP(F1194,'Set up'!$A$2:$C$44,2,FALSE)</f>
        <v>C00000032</v>
      </c>
      <c r="F1194" s="1" t="s">
        <v>1103</v>
      </c>
      <c r="G1194" s="89" t="s">
        <v>1056</v>
      </c>
      <c r="H1194" s="5">
        <v>1</v>
      </c>
      <c r="I1194" s="5" t="str">
        <f>VLOOKUP(F1194,'Set up'!$A$2:$C$44,3,FALSE)</f>
        <v>Cash</v>
      </c>
      <c r="J1194" s="5">
        <f>VLOOKUP(F1194,'Set up'!$A$2:$D$44,4,FALSE)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up'!$A$2:$E$44,5,FALSE)</f>
        <v>Trsf</v>
      </c>
      <c r="S1194" s="1" t="s">
        <v>1104</v>
      </c>
    </row>
    <row r="1195" spans="1:19" x14ac:dyDescent="0.3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1099</v>
      </c>
      <c r="E1195" s="5" t="str">
        <f>VLOOKUP(F1195,'Set up'!$A$2:$C$44,2,FALSE)</f>
        <v>C00000033</v>
      </c>
      <c r="F1195" s="1" t="s">
        <v>1102</v>
      </c>
      <c r="G1195" s="89" t="s">
        <v>1056</v>
      </c>
      <c r="H1195" s="5">
        <v>1</v>
      </c>
      <c r="I1195" s="5" t="str">
        <f>VLOOKUP(F1195,'Set up'!$A$2:$C$44,3,FALSE)</f>
        <v>Cash</v>
      </c>
      <c r="J1195" s="5">
        <f>VLOOKUP(F1195,'Set up'!$A$2:$D$44,4,FALSE)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up'!$A$2:$E$44,5,FALSE)</f>
        <v>Trsf</v>
      </c>
      <c r="S1195" s="1" t="s">
        <v>1105</v>
      </c>
    </row>
    <row r="1196" spans="1:19" x14ac:dyDescent="0.3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1099</v>
      </c>
      <c r="E1196" s="5" t="str">
        <f>VLOOKUP(F1196,'Set up'!$A$2:$C$44,2,FALSE)</f>
        <v>C00000033</v>
      </c>
      <c r="F1196" s="1" t="s">
        <v>1102</v>
      </c>
      <c r="G1196" s="89" t="s">
        <v>46</v>
      </c>
      <c r="H1196" s="5">
        <v>1</v>
      </c>
      <c r="I1196" s="5" t="str">
        <f>VLOOKUP(F1196,'Set up'!$A$2:$C$44,3,FALSE)</f>
        <v>Cash</v>
      </c>
      <c r="J1196" s="5">
        <f>VLOOKUP(F1196,'Set up'!$A$2:$D$44,4,FALSE)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up'!$A$2:$E$44,5,FALSE)</f>
        <v>Trsf</v>
      </c>
      <c r="S1196" s="1" t="s">
        <v>1105</v>
      </c>
    </row>
    <row r="1197" spans="1:19" x14ac:dyDescent="0.3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1108</v>
      </c>
      <c r="E1197" s="5" t="str">
        <f>VLOOKUP(F1197,'Set up'!$A$2:$C$44,2,FALSE)</f>
        <v>C00000031</v>
      </c>
      <c r="F1197" s="1" t="s">
        <v>1053</v>
      </c>
      <c r="G1197" s="89" t="s">
        <v>951</v>
      </c>
      <c r="H1197" s="5">
        <v>1</v>
      </c>
      <c r="I1197" s="5" t="str">
        <f>VLOOKUP(F1197,'Set up'!$A$2:$C$44,3,FALSE)</f>
        <v>Cash</v>
      </c>
      <c r="J1197" s="5">
        <f>VLOOKUP(F1197,'Set up'!$A$2:$D$44,4,FALSE)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up'!$A$2:$E$44,5,FALSE)</f>
        <v>Trsf</v>
      </c>
    </row>
    <row r="1198" spans="1:19" x14ac:dyDescent="0.3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1110</v>
      </c>
      <c r="E1198" s="5" t="str">
        <f>VLOOKUP(F1198,'Set up'!$A$2:$C$44,2,FALSE)</f>
        <v>C00000022</v>
      </c>
      <c r="F1198" s="1" t="s">
        <v>639</v>
      </c>
      <c r="G1198" s="89" t="s">
        <v>1109</v>
      </c>
      <c r="H1198" s="5">
        <v>3</v>
      </c>
      <c r="I1198" s="5" t="str">
        <f>VLOOKUP(F1198,'Set up'!$A$2:$C$44,3,FALSE)</f>
        <v>Cash</v>
      </c>
      <c r="J1198" s="5">
        <f>VLOOKUP(F1198,'Set up'!$A$2:$D$44,4,FALSE)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up'!$A$2:$E$44,5,FALSE)</f>
        <v>Trsf</v>
      </c>
      <c r="S1198" s="1" t="s">
        <v>1216</v>
      </c>
    </row>
    <row r="1199" spans="1:19" x14ac:dyDescent="0.3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1111</v>
      </c>
      <c r="E1199" s="5" t="str">
        <f>VLOOKUP(F1199,'Set up'!$A$2:$C$44,2,FALSE)</f>
        <v>C00000020</v>
      </c>
      <c r="F1199" s="1" t="s">
        <v>411</v>
      </c>
      <c r="G1199" s="89" t="s">
        <v>95</v>
      </c>
      <c r="H1199" s="5">
        <v>2</v>
      </c>
      <c r="I1199" s="5" t="str">
        <f>VLOOKUP(F1199,'Set up'!$A$2:$C$44,3,FALSE)</f>
        <v>Cash</v>
      </c>
      <c r="J1199" s="5">
        <f>VLOOKUP(F1199,'Set up'!$A$2:$D$44,4,FALSE)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up'!$A$2:$E$44,5,FALSE)</f>
        <v>Trsf</v>
      </c>
      <c r="S1199" s="1" t="s">
        <v>1515</v>
      </c>
    </row>
    <row r="1200" spans="1:19" x14ac:dyDescent="0.3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1111</v>
      </c>
      <c r="E1200" s="5" t="str">
        <f>VLOOKUP(F1200,'Set up'!$A$2:$C$44,2,FALSE)</f>
        <v>C00000020</v>
      </c>
      <c r="F1200" s="1" t="s">
        <v>411</v>
      </c>
      <c r="G1200" s="89" t="s">
        <v>990</v>
      </c>
      <c r="H1200" s="5">
        <v>3</v>
      </c>
      <c r="I1200" s="5" t="str">
        <f>VLOOKUP(F1200,'Set up'!$A$2:$C$44,3,FALSE)</f>
        <v>Cash</v>
      </c>
      <c r="J1200" s="5">
        <f>VLOOKUP(F1200,'Set up'!$A$2:$D$44,4,FALSE)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up'!$A$2:$E$44,5,FALSE)</f>
        <v>Trsf</v>
      </c>
      <c r="S1200" s="1" t="s">
        <v>1512</v>
      </c>
    </row>
    <row r="1201" spans="1:19" x14ac:dyDescent="0.3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1111</v>
      </c>
      <c r="E1201" s="5" t="str">
        <f>VLOOKUP(F1201,'Set up'!$A$2:$C$44,2,FALSE)</f>
        <v>C00000020</v>
      </c>
      <c r="F1201" s="1" t="s">
        <v>411</v>
      </c>
      <c r="G1201" s="89" t="s">
        <v>1112</v>
      </c>
      <c r="H1201" s="5">
        <v>2</v>
      </c>
      <c r="I1201" s="5" t="str">
        <f>VLOOKUP(F1201,'Set up'!$A$2:$C$44,3,FALSE)</f>
        <v>Cash</v>
      </c>
      <c r="J1201" s="5">
        <f>VLOOKUP(F1201,'Set up'!$A$2:$D$44,4,FALSE)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up'!$A$2:$E$44,5,FALSE)</f>
        <v>Trsf</v>
      </c>
      <c r="S1201" s="1" t="s">
        <v>1516</v>
      </c>
    </row>
    <row r="1202" spans="1:19" x14ac:dyDescent="0.3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1113</v>
      </c>
      <c r="E1202" s="5" t="str">
        <f>VLOOKUP(F1202,'Set up'!$A$2:$C$44,2,FALSE)</f>
        <v>C00000020</v>
      </c>
      <c r="F1202" s="1" t="s">
        <v>411</v>
      </c>
      <c r="G1202" s="89" t="s">
        <v>95</v>
      </c>
      <c r="H1202" s="5">
        <v>1</v>
      </c>
      <c r="I1202" s="5" t="str">
        <f>VLOOKUP(F1202,'Set up'!$A$2:$C$44,3,FALSE)</f>
        <v>Cash</v>
      </c>
      <c r="J1202" s="5">
        <f>VLOOKUP(F1202,'Set up'!$A$2:$D$44,4,FALSE)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up'!$A$2:$E$44,5,FALSE)</f>
        <v>Trsf</v>
      </c>
      <c r="S1202" s="1" t="s">
        <v>1517</v>
      </c>
    </row>
    <row r="1203" spans="1:19" x14ac:dyDescent="0.3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1113</v>
      </c>
      <c r="E1203" s="5" t="str">
        <f>VLOOKUP(F1203,'Set up'!$A$2:$C$44,2,FALSE)</f>
        <v>C00000020</v>
      </c>
      <c r="F1203" s="1" t="s">
        <v>411</v>
      </c>
      <c r="G1203" s="89" t="s">
        <v>990</v>
      </c>
      <c r="H1203" s="5">
        <v>3</v>
      </c>
      <c r="I1203" s="5" t="str">
        <f>VLOOKUP(F1203,'Set up'!$A$2:$C$44,3,FALSE)</f>
        <v>Cash</v>
      </c>
      <c r="J1203" s="5">
        <f>VLOOKUP(F1203,'Set up'!$A$2:$D$44,4,FALSE)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up'!$A$2:$E$44,5,FALSE)</f>
        <v>Trsf</v>
      </c>
      <c r="S1203" s="1" t="s">
        <v>1518</v>
      </c>
    </row>
    <row r="1204" spans="1:19" x14ac:dyDescent="0.3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1113</v>
      </c>
      <c r="E1204" s="5" t="str">
        <f>VLOOKUP(F1204,'Set up'!$A$2:$C$44,2,FALSE)</f>
        <v>C00000020</v>
      </c>
      <c r="F1204" s="1" t="s">
        <v>411</v>
      </c>
      <c r="G1204" s="89" t="s">
        <v>1114</v>
      </c>
      <c r="H1204" s="5">
        <v>1</v>
      </c>
      <c r="I1204" s="5" t="str">
        <f>VLOOKUP(F1204,'Set up'!$A$2:$C$44,3,FALSE)</f>
        <v>Cash</v>
      </c>
      <c r="J1204" s="5">
        <f>VLOOKUP(F1204,'Set up'!$A$2:$D$44,4,FALSE)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up'!$A$2:$E$44,5,FALSE)</f>
        <v>Trsf</v>
      </c>
      <c r="S1204" s="1" t="s">
        <v>1519</v>
      </c>
    </row>
    <row r="1205" spans="1:19" x14ac:dyDescent="0.3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1113</v>
      </c>
      <c r="E1205" s="5" t="str">
        <f>VLOOKUP(F1205,'Set up'!$A$2:$C$44,2,FALSE)</f>
        <v>C00000020</v>
      </c>
      <c r="F1205" s="1" t="s">
        <v>411</v>
      </c>
      <c r="G1205" s="89" t="s">
        <v>1112</v>
      </c>
      <c r="H1205" s="5">
        <v>1</v>
      </c>
      <c r="I1205" s="5" t="str">
        <f>VLOOKUP(F1205,'Set up'!$A$2:$C$44,3,FALSE)</f>
        <v>Cash</v>
      </c>
      <c r="J1205" s="5">
        <f>VLOOKUP(F1205,'Set up'!$A$2:$D$44,4,FALSE)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up'!$A$2:$E$44,5,FALSE)</f>
        <v>Trsf</v>
      </c>
      <c r="S1205" s="1" t="s">
        <v>1520</v>
      </c>
    </row>
    <row r="1206" spans="1:19" x14ac:dyDescent="0.3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1113</v>
      </c>
      <c r="E1206" s="5" t="str">
        <f>VLOOKUP(F1206,'Set up'!$A$2:$C$44,2,FALSE)</f>
        <v>C00000020</v>
      </c>
      <c r="F1206" s="1" t="s">
        <v>411</v>
      </c>
      <c r="G1206" s="89" t="s">
        <v>1075</v>
      </c>
      <c r="H1206" s="5">
        <v>1</v>
      </c>
      <c r="I1206" s="5" t="str">
        <f>VLOOKUP(F1206,'Set up'!$A$2:$C$44,3,FALSE)</f>
        <v>Cash</v>
      </c>
      <c r="J1206" s="5">
        <f>VLOOKUP(F1206,'Set up'!$A$2:$D$44,4,FALSE)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up'!$A$2:$E$44,5,FALSE)</f>
        <v>Trsf</v>
      </c>
      <c r="S1206" s="1" t="s">
        <v>1521</v>
      </c>
    </row>
    <row r="1207" spans="1:19" x14ac:dyDescent="0.3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1115</v>
      </c>
      <c r="E1207" s="5" t="str">
        <f>VLOOKUP(F1207,'Set up'!$A$2:$C$44,2,FALSE)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up'!$A$2:$C$44,3,FALSE)</f>
        <v>60</v>
      </c>
      <c r="J1207" s="5">
        <f>VLOOKUP(F1207,'Set up'!$A$2:$D$44,4,FALSE)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up'!$A$2:$E$44,5,FALSE)</f>
        <v>Chq</v>
      </c>
      <c r="S1207" s="1" t="s">
        <v>1685</v>
      </c>
    </row>
    <row r="1208" spans="1:19" x14ac:dyDescent="0.3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1115</v>
      </c>
      <c r="E1208" s="5" t="str">
        <f>VLOOKUP(F1208,'Set up'!$A$2:$C$44,2,FALSE)</f>
        <v>C00000009</v>
      </c>
      <c r="F1208" s="1" t="s">
        <v>58</v>
      </c>
      <c r="G1208" s="89" t="s">
        <v>618</v>
      </c>
      <c r="H1208" s="5">
        <v>1</v>
      </c>
      <c r="I1208" s="5">
        <f>VLOOKUP(F1208,'Set up'!$A$2:$C$44,3,FALSE)</f>
        <v>60</v>
      </c>
      <c r="J1208" s="5">
        <f>VLOOKUP(F1208,'Set up'!$A$2:$D$44,4,FALSE)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up'!$A$2:$E$44,5,FALSE)</f>
        <v>Chq</v>
      </c>
      <c r="S1208" s="1" t="s">
        <v>1685</v>
      </c>
    </row>
    <row r="1209" spans="1:19" x14ac:dyDescent="0.3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1115</v>
      </c>
      <c r="E1209" s="5" t="str">
        <f>VLOOKUP(F1209,'Set up'!$A$2:$C$44,2,FALSE)</f>
        <v>C00000009</v>
      </c>
      <c r="F1209" s="1" t="s">
        <v>58</v>
      </c>
      <c r="G1209" s="89" t="s">
        <v>709</v>
      </c>
      <c r="H1209" s="5">
        <v>2</v>
      </c>
      <c r="I1209" s="5">
        <f>VLOOKUP(F1209,'Set up'!$A$2:$C$44,3,FALSE)</f>
        <v>60</v>
      </c>
      <c r="J1209" s="5">
        <f>VLOOKUP(F1209,'Set up'!$A$2:$D$44,4,FALSE)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up'!$A$2:$E$44,5,FALSE)</f>
        <v>Chq</v>
      </c>
      <c r="S1209" s="1" t="s">
        <v>1685</v>
      </c>
    </row>
    <row r="1210" spans="1:19" x14ac:dyDescent="0.3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1115</v>
      </c>
      <c r="E1210" s="5" t="str">
        <f>VLOOKUP(F1210,'Set up'!$A$2:$C$44,2,FALSE)</f>
        <v>C00000009</v>
      </c>
      <c r="F1210" s="1" t="s">
        <v>58</v>
      </c>
      <c r="G1210" s="89" t="s">
        <v>1058</v>
      </c>
      <c r="H1210" s="5">
        <v>1</v>
      </c>
      <c r="I1210" s="5">
        <f>VLOOKUP(F1210,'Set up'!$A$2:$C$44,3,FALSE)</f>
        <v>60</v>
      </c>
      <c r="J1210" s="5">
        <f>VLOOKUP(F1210,'Set up'!$A$2:$D$44,4,FALSE)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up'!$A$2:$E$44,5,FALSE)</f>
        <v>Chq</v>
      </c>
      <c r="S1210" s="1" t="s">
        <v>1685</v>
      </c>
    </row>
    <row r="1211" spans="1:19" x14ac:dyDescent="0.3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1117</v>
      </c>
      <c r="E1211" s="5" t="str">
        <f>VLOOKUP(F1211,'Set up'!$A$2:$C$44,2,FALSE)</f>
        <v>C00000020</v>
      </c>
      <c r="F1211" s="1" t="s">
        <v>411</v>
      </c>
      <c r="G1211" s="89" t="s">
        <v>95</v>
      </c>
      <c r="H1211" s="5">
        <v>3</v>
      </c>
      <c r="I1211" s="5" t="str">
        <f>VLOOKUP(F1211,'Set up'!$A$2:$C$44,3,FALSE)</f>
        <v>Cash</v>
      </c>
      <c r="J1211" s="5">
        <f>VLOOKUP(F1211,'Set up'!$A$2:$D$44,4,FALSE)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up'!$A$2:$E$44,5,FALSE)</f>
        <v>Trsf</v>
      </c>
      <c r="S1211" s="1" t="s">
        <v>1522</v>
      </c>
    </row>
    <row r="1212" spans="1:19" x14ac:dyDescent="0.3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1117</v>
      </c>
      <c r="E1212" s="5" t="str">
        <f>VLOOKUP(F1212,'Set up'!$A$2:$C$44,2,FALSE)</f>
        <v>C00000020</v>
      </c>
      <c r="F1212" s="1" t="s">
        <v>411</v>
      </c>
      <c r="G1212" s="89" t="s">
        <v>990</v>
      </c>
      <c r="H1212" s="5">
        <v>3</v>
      </c>
      <c r="I1212" s="5" t="str">
        <f>VLOOKUP(F1212,'Set up'!$A$2:$C$44,3,FALSE)</f>
        <v>Cash</v>
      </c>
      <c r="J1212" s="5">
        <f>VLOOKUP(F1212,'Set up'!$A$2:$D$44,4,FALSE)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up'!$A$2:$E$44,5,FALSE)</f>
        <v>Trsf</v>
      </c>
      <c r="S1212" s="1" t="s">
        <v>1518</v>
      </c>
    </row>
    <row r="1213" spans="1:19" x14ac:dyDescent="0.3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1117</v>
      </c>
      <c r="E1213" s="5" t="str">
        <f>VLOOKUP(F1213,'Set up'!$A$2:$C$44,2,FALSE)</f>
        <v>C00000020</v>
      </c>
      <c r="F1213" s="1" t="s">
        <v>411</v>
      </c>
      <c r="G1213" s="89" t="s">
        <v>1116</v>
      </c>
      <c r="H1213" s="5">
        <v>4</v>
      </c>
      <c r="I1213" s="5" t="str">
        <f>VLOOKUP(F1213,'Set up'!$A$2:$C$44,3,FALSE)</f>
        <v>Cash</v>
      </c>
      <c r="J1213" s="5">
        <f>VLOOKUP(F1213,'Set up'!$A$2:$D$44,4,FALSE)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up'!$A$2:$E$44,5,FALSE)</f>
        <v>Trsf</v>
      </c>
      <c r="S1213" s="1" t="s">
        <v>1523</v>
      </c>
    </row>
    <row r="1214" spans="1:19" x14ac:dyDescent="0.3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1117</v>
      </c>
      <c r="E1214" s="5" t="str">
        <f>VLOOKUP(F1214,'Set up'!$A$2:$C$44,2,FALSE)</f>
        <v>C00000020</v>
      </c>
      <c r="F1214" s="1" t="s">
        <v>411</v>
      </c>
      <c r="G1214" s="89" t="s">
        <v>1112</v>
      </c>
      <c r="H1214" s="5">
        <v>3</v>
      </c>
      <c r="I1214" s="5" t="str">
        <f>VLOOKUP(F1214,'Set up'!$A$2:$C$44,3,FALSE)</f>
        <v>Cash</v>
      </c>
      <c r="J1214" s="5">
        <f>VLOOKUP(F1214,'Set up'!$A$2:$D$44,4,FALSE)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up'!$A$2:$E$44,5,FALSE)</f>
        <v>Trsf</v>
      </c>
      <c r="S1214" s="1" t="s">
        <v>1524</v>
      </c>
    </row>
    <row r="1215" spans="1:19" x14ac:dyDescent="0.3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1118</v>
      </c>
      <c r="E1215" s="5" t="str">
        <f>VLOOKUP(F1215,'Set up'!$A$2:$C$44,2,FALSE)</f>
        <v>C00000022</v>
      </c>
      <c r="F1215" s="1" t="s">
        <v>639</v>
      </c>
      <c r="G1215" s="89" t="s">
        <v>1119</v>
      </c>
      <c r="H1215" s="5">
        <v>1</v>
      </c>
      <c r="I1215" s="5" t="str">
        <f>VLOOKUP(F1215,'Set up'!$A$2:$C$44,3,FALSE)</f>
        <v>Cash</v>
      </c>
      <c r="J1215" s="5">
        <f>VLOOKUP(F1215,'Set up'!$A$2:$D$44,4,FALSE)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up'!$A$2:$E$44,5,FALSE)</f>
        <v>Trsf</v>
      </c>
      <c r="S1215" s="1" t="s">
        <v>1153</v>
      </c>
    </row>
    <row r="1216" spans="1:19" x14ac:dyDescent="0.3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1118</v>
      </c>
      <c r="E1216" s="5" t="str">
        <f>VLOOKUP(F1216,'Set up'!$A$2:$C$44,2,FALSE)</f>
        <v>C00000022</v>
      </c>
      <c r="F1216" s="1" t="s">
        <v>639</v>
      </c>
      <c r="G1216" s="89" t="s">
        <v>1120</v>
      </c>
      <c r="H1216" s="5">
        <v>1</v>
      </c>
      <c r="I1216" s="5" t="str">
        <f>VLOOKUP(F1216,'Set up'!$A$2:$C$44,3,FALSE)</f>
        <v>Cash</v>
      </c>
      <c r="J1216" s="5">
        <f>VLOOKUP(F1216,'Set up'!$A$2:$D$44,4,FALSE)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up'!$A$2:$E$44,5,FALSE)</f>
        <v>Trsf</v>
      </c>
      <c r="S1216" s="1" t="s">
        <v>1153</v>
      </c>
    </row>
    <row r="1217" spans="1:19" x14ac:dyDescent="0.3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1121</v>
      </c>
      <c r="E1217" s="5" t="str">
        <f>VLOOKUP(F1217,'Set up'!$A$2:$C$44,2,FALSE)</f>
        <v>C00000021</v>
      </c>
      <c r="F1217" s="1" t="s">
        <v>493</v>
      </c>
      <c r="G1217" s="89" t="s">
        <v>718</v>
      </c>
      <c r="H1217" s="5">
        <v>1</v>
      </c>
      <c r="I1217" s="5" t="str">
        <f>VLOOKUP(F1217,'Set up'!$A$2:$C$44,3,FALSE)</f>
        <v>Cash</v>
      </c>
      <c r="J1217" s="5">
        <f>VLOOKUP(F1217,'Set up'!$A$2:$D$44,4,FALSE)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up'!$A$2:$E$44,5,FALSE)</f>
        <v>PD Chq</v>
      </c>
      <c r="S1217" s="1" t="s">
        <v>1375</v>
      </c>
    </row>
    <row r="1218" spans="1:19" x14ac:dyDescent="0.3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1121</v>
      </c>
      <c r="E1218" s="5" t="str">
        <f>VLOOKUP(F1218,'Set up'!$A$2:$C$44,2,FALSE)</f>
        <v>C00000021</v>
      </c>
      <c r="F1218" s="1" t="s">
        <v>493</v>
      </c>
      <c r="G1218" s="89" t="s">
        <v>656</v>
      </c>
      <c r="H1218" s="5">
        <v>3</v>
      </c>
      <c r="I1218" s="5" t="str">
        <f>VLOOKUP(F1218,'Set up'!$A$2:$C$44,3,FALSE)</f>
        <v>Cash</v>
      </c>
      <c r="J1218" s="5">
        <f>VLOOKUP(F1218,'Set up'!$A$2:$D$44,4,FALSE)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up'!$A$2:$E$44,5,FALSE)</f>
        <v>PD Chq</v>
      </c>
      <c r="S1218" s="1" t="s">
        <v>1375</v>
      </c>
    </row>
    <row r="1219" spans="1:19" x14ac:dyDescent="0.3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1121</v>
      </c>
      <c r="E1219" s="5" t="str">
        <f>VLOOKUP(F1219,'Set up'!$A$2:$C$44,2,FALSE)</f>
        <v>C00000021</v>
      </c>
      <c r="F1219" s="1" t="s">
        <v>493</v>
      </c>
      <c r="G1219" s="89" t="s">
        <v>46</v>
      </c>
      <c r="H1219" s="5">
        <v>1</v>
      </c>
      <c r="I1219" s="5" t="str">
        <f>VLOOKUP(F1219,'Set up'!$A$2:$C$44,3,FALSE)</f>
        <v>Cash</v>
      </c>
      <c r="J1219" s="5">
        <f>VLOOKUP(F1219,'Set up'!$A$2:$D$44,4,FALSE)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up'!$A$2:$E$44,5,FALSE)</f>
        <v>PD Chq</v>
      </c>
      <c r="S1219" s="1" t="s">
        <v>1375</v>
      </c>
    </row>
    <row r="1220" spans="1:19" x14ac:dyDescent="0.3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1121</v>
      </c>
      <c r="E1220" s="5" t="str">
        <f>VLOOKUP(F1220,'Set up'!$A$2:$C$44,2,FALSE)</f>
        <v>C00000021</v>
      </c>
      <c r="F1220" s="1" t="s">
        <v>493</v>
      </c>
      <c r="G1220" s="89" t="s">
        <v>802</v>
      </c>
      <c r="H1220" s="5">
        <v>1</v>
      </c>
      <c r="I1220" s="5" t="str">
        <f>VLOOKUP(F1220,'Set up'!$A$2:$C$44,3,FALSE)</f>
        <v>Cash</v>
      </c>
      <c r="J1220" s="5">
        <f>VLOOKUP(F1220,'Set up'!$A$2:$D$44,4,FALSE)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up'!$A$2:$E$44,5,FALSE)</f>
        <v>PD Chq</v>
      </c>
      <c r="S1220" s="1" t="s">
        <v>1375</v>
      </c>
    </row>
    <row r="1221" spans="1:19" x14ac:dyDescent="0.3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1122</v>
      </c>
      <c r="E1221" s="5" t="str">
        <f>VLOOKUP(F1221,'Set up'!$A$2:$C$44,2,FALSE)</f>
        <v>C00000022</v>
      </c>
      <c r="F1221" s="1" t="s">
        <v>639</v>
      </c>
      <c r="G1221" s="89" t="s">
        <v>95</v>
      </c>
      <c r="H1221" s="5">
        <v>1</v>
      </c>
      <c r="I1221" s="5" t="str">
        <f>VLOOKUP(F1221,'Set up'!$A$2:$C$44,3,FALSE)</f>
        <v>Cash</v>
      </c>
      <c r="J1221" s="5">
        <f>VLOOKUP(F1221,'Set up'!$A$2:$D$44,4,FALSE)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up'!$A$2:$E$44,5,FALSE)</f>
        <v>Trsf</v>
      </c>
      <c r="S1221" s="1" t="s">
        <v>1301</v>
      </c>
    </row>
    <row r="1222" spans="1:19" x14ac:dyDescent="0.3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1124</v>
      </c>
      <c r="E1222" s="5" t="str">
        <f>VLOOKUP(F1222,'Set up'!$A$2:$C$44,2,FALSE)</f>
        <v>C00000020</v>
      </c>
      <c r="F1222" s="1" t="s">
        <v>411</v>
      </c>
      <c r="G1222" s="89" t="s">
        <v>721</v>
      </c>
      <c r="H1222" s="5">
        <v>10</v>
      </c>
      <c r="I1222" s="5" t="str">
        <f>VLOOKUP(F1222,'Set up'!$A$2:$C$44,3,FALSE)</f>
        <v>Cash</v>
      </c>
      <c r="J1222" s="5">
        <f>VLOOKUP(F1222,'Set up'!$A$2:$D$44,4,FALSE)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up'!$A$2:$E$44,5,FALSE)</f>
        <v>Trsf</v>
      </c>
      <c r="S1222" s="1" t="s">
        <v>1525</v>
      </c>
    </row>
    <row r="1223" spans="1:19" x14ac:dyDescent="0.3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1124</v>
      </c>
      <c r="E1223" s="5" t="str">
        <f>VLOOKUP(F1223,'Set up'!$A$2:$C$44,2,FALSE)</f>
        <v>C00000020</v>
      </c>
      <c r="F1223" s="1" t="s">
        <v>411</v>
      </c>
      <c r="G1223" s="89" t="s">
        <v>718</v>
      </c>
      <c r="H1223" s="5">
        <v>5</v>
      </c>
      <c r="I1223" s="5" t="str">
        <f>VLOOKUP(F1223,'Set up'!$A$2:$C$44,3,FALSE)</f>
        <v>Cash</v>
      </c>
      <c r="J1223" s="5">
        <f>VLOOKUP(F1223,'Set up'!$A$2:$D$44,4,FALSE)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up'!$A$2:$E$44,5,FALSE)</f>
        <v>Trsf</v>
      </c>
      <c r="S1223" s="1" t="s">
        <v>1572</v>
      </c>
    </row>
    <row r="1224" spans="1:19" x14ac:dyDescent="0.3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1124</v>
      </c>
      <c r="E1224" s="5" t="str">
        <f>VLOOKUP(F1224,'Set up'!$A$2:$C$44,2,FALSE)</f>
        <v>C00000020</v>
      </c>
      <c r="F1224" s="1" t="s">
        <v>411</v>
      </c>
      <c r="G1224" s="89" t="s">
        <v>990</v>
      </c>
      <c r="H1224" s="5">
        <v>51</v>
      </c>
      <c r="I1224" s="5" t="str">
        <f>VLOOKUP(F1224,'Set up'!$A$2:$C$44,3,FALSE)</f>
        <v>Cash</v>
      </c>
      <c r="J1224" s="5">
        <f>VLOOKUP(F1224,'Set up'!$A$2:$D$44,4,FALSE)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up'!$A$2:$E$44,5,FALSE)</f>
        <v>Trsf</v>
      </c>
      <c r="S1224" s="1" t="s">
        <v>1573</v>
      </c>
    </row>
    <row r="1225" spans="1:19" x14ac:dyDescent="0.3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1124</v>
      </c>
      <c r="E1225" s="5" t="str">
        <f>VLOOKUP(F1225,'Set up'!$A$2:$C$44,2,FALSE)</f>
        <v>C00000020</v>
      </c>
      <c r="F1225" s="1" t="s">
        <v>411</v>
      </c>
      <c r="G1225" s="89" t="s">
        <v>991</v>
      </c>
      <c r="H1225" s="5">
        <v>2</v>
      </c>
      <c r="I1225" s="5" t="str">
        <f>VLOOKUP(F1225,'Set up'!$A$2:$C$44,3,FALSE)</f>
        <v>Cash</v>
      </c>
      <c r="J1225" s="5">
        <f>VLOOKUP(F1225,'Set up'!$A$2:$D$44,4,FALSE)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up'!$A$2:$E$44,5,FALSE)</f>
        <v>Trsf</v>
      </c>
      <c r="S1225" s="1" t="s">
        <v>1695</v>
      </c>
    </row>
    <row r="1226" spans="1:19" x14ac:dyDescent="0.3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1124</v>
      </c>
      <c r="E1226" s="5" t="str">
        <f>VLOOKUP(F1226,'Set up'!$A$2:$C$44,2,FALSE)</f>
        <v>C00000020</v>
      </c>
      <c r="F1226" s="1" t="s">
        <v>411</v>
      </c>
      <c r="G1226" s="89" t="s">
        <v>1123</v>
      </c>
      <c r="H1226" s="5">
        <v>20</v>
      </c>
      <c r="I1226" s="5" t="str">
        <f>VLOOKUP(F1226,'Set up'!$A$2:$C$44,3,FALSE)</f>
        <v>Cash</v>
      </c>
      <c r="J1226" s="5">
        <f>VLOOKUP(F1226,'Set up'!$A$2:$D$44,4,FALSE)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up'!$A$2:$E$44,5,FALSE)</f>
        <v>Trsf</v>
      </c>
      <c r="S1226" s="1" t="s">
        <v>1696</v>
      </c>
    </row>
    <row r="1227" spans="1:19" x14ac:dyDescent="0.3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1124</v>
      </c>
      <c r="E1227" s="5" t="str">
        <f>VLOOKUP(F1227,'Set up'!$A$2:$C$44,2,FALSE)</f>
        <v>C00000020</v>
      </c>
      <c r="F1227" s="1" t="s">
        <v>411</v>
      </c>
      <c r="G1227" s="89" t="s">
        <v>64</v>
      </c>
      <c r="H1227" s="5">
        <v>15</v>
      </c>
      <c r="I1227" s="5" t="str">
        <f>VLOOKUP(F1227,'Set up'!$A$2:$C$44,3,FALSE)</f>
        <v>Cash</v>
      </c>
      <c r="J1227" s="5">
        <f>VLOOKUP(F1227,'Set up'!$A$2:$D$44,4,FALSE)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up'!$A$2:$E$44,5,FALSE)</f>
        <v>Trsf</v>
      </c>
      <c r="S1227" s="1" t="s">
        <v>1696</v>
      </c>
    </row>
    <row r="1228" spans="1:19" x14ac:dyDescent="0.3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1124</v>
      </c>
      <c r="E1228" s="5" t="str">
        <f>VLOOKUP(F1228,'Set up'!$A$2:$C$44,2,FALSE)</f>
        <v>C00000020</v>
      </c>
      <c r="F1228" s="1" t="s">
        <v>411</v>
      </c>
      <c r="G1228" s="89" t="s">
        <v>992</v>
      </c>
      <c r="H1228" s="5">
        <v>2</v>
      </c>
      <c r="I1228" s="5" t="str">
        <f>VLOOKUP(F1228,'Set up'!$A$2:$C$44,3,FALSE)</f>
        <v>Cash</v>
      </c>
      <c r="J1228" s="5">
        <f>VLOOKUP(F1228,'Set up'!$A$2:$D$44,4,FALSE)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up'!$A$2:$E$44,5,FALSE)</f>
        <v>Trsf</v>
      </c>
      <c r="S1228" s="1" t="s">
        <v>1696</v>
      </c>
    </row>
    <row r="1229" spans="1:19" x14ac:dyDescent="0.3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1124</v>
      </c>
      <c r="E1229" s="5" t="str">
        <f>VLOOKUP(F1229,'Set up'!$A$2:$C$44,2,FALSE)</f>
        <v>C00000020</v>
      </c>
      <c r="F1229" s="1" t="s">
        <v>411</v>
      </c>
      <c r="G1229" s="89" t="s">
        <v>1076</v>
      </c>
      <c r="H1229" s="5">
        <v>6</v>
      </c>
      <c r="I1229" s="5" t="str">
        <f>VLOOKUP(F1229,'Set up'!$A$2:$C$44,3,FALSE)</f>
        <v>Cash</v>
      </c>
      <c r="J1229" s="5">
        <f>VLOOKUP(F1229,'Set up'!$A$2:$D$44,4,FALSE)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up'!$A$2:$E$44,5,FALSE)</f>
        <v>Trsf</v>
      </c>
      <c r="S1229" s="1" t="s">
        <v>1696</v>
      </c>
    </row>
    <row r="1230" spans="1:19" x14ac:dyDescent="0.3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1125</v>
      </c>
      <c r="E1230" s="5" t="str">
        <f>VLOOKUP(F1230,'Set up'!$A$2:$C$44,2,FALSE)</f>
        <v>C00000021</v>
      </c>
      <c r="F1230" s="1" t="s">
        <v>493</v>
      </c>
      <c r="G1230" s="89" t="s">
        <v>718</v>
      </c>
      <c r="H1230" s="5">
        <v>1</v>
      </c>
      <c r="I1230" s="5" t="str">
        <f>VLOOKUP(F1230,'Set up'!$A$2:$C$44,3,FALSE)</f>
        <v>Cash</v>
      </c>
      <c r="J1230" s="5">
        <f>VLOOKUP(F1230,'Set up'!$A$2:$D$44,4,FALSE)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up'!$A$2:$E$44,5,FALSE)</f>
        <v>PD Chq</v>
      </c>
      <c r="S1230" s="1" t="s">
        <v>1480</v>
      </c>
    </row>
    <row r="1231" spans="1:19" x14ac:dyDescent="0.3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1125</v>
      </c>
      <c r="E1231" s="5" t="str">
        <f>VLOOKUP(F1231,'Set up'!$A$2:$C$44,2,FALSE)</f>
        <v>C00000021</v>
      </c>
      <c r="F1231" s="1" t="s">
        <v>493</v>
      </c>
      <c r="G1231" s="89" t="s">
        <v>656</v>
      </c>
      <c r="H1231" s="5">
        <v>3</v>
      </c>
      <c r="I1231" s="5" t="str">
        <f>VLOOKUP(F1231,'Set up'!$A$2:$C$44,3,FALSE)</f>
        <v>Cash</v>
      </c>
      <c r="J1231" s="5">
        <f>VLOOKUP(F1231,'Set up'!$A$2:$D$44,4,FALSE)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up'!$A$2:$E$44,5,FALSE)</f>
        <v>PD Chq</v>
      </c>
      <c r="S1231" s="1" t="s">
        <v>1480</v>
      </c>
    </row>
    <row r="1232" spans="1:19" x14ac:dyDescent="0.3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1125</v>
      </c>
      <c r="E1232" s="5" t="str">
        <f>VLOOKUP(F1232,'Set up'!$A$2:$C$44,2,FALSE)</f>
        <v>C00000021</v>
      </c>
      <c r="F1232" s="1" t="s">
        <v>493</v>
      </c>
      <c r="G1232" s="89" t="s">
        <v>46</v>
      </c>
      <c r="H1232" s="5">
        <v>1</v>
      </c>
      <c r="I1232" s="5" t="str">
        <f>VLOOKUP(F1232,'Set up'!$A$2:$C$44,3,FALSE)</f>
        <v>Cash</v>
      </c>
      <c r="J1232" s="5">
        <f>VLOOKUP(F1232,'Set up'!$A$2:$D$44,4,FALSE)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up'!$A$2:$E$44,5,FALSE)</f>
        <v>PD Chq</v>
      </c>
      <c r="S1232" s="1" t="s">
        <v>1480</v>
      </c>
    </row>
    <row r="1233" spans="1:19" x14ac:dyDescent="0.3">
      <c r="A1233" s="4" t="s">
        <v>1126</v>
      </c>
      <c r="B1233" s="5" t="e">
        <f t="shared" si="367"/>
        <v>#VALUE!</v>
      </c>
      <c r="C1233" s="5" t="e">
        <f t="shared" si="368"/>
        <v>#VALUE!</v>
      </c>
      <c r="D1233" s="5" t="s">
        <v>1127</v>
      </c>
      <c r="E1233" s="5" t="str">
        <f>VLOOKUP(F1233,'Set up'!$A$2:$C$44,2,FALSE)</f>
        <v>C00000026</v>
      </c>
      <c r="F1233" s="1" t="s">
        <v>786</v>
      </c>
      <c r="G1233" s="89" t="s">
        <v>718</v>
      </c>
      <c r="H1233" s="5">
        <v>1</v>
      </c>
      <c r="I1233" s="5" t="str">
        <f>VLOOKUP(F1233,'Set up'!$A$2:$C$44,3,FALSE)</f>
        <v>Cash</v>
      </c>
      <c r="J1233" s="5">
        <f>VLOOKUP(F1233,'Set up'!$A$2:$D$44,4,FALSE)</f>
        <v>0</v>
      </c>
      <c r="K1233" s="4" t="e">
        <f t="shared" si="336"/>
        <v>#VALUE!</v>
      </c>
      <c r="L1233" s="5" t="e">
        <f t="shared" si="371"/>
        <v>#VALUE!</v>
      </c>
      <c r="M1233" s="5" t="e">
        <f t="shared" si="372"/>
        <v>#VALUE!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up'!$A$2:$E$44,5,FALSE)</f>
        <v>Trsf</v>
      </c>
      <c r="S1233" s="1" t="s">
        <v>1148</v>
      </c>
    </row>
    <row r="1234" spans="1:19" x14ac:dyDescent="0.3">
      <c r="A1234" s="4" t="s">
        <v>1126</v>
      </c>
      <c r="B1234" s="5" t="e">
        <f t="shared" si="367"/>
        <v>#VALUE!</v>
      </c>
      <c r="C1234" s="5" t="e">
        <f t="shared" si="368"/>
        <v>#VALUE!</v>
      </c>
      <c r="D1234" s="5" t="s">
        <v>1127</v>
      </c>
      <c r="E1234" s="5" t="str">
        <f>VLOOKUP(F1234,'Set up'!$A$2:$C$44,2,FALSE)</f>
        <v>C00000026</v>
      </c>
      <c r="F1234" s="1" t="s">
        <v>786</v>
      </c>
      <c r="G1234" s="89" t="s">
        <v>947</v>
      </c>
      <c r="H1234" s="5">
        <v>1</v>
      </c>
      <c r="I1234" s="5" t="str">
        <f>VLOOKUP(F1234,'Set up'!$A$2:$C$44,3,FALSE)</f>
        <v>Cash</v>
      </c>
      <c r="J1234" s="5">
        <f>VLOOKUP(F1234,'Set up'!$A$2:$D$44,4,FALSE)</f>
        <v>0</v>
      </c>
      <c r="K1234" s="4" t="e">
        <f t="shared" si="336"/>
        <v>#VALUE!</v>
      </c>
      <c r="L1234" s="5" t="e">
        <f t="shared" si="371"/>
        <v>#VALUE!</v>
      </c>
      <c r="M1234" s="5" t="e">
        <f t="shared" si="372"/>
        <v>#VALUE!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up'!$A$2:$E$44,5,FALSE)</f>
        <v>Trsf</v>
      </c>
      <c r="S1234" s="1" t="s">
        <v>1148</v>
      </c>
    </row>
    <row r="1235" spans="1:19" x14ac:dyDescent="0.3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1129</v>
      </c>
      <c r="E1235" s="5" t="str">
        <f>VLOOKUP(F1235,'Set up'!$A$2:$C$44,2,FALSE)</f>
        <v>C00000020</v>
      </c>
      <c r="F1235" s="1" t="s">
        <v>411</v>
      </c>
      <c r="G1235" s="89" t="s">
        <v>721</v>
      </c>
      <c r="H1235" s="5">
        <v>9</v>
      </c>
      <c r="I1235" s="5" t="str">
        <f>VLOOKUP(F1235,'Set up'!$A$2:$C$44,3,FALSE)</f>
        <v>Cash</v>
      </c>
      <c r="J1235" s="5">
        <f>VLOOKUP(F1235,'Set up'!$A$2:$D$44,4,FALSE)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up'!$A$2:$E$44,5,FALSE)</f>
        <v>Trsf</v>
      </c>
      <c r="S1235" s="1" t="s">
        <v>1763</v>
      </c>
    </row>
    <row r="1236" spans="1:19" x14ac:dyDescent="0.3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1129</v>
      </c>
      <c r="E1236" s="5" t="str">
        <f>VLOOKUP(F1236,'Set up'!$A$2:$C$44,2,FALSE)</f>
        <v>C00000020</v>
      </c>
      <c r="F1236" s="1" t="s">
        <v>411</v>
      </c>
      <c r="G1236" s="89" t="s">
        <v>718</v>
      </c>
      <c r="H1236" s="5">
        <v>6</v>
      </c>
      <c r="I1236" s="5" t="str">
        <f>VLOOKUP(F1236,'Set up'!$A$2:$C$44,3,FALSE)</f>
        <v>Cash</v>
      </c>
      <c r="J1236" s="5">
        <f>VLOOKUP(F1236,'Set up'!$A$2:$D$44,4,FALSE)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up'!$A$2:$E$44,5,FALSE)</f>
        <v>Trsf</v>
      </c>
      <c r="S1236" s="1" t="s">
        <v>1764</v>
      </c>
    </row>
    <row r="1237" spans="1:19" x14ac:dyDescent="0.3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1129</v>
      </c>
      <c r="E1237" s="5" t="str">
        <f>VLOOKUP(F1237,'Set up'!$A$2:$C$44,2,FALSE)</f>
        <v>C00000020</v>
      </c>
      <c r="F1237" s="1" t="s">
        <v>411</v>
      </c>
      <c r="G1237" s="89" t="s">
        <v>990</v>
      </c>
      <c r="H1237" s="5">
        <v>42</v>
      </c>
      <c r="I1237" s="5" t="str">
        <f>VLOOKUP(F1237,'Set up'!$A$2:$C$44,3,FALSE)</f>
        <v>Cash</v>
      </c>
      <c r="J1237" s="5">
        <f>VLOOKUP(F1237,'Set up'!$A$2:$D$44,4,FALSE)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up'!$A$2:$E$44,5,FALSE)</f>
        <v>Trsf</v>
      </c>
      <c r="S1237" s="1" t="s">
        <v>1765</v>
      </c>
    </row>
    <row r="1238" spans="1:19" x14ac:dyDescent="0.3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1129</v>
      </c>
      <c r="E1238" s="5" t="str">
        <f>VLOOKUP(F1238,'Set up'!$A$2:$C$44,2,FALSE)</f>
        <v>C00000020</v>
      </c>
      <c r="F1238" s="1" t="s">
        <v>411</v>
      </c>
      <c r="G1238" s="89" t="s">
        <v>1123</v>
      </c>
      <c r="H1238" s="5">
        <v>20</v>
      </c>
      <c r="I1238" s="5" t="str">
        <f>VLOOKUP(F1238,'Set up'!$A$2:$C$44,3,FALSE)</f>
        <v>Cash</v>
      </c>
      <c r="J1238" s="5">
        <f>VLOOKUP(F1238,'Set up'!$A$2:$D$44,4,FALSE)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up'!$A$2:$E$44,5,FALSE)</f>
        <v>Trsf</v>
      </c>
      <c r="S1238" s="1" t="s">
        <v>1767</v>
      </c>
    </row>
    <row r="1239" spans="1:19" x14ac:dyDescent="0.3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1129</v>
      </c>
      <c r="E1239" s="5" t="str">
        <f>VLOOKUP(F1239,'Set up'!$A$2:$C$44,2,FALSE)</f>
        <v>C00000020</v>
      </c>
      <c r="F1239" s="1" t="s">
        <v>411</v>
      </c>
      <c r="G1239" s="89" t="s">
        <v>64</v>
      </c>
      <c r="H1239" s="5">
        <v>15</v>
      </c>
      <c r="I1239" s="5" t="str">
        <f>VLOOKUP(F1239,'Set up'!$A$2:$C$44,3,FALSE)</f>
        <v>Cash</v>
      </c>
      <c r="J1239" s="5">
        <f>VLOOKUP(F1239,'Set up'!$A$2:$D$44,4,FALSE)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up'!$A$2:$E$44,5,FALSE)</f>
        <v>Trsf</v>
      </c>
      <c r="S1239" s="1" t="s">
        <v>1768</v>
      </c>
    </row>
    <row r="1240" spans="1:19" x14ac:dyDescent="0.3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1129</v>
      </c>
      <c r="E1240" s="5" t="str">
        <f>VLOOKUP(F1240,'Set up'!$A$2:$C$44,2,FALSE)</f>
        <v>C00000020</v>
      </c>
      <c r="F1240" s="1" t="s">
        <v>411</v>
      </c>
      <c r="G1240" s="89" t="s">
        <v>992</v>
      </c>
      <c r="H1240" s="5">
        <v>3</v>
      </c>
      <c r="I1240" s="5" t="str">
        <f>VLOOKUP(F1240,'Set up'!$A$2:$C$44,3,FALSE)</f>
        <v>Cash</v>
      </c>
      <c r="J1240" s="5">
        <f>VLOOKUP(F1240,'Set up'!$A$2:$D$44,4,FALSE)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up'!$A$2:$E$44,5,FALSE)</f>
        <v>Trsf</v>
      </c>
      <c r="S1240" s="1" t="s">
        <v>1769</v>
      </c>
    </row>
    <row r="1241" spans="1:19" x14ac:dyDescent="0.3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1129</v>
      </c>
      <c r="E1241" s="5" t="str">
        <f>VLOOKUP(F1241,'Set up'!$A$2:$C$44,2,FALSE)</f>
        <v>C00000020</v>
      </c>
      <c r="F1241" s="1" t="s">
        <v>411</v>
      </c>
      <c r="G1241" s="89" t="s">
        <v>947</v>
      </c>
      <c r="H1241" s="5">
        <v>8</v>
      </c>
      <c r="I1241" s="5" t="str">
        <f>VLOOKUP(F1241,'Set up'!$A$2:$C$44,3,FALSE)</f>
        <v>Cash</v>
      </c>
      <c r="J1241" s="5">
        <f>VLOOKUP(F1241,'Set up'!$A$2:$D$44,4,FALSE)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up'!$A$2:$E$44,5,FALSE)</f>
        <v>Trsf</v>
      </c>
      <c r="S1241" s="1" t="s">
        <v>1770</v>
      </c>
    </row>
    <row r="1242" spans="1:19" x14ac:dyDescent="0.3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1129</v>
      </c>
      <c r="E1242" s="5" t="str">
        <f>VLOOKUP(F1242,'Set up'!$A$2:$C$44,2,FALSE)</f>
        <v>C00000020</v>
      </c>
      <c r="F1242" s="1" t="s">
        <v>411</v>
      </c>
      <c r="G1242" s="89" t="s">
        <v>1128</v>
      </c>
      <c r="H1242" s="5">
        <v>1</v>
      </c>
      <c r="I1242" s="5" t="str">
        <f>VLOOKUP(F1242,'Set up'!$A$2:$C$44,3,FALSE)</f>
        <v>Cash</v>
      </c>
      <c r="J1242" s="5">
        <f>VLOOKUP(F1242,'Set up'!$A$2:$D$44,4,FALSE)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up'!$A$2:$E$44,5,FALSE)</f>
        <v>Trsf</v>
      </c>
      <c r="S1242" s="1" t="s">
        <v>1771</v>
      </c>
    </row>
    <row r="1243" spans="1:19" x14ac:dyDescent="0.3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1130</v>
      </c>
      <c r="E1243" s="5" t="str">
        <f>VLOOKUP(F1243,'Set up'!$A$2:$C$44,2,FALSE)</f>
        <v>C00000001</v>
      </c>
      <c r="F1243" s="1" t="s">
        <v>7</v>
      </c>
      <c r="G1243" s="89" t="s">
        <v>718</v>
      </c>
      <c r="H1243" s="5">
        <v>1</v>
      </c>
      <c r="I1243" s="5" t="str">
        <f>VLOOKUP(F1243,'Set up'!$A$2:$C$44,3,FALSE)</f>
        <v>Cash</v>
      </c>
      <c r="J1243" s="5">
        <f>VLOOKUP(F1243,'Set up'!$A$2:$D$44,4,FALSE)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up'!$A$2:$E$44,5,FALSE)</f>
        <v>Trsf</v>
      </c>
      <c r="S1243" s="1" t="s">
        <v>1147</v>
      </c>
    </row>
    <row r="1244" spans="1:19" x14ac:dyDescent="0.3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1130</v>
      </c>
      <c r="E1244" s="5" t="str">
        <f>VLOOKUP(F1244,'Set up'!$A$2:$C$44,2,FALSE)</f>
        <v>C00000001</v>
      </c>
      <c r="F1244" s="1" t="s">
        <v>7</v>
      </c>
      <c r="G1244" s="89" t="s">
        <v>990</v>
      </c>
      <c r="H1244" s="5">
        <v>4</v>
      </c>
      <c r="I1244" s="5" t="str">
        <f>VLOOKUP(F1244,'Set up'!$A$2:$C$44,3,FALSE)</f>
        <v>Cash</v>
      </c>
      <c r="J1244" s="5">
        <f>VLOOKUP(F1244,'Set up'!$A$2:$D$44,4,FALSE)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up'!$A$2:$E$44,5,FALSE)</f>
        <v>Trsf</v>
      </c>
      <c r="S1244" s="1" t="s">
        <v>1147</v>
      </c>
    </row>
    <row r="1245" spans="1:19" x14ac:dyDescent="0.3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1130</v>
      </c>
      <c r="E1245" s="5" t="str">
        <f>VLOOKUP(F1245,'Set up'!$A$2:$C$44,2,FALSE)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up'!$A$2:$C$44,3,FALSE)</f>
        <v>Cash</v>
      </c>
      <c r="J1245" s="5">
        <f>VLOOKUP(F1245,'Set up'!$A$2:$D$44,4,FALSE)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up'!$A$2:$E$44,5,FALSE)</f>
        <v>Trsf</v>
      </c>
      <c r="S1245" s="1" t="s">
        <v>1147</v>
      </c>
    </row>
    <row r="1246" spans="1:19" x14ac:dyDescent="0.3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1132</v>
      </c>
      <c r="E1246" s="5" t="str">
        <f>VLOOKUP(F1246,'Set up'!$A$2:$C$44,2,FALSE)</f>
        <v>C00000022</v>
      </c>
      <c r="F1246" s="1" t="s">
        <v>639</v>
      </c>
      <c r="G1246" s="89" t="s">
        <v>1131</v>
      </c>
      <c r="H1246" s="5">
        <v>1</v>
      </c>
      <c r="I1246" s="5" t="str">
        <f>VLOOKUP(F1246,'Set up'!$A$2:$C$44,3,FALSE)</f>
        <v>Cash</v>
      </c>
      <c r="J1246" s="5">
        <f>VLOOKUP(F1246,'Set up'!$A$2:$D$44,4,FALSE)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up'!$A$2:$E$44,5,FALSE)</f>
        <v>Trsf</v>
      </c>
      <c r="S1246" s="1" t="s">
        <v>1216</v>
      </c>
    </row>
    <row r="1247" spans="1:19" x14ac:dyDescent="0.3">
      <c r="A1247" s="4" t="s">
        <v>1136</v>
      </c>
      <c r="B1247" s="5" t="e">
        <f t="shared" si="377"/>
        <v>#VALUE!</v>
      </c>
      <c r="C1247" s="5" t="e">
        <f t="shared" si="378"/>
        <v>#VALUE!</v>
      </c>
      <c r="D1247" s="5" t="s">
        <v>1135</v>
      </c>
      <c r="E1247" s="5" t="str">
        <f>VLOOKUP(F1247,'Set up'!$A$2:$C$44,2,FALSE)</f>
        <v>C00000019</v>
      </c>
      <c r="F1247" s="1" t="s">
        <v>402</v>
      </c>
      <c r="G1247" s="89" t="s">
        <v>721</v>
      </c>
      <c r="H1247" s="5">
        <v>2</v>
      </c>
      <c r="I1247" s="5" t="str">
        <f>VLOOKUP(F1247,'Set up'!$A$2:$C$44,3,FALSE)</f>
        <v>Cash</v>
      </c>
      <c r="J1247" s="5">
        <f>VLOOKUP(F1247,'Set up'!$A$2:$D$44,4,FALSE)</f>
        <v>0</v>
      </c>
      <c r="K1247" s="4" t="e">
        <f t="shared" si="376"/>
        <v>#VALUE!</v>
      </c>
      <c r="L1247" s="5" t="e">
        <f t="shared" si="371"/>
        <v>#VALUE!</v>
      </c>
      <c r="M1247" s="5" t="e">
        <f t="shared" si="372"/>
        <v>#VALUE!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up'!$A$2:$E$44,5,FALSE)</f>
        <v>Trsf</v>
      </c>
      <c r="S1247" s="1" t="s">
        <v>1369</v>
      </c>
    </row>
    <row r="1248" spans="1:19" x14ac:dyDescent="0.3">
      <c r="A1248" s="4" t="s">
        <v>1136</v>
      </c>
      <c r="B1248" s="5" t="e">
        <f t="shared" si="377"/>
        <v>#VALUE!</v>
      </c>
      <c r="C1248" s="5" t="e">
        <f t="shared" si="378"/>
        <v>#VALUE!</v>
      </c>
      <c r="D1248" s="5" t="s">
        <v>1135</v>
      </c>
      <c r="E1248" s="5" t="str">
        <f>VLOOKUP(F1248,'Set up'!$A$2:$C$44,2,FALSE)</f>
        <v>C00000019</v>
      </c>
      <c r="F1248" s="1" t="s">
        <v>402</v>
      </c>
      <c r="G1248" s="89" t="s">
        <v>1133</v>
      </c>
      <c r="H1248" s="5">
        <v>2</v>
      </c>
      <c r="I1248" s="5" t="str">
        <f>VLOOKUP(F1248,'Set up'!$A$2:$C$44,3,FALSE)</f>
        <v>Cash</v>
      </c>
      <c r="J1248" s="5">
        <f>VLOOKUP(F1248,'Set up'!$A$2:$D$44,4,FALSE)</f>
        <v>0</v>
      </c>
      <c r="K1248" s="4" t="e">
        <f t="shared" si="376"/>
        <v>#VALUE!</v>
      </c>
      <c r="L1248" s="5" t="e">
        <f t="shared" si="371"/>
        <v>#VALUE!</v>
      </c>
      <c r="M1248" s="5" t="e">
        <f t="shared" si="372"/>
        <v>#VALUE!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up'!$A$2:$E$44,5,FALSE)</f>
        <v>Trsf</v>
      </c>
      <c r="S1248" s="1" t="s">
        <v>1485</v>
      </c>
    </row>
    <row r="1249" spans="1:19" x14ac:dyDescent="0.3">
      <c r="A1249" s="4" t="s">
        <v>1136</v>
      </c>
      <c r="B1249" s="5" t="e">
        <f t="shared" si="377"/>
        <v>#VALUE!</v>
      </c>
      <c r="C1249" s="5" t="e">
        <f t="shared" si="378"/>
        <v>#VALUE!</v>
      </c>
      <c r="D1249" s="5" t="s">
        <v>1135</v>
      </c>
      <c r="E1249" s="5" t="str">
        <f>VLOOKUP(F1249,'Set up'!$A$2:$C$44,2,FALSE)</f>
        <v>C00000019</v>
      </c>
      <c r="F1249" s="1" t="s">
        <v>402</v>
      </c>
      <c r="G1249" s="89" t="s">
        <v>64</v>
      </c>
      <c r="H1249" s="5">
        <v>5</v>
      </c>
      <c r="I1249" s="5" t="str">
        <f>VLOOKUP(F1249,'Set up'!$A$2:$C$44,3,FALSE)</f>
        <v>Cash</v>
      </c>
      <c r="J1249" s="5">
        <f>VLOOKUP(F1249,'Set up'!$A$2:$D$44,4,FALSE)</f>
        <v>0</v>
      </c>
      <c r="K1249" s="4" t="e">
        <f t="shared" si="376"/>
        <v>#VALUE!</v>
      </c>
      <c r="L1249" s="5" t="e">
        <f t="shared" si="371"/>
        <v>#VALUE!</v>
      </c>
      <c r="M1249" s="5" t="e">
        <f t="shared" si="372"/>
        <v>#VALUE!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up'!$A$2:$E$44,5,FALSE)</f>
        <v>Trsf</v>
      </c>
      <c r="S1249" s="1" t="s">
        <v>1486</v>
      </c>
    </row>
    <row r="1250" spans="1:19" x14ac:dyDescent="0.3">
      <c r="A1250" s="4" t="s">
        <v>1136</v>
      </c>
      <c r="B1250" s="5" t="e">
        <f t="shared" si="377"/>
        <v>#VALUE!</v>
      </c>
      <c r="C1250" s="5" t="e">
        <f t="shared" si="378"/>
        <v>#VALUE!</v>
      </c>
      <c r="D1250" s="5" t="s">
        <v>1135</v>
      </c>
      <c r="E1250" s="5" t="str">
        <f>VLOOKUP(F1250,'Set up'!$A$2:$C$44,2,FALSE)</f>
        <v>C00000019</v>
      </c>
      <c r="F1250" s="1" t="s">
        <v>402</v>
      </c>
      <c r="G1250" s="89" t="s">
        <v>568</v>
      </c>
      <c r="H1250" s="5">
        <v>2</v>
      </c>
      <c r="I1250" s="5" t="str">
        <f>VLOOKUP(F1250,'Set up'!$A$2:$C$44,3,FALSE)</f>
        <v>Cash</v>
      </c>
      <c r="J1250" s="5">
        <f>VLOOKUP(F1250,'Set up'!$A$2:$D$44,4,FALSE)</f>
        <v>0</v>
      </c>
      <c r="K1250" s="4" t="e">
        <f t="shared" si="376"/>
        <v>#VALUE!</v>
      </c>
      <c r="L1250" s="5" t="e">
        <f t="shared" si="371"/>
        <v>#VALUE!</v>
      </c>
      <c r="M1250" s="5" t="e">
        <f t="shared" si="372"/>
        <v>#VALUE!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up'!$A$2:$E$44,5,FALSE)</f>
        <v>Trsf</v>
      </c>
      <c r="S1250" s="1" t="s">
        <v>1486</v>
      </c>
    </row>
    <row r="1251" spans="1:19" x14ac:dyDescent="0.3">
      <c r="A1251" s="4" t="s">
        <v>1136</v>
      </c>
      <c r="B1251" s="5" t="e">
        <f t="shared" si="377"/>
        <v>#VALUE!</v>
      </c>
      <c r="C1251" s="5" t="e">
        <f t="shared" si="378"/>
        <v>#VALUE!</v>
      </c>
      <c r="D1251" s="5" t="s">
        <v>1135</v>
      </c>
      <c r="E1251" s="5" t="str">
        <f>VLOOKUP(F1251,'Set up'!$A$2:$C$44,2,FALSE)</f>
        <v>C00000019</v>
      </c>
      <c r="F1251" s="1" t="s">
        <v>402</v>
      </c>
      <c r="G1251" s="89" t="s">
        <v>1134</v>
      </c>
      <c r="H1251" s="5">
        <v>1</v>
      </c>
      <c r="I1251" s="5" t="str">
        <f>VLOOKUP(F1251,'Set up'!$A$2:$C$44,3,FALSE)</f>
        <v>Cash</v>
      </c>
      <c r="J1251" s="5">
        <f>VLOOKUP(F1251,'Set up'!$A$2:$D$44,4,FALSE)</f>
        <v>0</v>
      </c>
      <c r="K1251" s="4" t="e">
        <f t="shared" si="376"/>
        <v>#VALUE!</v>
      </c>
      <c r="L1251" s="5" t="e">
        <f t="shared" si="371"/>
        <v>#VALUE!</v>
      </c>
      <c r="M1251" s="5" t="e">
        <f t="shared" si="372"/>
        <v>#VALUE!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up'!$A$2:$E$44,5,FALSE)</f>
        <v>Trsf</v>
      </c>
      <c r="S1251" s="1" t="s">
        <v>1486</v>
      </c>
    </row>
    <row r="1252" spans="1:19" x14ac:dyDescent="0.3">
      <c r="A1252" s="4" t="s">
        <v>1136</v>
      </c>
      <c r="B1252" s="5" t="e">
        <f t="shared" si="377"/>
        <v>#VALUE!</v>
      </c>
      <c r="C1252" s="5" t="e">
        <f t="shared" si="378"/>
        <v>#VALUE!</v>
      </c>
      <c r="D1252" s="5" t="s">
        <v>1135</v>
      </c>
      <c r="E1252" s="5" t="str">
        <f>VLOOKUP(F1252,'Set up'!$A$2:$C$44,2,FALSE)</f>
        <v>C00000019</v>
      </c>
      <c r="F1252" s="1" t="s">
        <v>402</v>
      </c>
      <c r="G1252" s="89" t="s">
        <v>293</v>
      </c>
      <c r="H1252" s="5">
        <v>1</v>
      </c>
      <c r="I1252" s="5" t="str">
        <f>VLOOKUP(F1252,'Set up'!$A$2:$C$44,3,FALSE)</f>
        <v>Cash</v>
      </c>
      <c r="J1252" s="5">
        <f>VLOOKUP(F1252,'Set up'!$A$2:$D$44,4,FALSE)</f>
        <v>0</v>
      </c>
      <c r="K1252" s="4" t="e">
        <f t="shared" si="376"/>
        <v>#VALUE!</v>
      </c>
      <c r="L1252" s="5" t="e">
        <f t="shared" si="371"/>
        <v>#VALUE!</v>
      </c>
      <c r="M1252" s="5" t="e">
        <f t="shared" si="372"/>
        <v>#VALUE!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up'!$A$2:$E$44,5,FALSE)</f>
        <v>Trsf</v>
      </c>
      <c r="S1252" s="1" t="s">
        <v>1486</v>
      </c>
    </row>
    <row r="1253" spans="1:19" x14ac:dyDescent="0.3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1137</v>
      </c>
      <c r="E1253" s="5" t="str">
        <f>VLOOKUP(F1253,'Set up'!$A$2:$C$44,2,FALSE)</f>
        <v>C00000021</v>
      </c>
      <c r="F1253" s="1" t="s">
        <v>493</v>
      </c>
      <c r="G1253" s="89" t="s">
        <v>718</v>
      </c>
      <c r="H1253" s="5">
        <v>1</v>
      </c>
      <c r="I1253" s="5" t="str">
        <f>VLOOKUP(F1253,'Set up'!$A$2:$C$44,3,FALSE)</f>
        <v>Cash</v>
      </c>
      <c r="J1253" s="5">
        <f>VLOOKUP(F1253,'Set up'!$A$2:$D$44,4,FALSE)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up'!$A$2:$E$44,5,FALSE)</f>
        <v>PD Chq</v>
      </c>
      <c r="S1253" s="1" t="s">
        <v>1527</v>
      </c>
    </row>
    <row r="1254" spans="1:19" x14ac:dyDescent="0.3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1137</v>
      </c>
      <c r="E1254" s="5" t="str">
        <f>VLOOKUP(F1254,'Set up'!$A$2:$C$44,2,FALSE)</f>
        <v>C00000021</v>
      </c>
      <c r="F1254" s="1" t="s">
        <v>493</v>
      </c>
      <c r="G1254" s="89" t="s">
        <v>656</v>
      </c>
      <c r="H1254" s="5">
        <v>3</v>
      </c>
      <c r="I1254" s="5" t="str">
        <f>VLOOKUP(F1254,'Set up'!$A$2:$C$44,3,FALSE)</f>
        <v>Cash</v>
      </c>
      <c r="J1254" s="5">
        <f>VLOOKUP(F1254,'Set up'!$A$2:$D$44,4,FALSE)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up'!$A$2:$E$44,5,FALSE)</f>
        <v>PD Chq</v>
      </c>
      <c r="S1254" s="1" t="s">
        <v>1527</v>
      </c>
    </row>
    <row r="1255" spans="1:19" x14ac:dyDescent="0.3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1137</v>
      </c>
      <c r="E1255" s="5" t="str">
        <f>VLOOKUP(F1255,'Set up'!$A$2:$C$44,2,FALSE)</f>
        <v>C00000021</v>
      </c>
      <c r="F1255" s="1" t="s">
        <v>493</v>
      </c>
      <c r="G1255" s="89" t="s">
        <v>46</v>
      </c>
      <c r="H1255" s="5">
        <v>1</v>
      </c>
      <c r="I1255" s="5" t="str">
        <f>VLOOKUP(F1255,'Set up'!$A$2:$C$44,3,FALSE)</f>
        <v>Cash</v>
      </c>
      <c r="J1255" s="5">
        <f>VLOOKUP(F1255,'Set up'!$A$2:$D$44,4,FALSE)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up'!$A$2:$E$44,5,FALSE)</f>
        <v>PD Chq</v>
      </c>
      <c r="S1255" s="1" t="s">
        <v>1527</v>
      </c>
    </row>
    <row r="1256" spans="1:19" x14ac:dyDescent="0.3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1139</v>
      </c>
      <c r="E1256" s="5" t="str">
        <f>VLOOKUP(F1256,'Set up'!$A$2:$C$44,2,FALSE)</f>
        <v>C00000010</v>
      </c>
      <c r="F1256" s="1" t="s">
        <v>62</v>
      </c>
      <c r="G1256" s="89" t="s">
        <v>724</v>
      </c>
      <c r="H1256" s="5">
        <v>6</v>
      </c>
      <c r="I1256" s="5">
        <f>VLOOKUP(F1256,'Set up'!$A$2:$C$44,3,FALSE)</f>
        <v>120</v>
      </c>
      <c r="J1256" s="5">
        <f>VLOOKUP(F1256,'Set up'!$A$2:$D$44,4,FALSE)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up'!$A$2:$E$44,5,FALSE)</f>
        <v>Trsf</v>
      </c>
      <c r="S1256" s="1" t="s">
        <v>1385</v>
      </c>
    </row>
    <row r="1257" spans="1:19" x14ac:dyDescent="0.3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1139</v>
      </c>
      <c r="E1257" s="5" t="str">
        <f>VLOOKUP(F1257,'Set up'!$A$2:$C$44,2,FALSE)</f>
        <v>C00000010</v>
      </c>
      <c r="F1257" s="1" t="s">
        <v>62</v>
      </c>
      <c r="G1257" s="89" t="s">
        <v>915</v>
      </c>
      <c r="H1257" s="5">
        <v>10</v>
      </c>
      <c r="I1257" s="5">
        <f>VLOOKUP(F1257,'Set up'!$A$2:$C$44,3,FALSE)</f>
        <v>120</v>
      </c>
      <c r="J1257" s="5">
        <f>VLOOKUP(F1257,'Set up'!$A$2:$D$44,4,FALSE)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up'!$A$2:$E$44,5,FALSE)</f>
        <v>Trsf</v>
      </c>
      <c r="S1257" s="1" t="s">
        <v>1385</v>
      </c>
    </row>
    <row r="1258" spans="1:19" x14ac:dyDescent="0.3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1139</v>
      </c>
      <c r="E1258" s="5" t="str">
        <f>VLOOKUP(F1258,'Set up'!$A$2:$C$44,2,FALSE)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up'!$A$2:$C$44,3,FALSE)</f>
        <v>120</v>
      </c>
      <c r="J1258" s="5">
        <f>VLOOKUP(F1258,'Set up'!$A$2:$D$44,4,FALSE)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up'!$A$2:$E$44,5,FALSE)</f>
        <v>Trsf</v>
      </c>
      <c r="S1258" s="1" t="s">
        <v>1385</v>
      </c>
    </row>
    <row r="1259" spans="1:19" x14ac:dyDescent="0.3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1139</v>
      </c>
      <c r="E1259" s="5" t="str">
        <f>VLOOKUP(F1259,'Set up'!$A$2:$C$44,2,FALSE)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up'!$A$2:$C$44,3,FALSE)</f>
        <v>120</v>
      </c>
      <c r="J1259" s="5">
        <f>VLOOKUP(F1259,'Set up'!$A$2:$D$44,4,FALSE)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up'!$A$2:$E$44,5,FALSE)</f>
        <v>Trsf</v>
      </c>
      <c r="S1259" s="1" t="s">
        <v>1385</v>
      </c>
    </row>
    <row r="1260" spans="1:19" x14ac:dyDescent="0.3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1139</v>
      </c>
      <c r="E1260" s="5" t="str">
        <f>VLOOKUP(F1260,'Set up'!$A$2:$C$44,2,FALSE)</f>
        <v>C00000010</v>
      </c>
      <c r="F1260" s="1" t="s">
        <v>62</v>
      </c>
      <c r="G1260" s="89" t="s">
        <v>1095</v>
      </c>
      <c r="H1260" s="5">
        <v>4</v>
      </c>
      <c r="I1260" s="5">
        <f>VLOOKUP(F1260,'Set up'!$A$2:$C$44,3,FALSE)</f>
        <v>120</v>
      </c>
      <c r="J1260" s="5">
        <f>VLOOKUP(F1260,'Set up'!$A$2:$D$44,4,FALSE)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up'!$A$2:$E$44,5,FALSE)</f>
        <v>Trsf</v>
      </c>
      <c r="S1260" s="1" t="s">
        <v>1385</v>
      </c>
    </row>
    <row r="1261" spans="1:19" x14ac:dyDescent="0.3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1139</v>
      </c>
      <c r="E1261" s="5" t="str">
        <f>VLOOKUP(F1261,'Set up'!$A$2:$C$44,2,FALSE)</f>
        <v>C00000010</v>
      </c>
      <c r="F1261" s="1" t="s">
        <v>62</v>
      </c>
      <c r="G1261" s="89" t="s">
        <v>1138</v>
      </c>
      <c r="H1261" s="5">
        <v>1</v>
      </c>
      <c r="I1261" s="5">
        <f>VLOOKUP(F1261,'Set up'!$A$2:$C$44,3,FALSE)</f>
        <v>120</v>
      </c>
      <c r="J1261" s="5">
        <f>VLOOKUP(F1261,'Set up'!$A$2:$D$44,4,FALSE)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up'!$A$2:$E$44,5,FALSE)</f>
        <v>Trsf</v>
      </c>
      <c r="S1261" s="1" t="s">
        <v>1385</v>
      </c>
    </row>
    <row r="1262" spans="1:19" x14ac:dyDescent="0.3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1139</v>
      </c>
      <c r="E1262" s="5" t="str">
        <f>VLOOKUP(F1262,'Set up'!$A$2:$C$44,2,FALSE)</f>
        <v>C00000010</v>
      </c>
      <c r="F1262" s="1" t="s">
        <v>62</v>
      </c>
      <c r="G1262" s="89" t="s">
        <v>946</v>
      </c>
      <c r="H1262" s="5">
        <v>1</v>
      </c>
      <c r="I1262" s="5">
        <f>VLOOKUP(F1262,'Set up'!$A$2:$C$44,3,FALSE)</f>
        <v>120</v>
      </c>
      <c r="J1262" s="5">
        <f>VLOOKUP(F1262,'Set up'!$A$2:$D$44,4,FALSE)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up'!$A$2:$E$44,5,FALSE)</f>
        <v>Trsf</v>
      </c>
      <c r="S1262" s="1" t="s">
        <v>1385</v>
      </c>
    </row>
    <row r="1263" spans="1:19" x14ac:dyDescent="0.3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1140</v>
      </c>
      <c r="E1263" s="5" t="str">
        <f>VLOOKUP(F1263,'Set up'!$A$2:$C$44,2,FALSE)</f>
        <v>C00000020</v>
      </c>
      <c r="F1263" s="1" t="s">
        <v>411</v>
      </c>
      <c r="G1263" s="89" t="s">
        <v>990</v>
      </c>
      <c r="H1263" s="5">
        <v>4</v>
      </c>
      <c r="I1263" s="5" t="str">
        <f>VLOOKUP(F1263,'Set up'!$A$2:$C$44,3,FALSE)</f>
        <v>Cash</v>
      </c>
      <c r="J1263" s="5">
        <f>VLOOKUP(F1263,'Set up'!$A$2:$D$44,4,FALSE)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up'!$A$2:$E$44,5,FALSE)</f>
        <v>Trsf</v>
      </c>
      <c r="S1263" s="1" t="s">
        <v>1168</v>
      </c>
    </row>
    <row r="1264" spans="1:19" x14ac:dyDescent="0.3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1141</v>
      </c>
      <c r="E1264" s="5" t="str">
        <f>VLOOKUP(F1264,'Set up'!$A$2:$C$44,2,FALSE)</f>
        <v>C00000020</v>
      </c>
      <c r="F1264" s="1" t="s">
        <v>411</v>
      </c>
      <c r="G1264" s="89" t="s">
        <v>718</v>
      </c>
      <c r="H1264" s="5">
        <v>7</v>
      </c>
      <c r="I1264" s="5" t="str">
        <f>VLOOKUP(F1264,'Set up'!$A$2:$C$44,3,FALSE)</f>
        <v>Cash</v>
      </c>
      <c r="J1264" s="5">
        <f>VLOOKUP(F1264,'Set up'!$A$2:$D$44,4,FALSE)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up'!$A$2:$E$44,5,FALSE)</f>
        <v>Trsf</v>
      </c>
      <c r="S1264" s="1" t="s">
        <v>1863</v>
      </c>
    </row>
    <row r="1265" spans="1:19" x14ac:dyDescent="0.3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1141</v>
      </c>
      <c r="E1265" s="5" t="str">
        <f>VLOOKUP(F1265,'Set up'!$A$2:$C$44,2,FALSE)</f>
        <v>C00000020</v>
      </c>
      <c r="F1265" s="1" t="s">
        <v>411</v>
      </c>
      <c r="G1265" s="89" t="s">
        <v>1142</v>
      </c>
      <c r="H1265" s="5">
        <v>20</v>
      </c>
      <c r="I1265" s="5" t="str">
        <f>VLOOKUP(F1265,'Set up'!$A$2:$C$44,3,FALSE)</f>
        <v>Cash</v>
      </c>
      <c r="J1265" s="5">
        <f>VLOOKUP(F1265,'Set up'!$A$2:$D$44,4,FALSE)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up'!$A$2:$E$44,5,FALSE)</f>
        <v>Trsf</v>
      </c>
      <c r="S1265" s="1" t="s">
        <v>1865</v>
      </c>
    </row>
    <row r="1266" spans="1:19" x14ac:dyDescent="0.3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1141</v>
      </c>
      <c r="E1266" s="5" t="str">
        <f>VLOOKUP(F1266,'Set up'!$A$2:$C$44,2,FALSE)</f>
        <v>C00000020</v>
      </c>
      <c r="F1266" s="1" t="s">
        <v>411</v>
      </c>
      <c r="G1266" s="89" t="s">
        <v>1123</v>
      </c>
      <c r="H1266" s="5">
        <v>9</v>
      </c>
      <c r="I1266" s="5" t="str">
        <f>VLOOKUP(F1266,'Set up'!$A$2:$C$44,3,FALSE)</f>
        <v>Cash</v>
      </c>
      <c r="J1266" s="5">
        <f>VLOOKUP(F1266,'Set up'!$A$2:$D$44,4,FALSE)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up'!$A$2:$E$44,5,FALSE)</f>
        <v>Trsf</v>
      </c>
      <c r="S1266" s="1" t="s">
        <v>1866</v>
      </c>
    </row>
    <row r="1267" spans="1:19" x14ac:dyDescent="0.3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1141</v>
      </c>
      <c r="E1267" s="5" t="str">
        <f>VLOOKUP(F1267,'Set up'!$A$2:$C$44,2,FALSE)</f>
        <v>C00000020</v>
      </c>
      <c r="F1267" s="1" t="s">
        <v>411</v>
      </c>
      <c r="G1267" s="89" t="s">
        <v>54</v>
      </c>
      <c r="H1267" s="5">
        <v>5</v>
      </c>
      <c r="I1267" s="5" t="str">
        <f>VLOOKUP(F1267,'Set up'!$A$2:$C$44,3,FALSE)</f>
        <v>Cash</v>
      </c>
      <c r="J1267" s="5">
        <f>VLOOKUP(F1267,'Set up'!$A$2:$D$44,4,FALSE)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up'!$A$2:$E$44,5,FALSE)</f>
        <v>Trsf</v>
      </c>
      <c r="S1267" s="1" t="s">
        <v>1867</v>
      </c>
    </row>
    <row r="1268" spans="1:19" x14ac:dyDescent="0.3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1141</v>
      </c>
      <c r="E1268" s="5" t="str">
        <f>VLOOKUP(F1268,'Set up'!$A$2:$C$44,2,FALSE)</f>
        <v>C00000020</v>
      </c>
      <c r="F1268" s="1" t="s">
        <v>411</v>
      </c>
      <c r="G1268" s="89" t="s">
        <v>1075</v>
      </c>
      <c r="H1268" s="5">
        <v>1</v>
      </c>
      <c r="I1268" s="5" t="str">
        <f>VLOOKUP(F1268,'Set up'!$A$2:$C$44,3,FALSE)</f>
        <v>Cash</v>
      </c>
      <c r="J1268" s="5">
        <f>VLOOKUP(F1268,'Set up'!$A$2:$D$44,4,FALSE)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up'!$A$2:$E$44,5,FALSE)</f>
        <v>Trsf</v>
      </c>
      <c r="S1268" s="1" t="s">
        <v>1868</v>
      </c>
    </row>
    <row r="1269" spans="1:19" x14ac:dyDescent="0.3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1141</v>
      </c>
      <c r="E1269" s="5" t="str">
        <f>VLOOKUP(F1269,'Set up'!$A$2:$C$44,2,FALSE)</f>
        <v>C00000020</v>
      </c>
      <c r="F1269" s="1" t="s">
        <v>411</v>
      </c>
      <c r="G1269" s="89" t="s">
        <v>947</v>
      </c>
      <c r="H1269" s="5">
        <v>4</v>
      </c>
      <c r="I1269" s="5" t="str">
        <f>VLOOKUP(F1269,'Set up'!$A$2:$C$44,3,FALSE)</f>
        <v>Cash</v>
      </c>
      <c r="J1269" s="5">
        <f>VLOOKUP(F1269,'Set up'!$A$2:$D$44,4,FALSE)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up'!$A$2:$E$44,5,FALSE)</f>
        <v>Trsf</v>
      </c>
      <c r="S1269" s="1" t="s">
        <v>1864</v>
      </c>
    </row>
    <row r="1270" spans="1:19" x14ac:dyDescent="0.3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1169</v>
      </c>
      <c r="E1270" s="5" t="str">
        <f>VLOOKUP(F1270,'Set up'!$A$2:$C$44,2,FALSE)</f>
        <v>C00000020</v>
      </c>
      <c r="F1270" s="1" t="s">
        <v>411</v>
      </c>
      <c r="G1270" s="89" t="s">
        <v>724</v>
      </c>
      <c r="H1270" s="5">
        <v>10</v>
      </c>
      <c r="I1270" s="5" t="str">
        <f>VLOOKUP(F1270,'Set up'!$A$2:$C$44,3,FALSE)</f>
        <v>Cash</v>
      </c>
      <c r="J1270" s="5">
        <f>VLOOKUP(F1270,'Set up'!$A$2:$D$44,4,FALSE)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up'!$A$2:$E$44,5,FALSE)</f>
        <v>Trsf</v>
      </c>
      <c r="S1270" s="1" t="s">
        <v>1869</v>
      </c>
    </row>
    <row r="1271" spans="1:19" x14ac:dyDescent="0.3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1169</v>
      </c>
      <c r="E1271" s="5" t="str">
        <f>VLOOKUP(F1271,'Set up'!$A$2:$C$44,2,FALSE)</f>
        <v>C00000020</v>
      </c>
      <c r="F1271" s="1" t="s">
        <v>411</v>
      </c>
      <c r="G1271" s="89" t="s">
        <v>1142</v>
      </c>
      <c r="H1271" s="5">
        <v>30</v>
      </c>
      <c r="I1271" s="5" t="str">
        <f>VLOOKUP(F1271,'Set up'!$A$2:$C$44,3,FALSE)</f>
        <v>Cash</v>
      </c>
      <c r="J1271" s="5">
        <f>VLOOKUP(F1271,'Set up'!$A$2:$D$44,4,FALSE)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up'!$A$2:$E$44,5,FALSE)</f>
        <v>Trsf</v>
      </c>
      <c r="S1271" s="1" t="s">
        <v>1870</v>
      </c>
    </row>
    <row r="1272" spans="1:19" x14ac:dyDescent="0.3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1169</v>
      </c>
      <c r="E1272" s="5" t="str">
        <f>VLOOKUP(F1272,'Set up'!$A$2:$C$44,2,FALSE)</f>
        <v>C00000020</v>
      </c>
      <c r="F1272" s="1" t="s">
        <v>411</v>
      </c>
      <c r="G1272" s="89" t="s">
        <v>1170</v>
      </c>
      <c r="H1272" s="5">
        <v>15</v>
      </c>
      <c r="I1272" s="5" t="str">
        <f>VLOOKUP(F1272,'Set up'!$A$2:$C$44,3,FALSE)</f>
        <v>Cash</v>
      </c>
      <c r="J1272" s="5">
        <f>VLOOKUP(F1272,'Set up'!$A$2:$D$44,4,FALSE)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up'!$A$2:$E$44,5,FALSE)</f>
        <v>Trsf</v>
      </c>
      <c r="S1272" s="1" t="s">
        <v>1930</v>
      </c>
    </row>
    <row r="1273" spans="1:19" x14ac:dyDescent="0.3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1169</v>
      </c>
      <c r="E1273" s="5" t="str">
        <f>VLOOKUP(F1273,'Set up'!$A$2:$C$44,2,FALSE)</f>
        <v>C00000020</v>
      </c>
      <c r="F1273" s="1" t="s">
        <v>411</v>
      </c>
      <c r="G1273" s="89" t="s">
        <v>54</v>
      </c>
      <c r="H1273" s="5">
        <v>10</v>
      </c>
      <c r="I1273" s="5" t="str">
        <f>VLOOKUP(F1273,'Set up'!$A$2:$C$44,3,FALSE)</f>
        <v>Cash</v>
      </c>
      <c r="J1273" s="5">
        <f>VLOOKUP(F1273,'Set up'!$A$2:$D$44,4,FALSE)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up'!$A$2:$E$44,5,FALSE)</f>
        <v>Trsf</v>
      </c>
      <c r="S1273" s="1" t="s">
        <v>1931</v>
      </c>
    </row>
    <row r="1274" spans="1:19" x14ac:dyDescent="0.3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1169</v>
      </c>
      <c r="E1274" s="5" t="str">
        <f>VLOOKUP(F1274,'Set up'!$A$2:$C$44,2,FALSE)</f>
        <v>C00000020</v>
      </c>
      <c r="F1274" s="1" t="s">
        <v>411</v>
      </c>
      <c r="G1274" s="89" t="s">
        <v>668</v>
      </c>
      <c r="H1274" s="5">
        <v>4</v>
      </c>
      <c r="I1274" s="5" t="str">
        <f>VLOOKUP(F1274,'Set up'!$A$2:$C$44,3,FALSE)</f>
        <v>Cash</v>
      </c>
      <c r="J1274" s="5">
        <f>VLOOKUP(F1274,'Set up'!$A$2:$D$44,4,FALSE)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up'!$A$2:$E$44,5,FALSE)</f>
        <v>Trsf</v>
      </c>
      <c r="S1274" s="1" t="s">
        <v>1932</v>
      </c>
    </row>
    <row r="1275" spans="1:19" x14ac:dyDescent="0.3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1169</v>
      </c>
      <c r="E1275" s="5" t="str">
        <f>VLOOKUP(F1275,'Set up'!$A$2:$C$44,2,FALSE)</f>
        <v>C00000020</v>
      </c>
      <c r="F1275" s="1" t="s">
        <v>411</v>
      </c>
      <c r="G1275" s="89" t="s">
        <v>1075</v>
      </c>
      <c r="H1275" s="5">
        <v>2</v>
      </c>
      <c r="I1275" s="5" t="str">
        <f>VLOOKUP(F1275,'Set up'!$A$2:$C$44,3,FALSE)</f>
        <v>Cash</v>
      </c>
      <c r="J1275" s="5">
        <f>VLOOKUP(F1275,'Set up'!$A$2:$D$44,4,FALSE)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up'!$A$2:$E$44,5,FALSE)</f>
        <v>Trsf</v>
      </c>
      <c r="S1275" s="1" t="s">
        <v>1933</v>
      </c>
    </row>
    <row r="1276" spans="1:19" x14ac:dyDescent="0.3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1172</v>
      </c>
      <c r="E1276" s="5" t="str">
        <f>VLOOKUP(F1276,'Set up'!$A$2:$C$44,2,FALSE)</f>
        <v>C00000023</v>
      </c>
      <c r="F1276" s="1" t="s">
        <v>667</v>
      </c>
      <c r="G1276" s="89" t="s">
        <v>718</v>
      </c>
      <c r="H1276" s="5">
        <v>2</v>
      </c>
      <c r="I1276" s="5" t="str">
        <f>VLOOKUP(F1276,'Set up'!$A$2:$C$44,3,FALSE)</f>
        <v>Cash</v>
      </c>
      <c r="J1276" s="5">
        <f>VLOOKUP(F1276,'Set up'!$A$2:$D$44,4,FALSE)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up'!$A$2:$E$44,5,FALSE)</f>
        <v>Trsf</v>
      </c>
      <c r="S1276" s="1" t="s">
        <v>1215</v>
      </c>
    </row>
    <row r="1277" spans="1:19" x14ac:dyDescent="0.3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1172</v>
      </c>
      <c r="E1277" s="5" t="str">
        <f>VLOOKUP(F1277,'Set up'!$A$2:$C$44,2,FALSE)</f>
        <v>C00000023</v>
      </c>
      <c r="F1277" s="1" t="s">
        <v>667</v>
      </c>
      <c r="G1277" s="89" t="s">
        <v>656</v>
      </c>
      <c r="H1277" s="5">
        <v>8</v>
      </c>
      <c r="I1277" s="5" t="str">
        <f>VLOOKUP(F1277,'Set up'!$A$2:$C$44,3,FALSE)</f>
        <v>Cash</v>
      </c>
      <c r="J1277" s="5">
        <f>VLOOKUP(F1277,'Set up'!$A$2:$D$44,4,FALSE)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up'!$A$2:$E$44,5,FALSE)</f>
        <v>Trsf</v>
      </c>
      <c r="S1277" s="1" t="s">
        <v>1215</v>
      </c>
    </row>
    <row r="1278" spans="1:19" x14ac:dyDescent="0.3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1172</v>
      </c>
      <c r="E1278" s="5" t="str">
        <f>VLOOKUP(F1278,'Set up'!$A$2:$C$44,2,FALSE)</f>
        <v>C00000023</v>
      </c>
      <c r="F1278" s="1" t="s">
        <v>667</v>
      </c>
      <c r="G1278" s="89" t="s">
        <v>668</v>
      </c>
      <c r="H1278" s="5">
        <v>6</v>
      </c>
      <c r="I1278" s="5" t="str">
        <f>VLOOKUP(F1278,'Set up'!$A$2:$C$44,3,FALSE)</f>
        <v>Cash</v>
      </c>
      <c r="J1278" s="5">
        <f>VLOOKUP(F1278,'Set up'!$A$2:$D$44,4,FALSE)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up'!$A$2:$E$44,5,FALSE)</f>
        <v>Trsf</v>
      </c>
      <c r="S1278" s="1" t="s">
        <v>1215</v>
      </c>
    </row>
    <row r="1279" spans="1:19" x14ac:dyDescent="0.3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1172</v>
      </c>
      <c r="E1279" s="5" t="str">
        <f>VLOOKUP(F1279,'Set up'!$A$2:$C$44,2,FALSE)</f>
        <v>C00000023</v>
      </c>
      <c r="F1279" s="1" t="s">
        <v>667</v>
      </c>
      <c r="G1279" s="89" t="s">
        <v>1112</v>
      </c>
      <c r="H1279" s="5">
        <v>1</v>
      </c>
      <c r="I1279" s="5" t="str">
        <f>VLOOKUP(F1279,'Set up'!$A$2:$C$44,3,FALSE)</f>
        <v>Cash</v>
      </c>
      <c r="J1279" s="5">
        <f>VLOOKUP(F1279,'Set up'!$A$2:$D$44,4,FALSE)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up'!$A$2:$E$44,5,FALSE)</f>
        <v>Trsf</v>
      </c>
      <c r="S1279" s="1" t="s">
        <v>1215</v>
      </c>
    </row>
    <row r="1280" spans="1:19" x14ac:dyDescent="0.3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1172</v>
      </c>
      <c r="E1280" s="5" t="str">
        <f>VLOOKUP(F1280,'Set up'!$A$2:$C$44,2,FALSE)</f>
        <v>C00000023</v>
      </c>
      <c r="F1280" s="1" t="s">
        <v>667</v>
      </c>
      <c r="G1280" s="89" t="s">
        <v>1171</v>
      </c>
      <c r="H1280" s="5">
        <v>2</v>
      </c>
      <c r="I1280" s="5" t="str">
        <f>VLOOKUP(F1280,'Set up'!$A$2:$C$44,3,FALSE)</f>
        <v>Cash</v>
      </c>
      <c r="J1280" s="5">
        <f>VLOOKUP(F1280,'Set up'!$A$2:$D$44,4,FALSE)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up'!$A$2:$E$44,5,FALSE)</f>
        <v>Trsf</v>
      </c>
      <c r="S1280" s="1" t="s">
        <v>1215</v>
      </c>
    </row>
    <row r="1281" spans="1:19" x14ac:dyDescent="0.3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1173</v>
      </c>
      <c r="E1281" s="5" t="str">
        <f>VLOOKUP(F1281,'Set up'!$A$2:$C$44,2,FALSE)</f>
        <v>C00000020</v>
      </c>
      <c r="F1281" s="1" t="s">
        <v>411</v>
      </c>
      <c r="G1281" s="89" t="s">
        <v>718</v>
      </c>
      <c r="H1281" s="5">
        <v>3</v>
      </c>
      <c r="I1281" s="5" t="str">
        <f>VLOOKUP(F1281,'Set up'!$A$2:$C$44,3,FALSE)</f>
        <v>Cash</v>
      </c>
      <c r="J1281" s="5">
        <f>VLOOKUP(F1281,'Set up'!$A$2:$D$44,4,FALSE)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up'!$A$2:$E$44,5,FALSE)</f>
        <v>Trsf</v>
      </c>
      <c r="S1281" s="1" t="s">
        <v>1934</v>
      </c>
    </row>
    <row r="1282" spans="1:19" x14ac:dyDescent="0.3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1173</v>
      </c>
      <c r="E1282" s="5" t="str">
        <f>VLOOKUP(F1282,'Set up'!$A$2:$C$44,2,FALSE)</f>
        <v>C00000020</v>
      </c>
      <c r="F1282" s="1" t="s">
        <v>411</v>
      </c>
      <c r="G1282" s="89" t="s">
        <v>1142</v>
      </c>
      <c r="H1282" s="5">
        <v>10</v>
      </c>
      <c r="I1282" s="5" t="str">
        <f>VLOOKUP(F1282,'Set up'!$A$2:$C$44,3,FALSE)</f>
        <v>Cash</v>
      </c>
      <c r="J1282" s="5">
        <f>VLOOKUP(F1282,'Set up'!$A$2:$D$44,4,FALSE)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up'!$A$2:$E$44,5,FALSE)</f>
        <v>Trsf</v>
      </c>
      <c r="S1282" s="1" t="s">
        <v>1935</v>
      </c>
    </row>
    <row r="1283" spans="1:19" x14ac:dyDescent="0.3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1173</v>
      </c>
      <c r="E1283" s="5" t="str">
        <f>VLOOKUP(F1283,'Set up'!$A$2:$C$44,2,FALSE)</f>
        <v>C00000020</v>
      </c>
      <c r="F1283" s="1" t="s">
        <v>411</v>
      </c>
      <c r="G1283" s="89" t="s">
        <v>1170</v>
      </c>
      <c r="H1283" s="5">
        <v>4</v>
      </c>
      <c r="I1283" s="5" t="str">
        <f>VLOOKUP(F1283,'Set up'!$A$2:$C$44,3,FALSE)</f>
        <v>Cash</v>
      </c>
      <c r="J1283" s="5">
        <f>VLOOKUP(F1283,'Set up'!$A$2:$D$44,4,FALSE)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up'!$A$2:$E$44,5,FALSE)</f>
        <v>Trsf</v>
      </c>
      <c r="S1283" s="1" t="s">
        <v>1936</v>
      </c>
    </row>
    <row r="1284" spans="1:19" x14ac:dyDescent="0.3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1173</v>
      </c>
      <c r="E1284" s="5" t="str">
        <f>VLOOKUP(F1284,'Set up'!$A$2:$C$44,2,FALSE)</f>
        <v>C00000020</v>
      </c>
      <c r="F1284" s="1" t="s">
        <v>411</v>
      </c>
      <c r="G1284" s="89" t="s">
        <v>668</v>
      </c>
      <c r="H1284" s="5">
        <v>4</v>
      </c>
      <c r="I1284" s="5" t="str">
        <f>VLOOKUP(F1284,'Set up'!$A$2:$C$44,3,FALSE)</f>
        <v>Cash</v>
      </c>
      <c r="J1284" s="5">
        <f>VLOOKUP(F1284,'Set up'!$A$2:$D$44,4,FALSE)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up'!$A$2:$E$44,5,FALSE)</f>
        <v>Trsf</v>
      </c>
      <c r="S1284" s="1" t="s">
        <v>1937</v>
      </c>
    </row>
    <row r="1285" spans="1:19" x14ac:dyDescent="0.3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1173</v>
      </c>
      <c r="E1285" s="5" t="str">
        <f>VLOOKUP(F1285,'Set up'!$A$2:$C$44,2,FALSE)</f>
        <v>C00000020</v>
      </c>
      <c r="F1285" s="1" t="s">
        <v>411</v>
      </c>
      <c r="G1285" s="89" t="s">
        <v>1112</v>
      </c>
      <c r="H1285" s="5">
        <v>3</v>
      </c>
      <c r="I1285" s="5" t="str">
        <f>VLOOKUP(F1285,'Set up'!$A$2:$C$44,3,FALSE)</f>
        <v>Cash</v>
      </c>
      <c r="J1285" s="5">
        <f>VLOOKUP(F1285,'Set up'!$A$2:$D$44,4,FALSE)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up'!$A$2:$E$44,5,FALSE)</f>
        <v>Trsf</v>
      </c>
      <c r="S1285" s="1" t="s">
        <v>1938</v>
      </c>
    </row>
    <row r="1286" spans="1:19" x14ac:dyDescent="0.3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1174</v>
      </c>
      <c r="E1286" s="5" t="str">
        <f>VLOOKUP(F1286,'Set up'!$A$2:$C$44,2,FALSE)</f>
        <v>C00000021</v>
      </c>
      <c r="F1286" s="1" t="s">
        <v>493</v>
      </c>
      <c r="G1286" s="89" t="s">
        <v>718</v>
      </c>
      <c r="H1286" s="5">
        <v>1</v>
      </c>
      <c r="I1286" s="5" t="str">
        <f>VLOOKUP(F1286,'Set up'!$A$2:$C$44,3,FALSE)</f>
        <v>Cash</v>
      </c>
      <c r="J1286" s="5">
        <f>VLOOKUP(F1286,'Set up'!$A$2:$D$44,4,FALSE)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up'!$A$2:$E$44,5,FALSE)</f>
        <v>PD Chq</v>
      </c>
      <c r="S1286" s="1" t="s">
        <v>1528</v>
      </c>
    </row>
    <row r="1287" spans="1:19" x14ac:dyDescent="0.3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1174</v>
      </c>
      <c r="E1287" s="5" t="str">
        <f>VLOOKUP(F1287,'Set up'!$A$2:$C$44,2,FALSE)</f>
        <v>C00000021</v>
      </c>
      <c r="F1287" s="1" t="s">
        <v>493</v>
      </c>
      <c r="G1287" s="89" t="s">
        <v>656</v>
      </c>
      <c r="H1287" s="5">
        <v>2</v>
      </c>
      <c r="I1287" s="5" t="str">
        <f>VLOOKUP(F1287,'Set up'!$A$2:$C$44,3,FALSE)</f>
        <v>Cash</v>
      </c>
      <c r="J1287" s="5">
        <f>VLOOKUP(F1287,'Set up'!$A$2:$D$44,4,FALSE)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up'!$A$2:$E$44,5,FALSE)</f>
        <v>PD Chq</v>
      </c>
      <c r="S1287" s="1" t="s">
        <v>1528</v>
      </c>
    </row>
    <row r="1288" spans="1:19" x14ac:dyDescent="0.3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1174</v>
      </c>
      <c r="E1288" s="5" t="str">
        <f>VLOOKUP(F1288,'Set up'!$A$2:$C$44,2,FALSE)</f>
        <v>C00000021</v>
      </c>
      <c r="F1288" s="1" t="s">
        <v>493</v>
      </c>
      <c r="G1288" s="89" t="s">
        <v>46</v>
      </c>
      <c r="H1288" s="5">
        <v>1</v>
      </c>
      <c r="I1288" s="5" t="str">
        <f>VLOOKUP(F1288,'Set up'!$A$2:$C$44,3,FALSE)</f>
        <v>Cash</v>
      </c>
      <c r="J1288" s="5">
        <f>VLOOKUP(F1288,'Set up'!$A$2:$D$44,4,FALSE)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up'!$A$2:$E$44,5,FALSE)</f>
        <v>PD Chq</v>
      </c>
      <c r="S1288" s="1" t="s">
        <v>1528</v>
      </c>
    </row>
    <row r="1289" spans="1:19" x14ac:dyDescent="0.3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1174</v>
      </c>
      <c r="E1289" s="5" t="str">
        <f>VLOOKUP(F1289,'Set up'!$A$2:$C$44,2,FALSE)</f>
        <v>C00000021</v>
      </c>
      <c r="F1289" s="1" t="s">
        <v>493</v>
      </c>
      <c r="G1289" s="89" t="s">
        <v>784</v>
      </c>
      <c r="H1289" s="5">
        <v>12</v>
      </c>
      <c r="I1289" s="5" t="str">
        <f>VLOOKUP(F1289,'Set up'!$A$2:$C$44,3,FALSE)</f>
        <v>Cash</v>
      </c>
      <c r="J1289" s="5">
        <f>VLOOKUP(F1289,'Set up'!$A$2:$D$44,4,FALSE)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up'!$A$2:$E$44,5,FALSE)</f>
        <v>PD Chq</v>
      </c>
      <c r="S1289" s="1" t="s">
        <v>1528</v>
      </c>
    </row>
    <row r="1290" spans="1:19" x14ac:dyDescent="0.3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1174</v>
      </c>
      <c r="E1290" s="5" t="str">
        <f>VLOOKUP(F1290,'Set up'!$A$2:$C$44,2,FALSE)</f>
        <v>C00000021</v>
      </c>
      <c r="F1290" s="1" t="s">
        <v>493</v>
      </c>
      <c r="G1290" s="89" t="s">
        <v>1112</v>
      </c>
      <c r="H1290" s="5">
        <v>5</v>
      </c>
      <c r="I1290" s="5" t="str">
        <f>VLOOKUP(F1290,'Set up'!$A$2:$C$44,3,FALSE)</f>
        <v>Cash</v>
      </c>
      <c r="J1290" s="5">
        <f>VLOOKUP(F1290,'Set up'!$A$2:$D$44,4,FALSE)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up'!$A$2:$E$44,5,FALSE)</f>
        <v>PD Chq</v>
      </c>
      <c r="S1290" s="1" t="s">
        <v>1528</v>
      </c>
    </row>
    <row r="1291" spans="1:19" x14ac:dyDescent="0.3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1175</v>
      </c>
      <c r="E1291" s="5" t="str">
        <f>VLOOKUP(F1291,'Set up'!$A$2:$C$44,2,FALSE)</f>
        <v>C00000023</v>
      </c>
      <c r="F1291" s="1" t="s">
        <v>667</v>
      </c>
      <c r="G1291" s="89" t="s">
        <v>718</v>
      </c>
      <c r="H1291" s="5">
        <v>1</v>
      </c>
      <c r="I1291" s="5" t="str">
        <f>VLOOKUP(F1291,'Set up'!$A$2:$C$44,3,FALSE)</f>
        <v>Cash</v>
      </c>
      <c r="J1291" s="5">
        <f>VLOOKUP(F1291,'Set up'!$A$2:$D$44,4,FALSE)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up'!$A$2:$E$44,5,FALSE)</f>
        <v>Trsf</v>
      </c>
      <c r="S1291" s="1" t="s">
        <v>1212</v>
      </c>
    </row>
    <row r="1292" spans="1:19" x14ac:dyDescent="0.3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1175</v>
      </c>
      <c r="E1292" s="5" t="str">
        <f>VLOOKUP(F1292,'Set up'!$A$2:$C$44,2,FALSE)</f>
        <v>C00000023</v>
      </c>
      <c r="F1292" s="1" t="s">
        <v>667</v>
      </c>
      <c r="G1292" s="89" t="s">
        <v>915</v>
      </c>
      <c r="H1292" s="5">
        <v>4</v>
      </c>
      <c r="I1292" s="5" t="str">
        <f>VLOOKUP(F1292,'Set up'!$A$2:$C$44,3,FALSE)</f>
        <v>Cash</v>
      </c>
      <c r="J1292" s="5">
        <f>VLOOKUP(F1292,'Set up'!$A$2:$D$44,4,FALSE)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up'!$A$2:$E$44,5,FALSE)</f>
        <v>Trsf</v>
      </c>
      <c r="S1292" s="1" t="s">
        <v>1212</v>
      </c>
    </row>
    <row r="1293" spans="1:19" x14ac:dyDescent="0.3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1175</v>
      </c>
      <c r="E1293" s="5" t="str">
        <f>VLOOKUP(F1293,'Set up'!$A$2:$C$44,2,FALSE)</f>
        <v>C00000023</v>
      </c>
      <c r="F1293" s="1" t="s">
        <v>667</v>
      </c>
      <c r="G1293" s="89" t="s">
        <v>1112</v>
      </c>
      <c r="H1293" s="5">
        <v>1</v>
      </c>
      <c r="I1293" s="5" t="str">
        <f>VLOOKUP(F1293,'Set up'!$A$2:$C$44,3,FALSE)</f>
        <v>Cash</v>
      </c>
      <c r="J1293" s="5">
        <f>VLOOKUP(F1293,'Set up'!$A$2:$D$44,4,FALSE)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up'!$A$2:$E$44,5,FALSE)</f>
        <v>Trsf</v>
      </c>
      <c r="S1293" s="1" t="s">
        <v>1212</v>
      </c>
    </row>
    <row r="1294" spans="1:19" x14ac:dyDescent="0.3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1175</v>
      </c>
      <c r="E1294" s="5" t="str">
        <f>VLOOKUP(F1294,'Set up'!$A$2:$C$44,2,FALSE)</f>
        <v>C00000023</v>
      </c>
      <c r="F1294" s="1" t="s">
        <v>667</v>
      </c>
      <c r="G1294" s="89" t="s">
        <v>1171</v>
      </c>
      <c r="H1294" s="5">
        <v>1</v>
      </c>
      <c r="I1294" s="5" t="str">
        <f>VLOOKUP(F1294,'Set up'!$A$2:$C$44,3,FALSE)</f>
        <v>Cash</v>
      </c>
      <c r="J1294" s="5">
        <f>VLOOKUP(F1294,'Set up'!$A$2:$D$44,4,FALSE)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up'!$A$2:$E$44,5,FALSE)</f>
        <v>Trsf</v>
      </c>
      <c r="S1294" s="1" t="s">
        <v>1212</v>
      </c>
    </row>
    <row r="1295" spans="1:19" x14ac:dyDescent="0.3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1176</v>
      </c>
      <c r="E1295" s="5" t="str">
        <f>VLOOKUP(F1295,'Set up'!$A$2:$C$44,2,FALSE)</f>
        <v>C00000020</v>
      </c>
      <c r="F1295" s="1" t="s">
        <v>411</v>
      </c>
      <c r="G1295" s="89" t="s">
        <v>1177</v>
      </c>
      <c r="H1295" s="5">
        <v>1</v>
      </c>
      <c r="I1295" s="5" t="str">
        <f>VLOOKUP(F1295,'Set up'!$A$2:$C$44,3,FALSE)</f>
        <v>Cash</v>
      </c>
      <c r="J1295" s="5">
        <f>VLOOKUP(F1295,'Set up'!$A$2:$D$44,4,FALSE)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up'!$A$2:$E$44,5,FALSE)</f>
        <v>Trsf</v>
      </c>
      <c r="S1295" s="1" t="s">
        <v>1939</v>
      </c>
    </row>
    <row r="1296" spans="1:19" x14ac:dyDescent="0.3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1178</v>
      </c>
      <c r="E1296" s="5" t="str">
        <f>VLOOKUP(F1296,'Set up'!$A$2:$C$44,2,FALSE)</f>
        <v>C00000001</v>
      </c>
      <c r="F1296" s="1" t="s">
        <v>7</v>
      </c>
      <c r="G1296" s="11" t="s">
        <v>718</v>
      </c>
      <c r="H1296" s="5">
        <v>1</v>
      </c>
      <c r="I1296" s="5" t="str">
        <f>VLOOKUP(F1296,'Set up'!$A$2:$C$44,3,FALSE)</f>
        <v>Cash</v>
      </c>
      <c r="J1296" s="5">
        <f>VLOOKUP(F1296,'Set up'!$A$2:$D$44,4,FALSE)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up'!$A$2:$E$44,5,FALSE)</f>
        <v>Trsf</v>
      </c>
      <c r="S1296" s="1" t="s">
        <v>1223</v>
      </c>
    </row>
    <row r="1297" spans="1:19" x14ac:dyDescent="0.3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1179</v>
      </c>
      <c r="E1297" s="5" t="str">
        <f>VLOOKUP(F1297,'Set up'!$A$2:$C$44,2,FALSE)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up'!$A$2:$C$44,3,FALSE)</f>
        <v>Cash</v>
      </c>
      <c r="J1297" s="5">
        <f>VLOOKUP(F1297,'Set up'!$A$2:$D$44,4,FALSE)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up'!$A$2:$E$44,5,FALSE)</f>
        <v>Cash</v>
      </c>
      <c r="S1297" s="1" t="s">
        <v>1221</v>
      </c>
    </row>
    <row r="1298" spans="1:19" x14ac:dyDescent="0.3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1179</v>
      </c>
      <c r="E1298" s="5" t="str">
        <f>VLOOKUP(F1298,'Set up'!$A$2:$C$44,2,FALSE)</f>
        <v>C00000014</v>
      </c>
      <c r="F1298" s="1" t="s">
        <v>263</v>
      </c>
      <c r="G1298" s="90" t="s">
        <v>1142</v>
      </c>
      <c r="H1298" s="88">
        <v>1</v>
      </c>
      <c r="I1298" s="5" t="str">
        <f>VLOOKUP(F1298,'Set up'!$A$2:$C$44,3,FALSE)</f>
        <v>Cash</v>
      </c>
      <c r="J1298" s="5">
        <f>VLOOKUP(F1298,'Set up'!$A$2:$D$44,4,FALSE)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up'!$A$2:$E$44,5,FALSE)</f>
        <v>Cash</v>
      </c>
      <c r="S1298" s="1" t="s">
        <v>1221</v>
      </c>
    </row>
    <row r="1299" spans="1:19" x14ac:dyDescent="0.3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1179</v>
      </c>
      <c r="E1299" s="5" t="str">
        <f>VLOOKUP(F1299,'Set up'!$A$2:$C$44,2,FALSE)</f>
        <v>C00000014</v>
      </c>
      <c r="F1299" s="1" t="s">
        <v>263</v>
      </c>
      <c r="G1299" s="90" t="s">
        <v>668</v>
      </c>
      <c r="H1299" s="88">
        <v>1</v>
      </c>
      <c r="I1299" s="5" t="str">
        <f>VLOOKUP(F1299,'Set up'!$A$2:$C$44,3,FALSE)</f>
        <v>Cash</v>
      </c>
      <c r="J1299" s="5">
        <f>VLOOKUP(F1299,'Set up'!$A$2:$D$44,4,FALSE)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up'!$A$2:$E$44,5,FALSE)</f>
        <v>Cash</v>
      </c>
      <c r="S1299" s="1" t="s">
        <v>1221</v>
      </c>
    </row>
    <row r="1300" spans="1:19" x14ac:dyDescent="0.3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1179</v>
      </c>
      <c r="E1300" s="5" t="str">
        <f>VLOOKUP(F1300,'Set up'!$A$2:$C$44,2,FALSE)</f>
        <v>C00000014</v>
      </c>
      <c r="F1300" s="1" t="s">
        <v>263</v>
      </c>
      <c r="G1300" s="90" t="s">
        <v>1112</v>
      </c>
      <c r="H1300" s="88">
        <v>1</v>
      </c>
      <c r="I1300" s="5" t="str">
        <f>VLOOKUP(F1300,'Set up'!$A$2:$C$44,3,FALSE)</f>
        <v>Cash</v>
      </c>
      <c r="J1300" s="5">
        <f>VLOOKUP(F1300,'Set up'!$A$2:$D$44,4,FALSE)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up'!$A$2:$E$44,5,FALSE)</f>
        <v>Cash</v>
      </c>
      <c r="S1300" s="1" t="s">
        <v>1221</v>
      </c>
    </row>
    <row r="1301" spans="1:19" x14ac:dyDescent="0.3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1181</v>
      </c>
      <c r="E1301" s="5" t="str">
        <f>VLOOKUP(F1301,'Set up'!$A$2:$C$44,2,FALSE)</f>
        <v>C00000023</v>
      </c>
      <c r="F1301" s="1" t="s">
        <v>667</v>
      </c>
      <c r="G1301" s="89" t="s">
        <v>1180</v>
      </c>
      <c r="H1301" s="5">
        <v>1</v>
      </c>
      <c r="I1301" s="5" t="str">
        <f>VLOOKUP(F1301,'Set up'!$A$2:$C$44,3,FALSE)</f>
        <v>Cash</v>
      </c>
      <c r="J1301" s="5">
        <f>VLOOKUP(F1301,'Set up'!$A$2:$D$44,4,FALSE)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up'!$A$2:$E$44,5,FALSE)</f>
        <v>Trsf</v>
      </c>
      <c r="S1301" s="1" t="s">
        <v>1213</v>
      </c>
    </row>
    <row r="1302" spans="1:19" x14ac:dyDescent="0.3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1181</v>
      </c>
      <c r="E1302" s="5" t="str">
        <f>VLOOKUP(F1302,'Set up'!$A$2:$C$44,2,FALSE)</f>
        <v>C00000023</v>
      </c>
      <c r="F1302" s="1" t="s">
        <v>667</v>
      </c>
      <c r="G1302" s="89" t="s">
        <v>915</v>
      </c>
      <c r="H1302" s="5">
        <v>3</v>
      </c>
      <c r="I1302" s="5" t="str">
        <f>VLOOKUP(F1302,'Set up'!$A$2:$C$44,3,FALSE)</f>
        <v>Cash</v>
      </c>
      <c r="J1302" s="5">
        <f>VLOOKUP(F1302,'Set up'!$A$2:$D$44,4,FALSE)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up'!$A$2:$E$44,5,FALSE)</f>
        <v>Trsf</v>
      </c>
      <c r="S1302" s="1" t="s">
        <v>1213</v>
      </c>
    </row>
    <row r="1303" spans="1:19" x14ac:dyDescent="0.3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1182</v>
      </c>
      <c r="E1303" s="5" t="str">
        <f>VLOOKUP(F1303,'Set up'!$A$2:$C$44,2,FALSE)</f>
        <v>C00000010</v>
      </c>
      <c r="F1303" s="1" t="s">
        <v>62</v>
      </c>
      <c r="G1303" s="89" t="s">
        <v>1180</v>
      </c>
      <c r="H1303" s="5">
        <v>6</v>
      </c>
      <c r="I1303" s="5">
        <f>VLOOKUP(F1303,'Set up'!$A$2:$C$44,3,FALSE)</f>
        <v>120</v>
      </c>
      <c r="J1303" s="5">
        <f>VLOOKUP(F1303,'Set up'!$A$2:$D$44,4,FALSE)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up'!$A$2:$E$44,5,FALSE)</f>
        <v>Trsf</v>
      </c>
      <c r="S1303" s="1" t="s">
        <v>1582</v>
      </c>
    </row>
    <row r="1304" spans="1:19" x14ac:dyDescent="0.3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1182</v>
      </c>
      <c r="E1304" s="5" t="str">
        <f>VLOOKUP(F1304,'Set up'!$A$2:$C$44,2,FALSE)</f>
        <v>C00000010</v>
      </c>
      <c r="F1304" s="1" t="s">
        <v>62</v>
      </c>
      <c r="G1304" s="89" t="s">
        <v>915</v>
      </c>
      <c r="H1304" s="5">
        <v>10</v>
      </c>
      <c r="I1304" s="5">
        <f>VLOOKUP(F1304,'Set up'!$A$2:$C$44,3,FALSE)</f>
        <v>120</v>
      </c>
      <c r="J1304" s="5">
        <f>VLOOKUP(F1304,'Set up'!$A$2:$D$44,4,FALSE)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up'!$A$2:$E$44,5,FALSE)</f>
        <v>Trsf</v>
      </c>
      <c r="S1304" s="1" t="s">
        <v>1582</v>
      </c>
    </row>
    <row r="1305" spans="1:19" x14ac:dyDescent="0.3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1182</v>
      </c>
      <c r="E1305" s="5" t="str">
        <f>VLOOKUP(F1305,'Set up'!$A$2:$C$44,2,FALSE)</f>
        <v>C00000010</v>
      </c>
      <c r="F1305" s="1" t="s">
        <v>62</v>
      </c>
      <c r="G1305" s="89" t="s">
        <v>793</v>
      </c>
      <c r="H1305" s="5">
        <v>10</v>
      </c>
      <c r="I1305" s="5">
        <f>VLOOKUP(F1305,'Set up'!$A$2:$C$44,3,FALSE)</f>
        <v>120</v>
      </c>
      <c r="J1305" s="5">
        <f>VLOOKUP(F1305,'Set up'!$A$2:$D$44,4,FALSE)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up'!$A$2:$E$44,5,FALSE)</f>
        <v>Trsf</v>
      </c>
      <c r="S1305" s="1" t="s">
        <v>1582</v>
      </c>
    </row>
    <row r="1306" spans="1:19" x14ac:dyDescent="0.3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1182</v>
      </c>
      <c r="E1306" s="5" t="str">
        <f>VLOOKUP(F1306,'Set up'!$A$2:$C$44,2,FALSE)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up'!$A$2:$C$44,3,FALSE)</f>
        <v>120</v>
      </c>
      <c r="J1306" s="5">
        <f>VLOOKUP(F1306,'Set up'!$A$2:$D$44,4,FALSE)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up'!$A$2:$E$44,5,FALSE)</f>
        <v>Trsf</v>
      </c>
      <c r="S1306" s="1" t="s">
        <v>1582</v>
      </c>
    </row>
    <row r="1307" spans="1:19" x14ac:dyDescent="0.3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1182</v>
      </c>
      <c r="E1307" s="5" t="str">
        <f>VLOOKUP(F1307,'Set up'!$A$2:$C$44,2,FALSE)</f>
        <v>C00000010</v>
      </c>
      <c r="F1307" s="1" t="s">
        <v>62</v>
      </c>
      <c r="G1307" s="89" t="s">
        <v>1095</v>
      </c>
      <c r="H1307" s="5">
        <v>4</v>
      </c>
      <c r="I1307" s="5">
        <f>VLOOKUP(F1307,'Set up'!$A$2:$C$44,3,FALSE)</f>
        <v>120</v>
      </c>
      <c r="J1307" s="5">
        <f>VLOOKUP(F1307,'Set up'!$A$2:$D$44,4,FALSE)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up'!$A$2:$E$44,5,FALSE)</f>
        <v>Trsf</v>
      </c>
      <c r="S1307" s="1" t="s">
        <v>1582</v>
      </c>
    </row>
    <row r="1308" spans="1:19" x14ac:dyDescent="0.3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1182</v>
      </c>
      <c r="E1308" s="5" t="str">
        <f>VLOOKUP(F1308,'Set up'!$A$2:$C$44,2,FALSE)</f>
        <v>C00000010</v>
      </c>
      <c r="F1308" s="1" t="s">
        <v>62</v>
      </c>
      <c r="G1308" s="89" t="s">
        <v>616</v>
      </c>
      <c r="H1308" s="5">
        <v>1</v>
      </c>
      <c r="I1308" s="5">
        <f>VLOOKUP(F1308,'Set up'!$A$2:$C$44,3,FALSE)</f>
        <v>120</v>
      </c>
      <c r="J1308" s="5">
        <f>VLOOKUP(F1308,'Set up'!$A$2:$D$44,4,FALSE)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up'!$A$2:$E$44,5,FALSE)</f>
        <v>Trsf</v>
      </c>
      <c r="S1308" s="1" t="s">
        <v>1582</v>
      </c>
    </row>
    <row r="1309" spans="1:19" x14ac:dyDescent="0.3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1182</v>
      </c>
      <c r="E1309" s="5" t="str">
        <f>VLOOKUP(F1309,'Set up'!$A$2:$C$44,2,FALSE)</f>
        <v>C00000010</v>
      </c>
      <c r="F1309" s="1" t="s">
        <v>62</v>
      </c>
      <c r="G1309" s="89" t="s">
        <v>946</v>
      </c>
      <c r="H1309" s="5">
        <v>1</v>
      </c>
      <c r="I1309" s="5">
        <f>VLOOKUP(F1309,'Set up'!$A$2:$C$44,3,FALSE)</f>
        <v>120</v>
      </c>
      <c r="J1309" s="5">
        <f>VLOOKUP(F1309,'Set up'!$A$2:$D$44,4,FALSE)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up'!$A$2:$E$44,5,FALSE)</f>
        <v>Trsf</v>
      </c>
      <c r="S1309" s="1" t="s">
        <v>1582</v>
      </c>
    </row>
    <row r="1310" spans="1:19" x14ac:dyDescent="0.3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1183</v>
      </c>
      <c r="E1310" s="5" t="str">
        <f>VLOOKUP(F1310,'Set up'!$A$2:$C$44,2,FALSE)</f>
        <v>C00000020</v>
      </c>
      <c r="F1310" s="1" t="s">
        <v>411</v>
      </c>
      <c r="G1310" s="89" t="s">
        <v>1180</v>
      </c>
      <c r="H1310" s="5">
        <v>5</v>
      </c>
      <c r="I1310" s="5" t="str">
        <f>VLOOKUP(F1310,'Set up'!$A$2:$C$44,3,FALSE)</f>
        <v>Cash</v>
      </c>
      <c r="J1310" s="5">
        <f>VLOOKUP(F1310,'Set up'!$A$2:$D$44,4,FALSE)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up'!$A$2:$E$44,5,FALSE)</f>
        <v>Trsf</v>
      </c>
      <c r="S1310" s="1" t="s">
        <v>1940</v>
      </c>
    </row>
    <row r="1311" spans="1:19" x14ac:dyDescent="0.3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1183</v>
      </c>
      <c r="E1311" s="5" t="str">
        <f>VLOOKUP(F1311,'Set up'!$A$2:$C$44,2,FALSE)</f>
        <v>C00000020</v>
      </c>
      <c r="F1311" s="1" t="s">
        <v>411</v>
      </c>
      <c r="G1311" s="89" t="s">
        <v>915</v>
      </c>
      <c r="H1311" s="5">
        <v>15</v>
      </c>
      <c r="I1311" s="5" t="str">
        <f>VLOOKUP(F1311,'Set up'!$A$2:$C$44,3,FALSE)</f>
        <v>Cash</v>
      </c>
      <c r="J1311" s="5">
        <f>VLOOKUP(F1311,'Set up'!$A$2:$D$44,4,FALSE)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up'!$A$2:$E$44,5,FALSE)</f>
        <v>Trsf</v>
      </c>
      <c r="S1311" s="1" t="s">
        <v>1941</v>
      </c>
    </row>
    <row r="1312" spans="1:19" x14ac:dyDescent="0.3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1183</v>
      </c>
      <c r="E1312" s="5" t="str">
        <f>VLOOKUP(F1312,'Set up'!$A$2:$C$44,2,FALSE)</f>
        <v>C00000020</v>
      </c>
      <c r="F1312" s="1" t="s">
        <v>411</v>
      </c>
      <c r="G1312" s="89" t="s">
        <v>1170</v>
      </c>
      <c r="H1312" s="5">
        <v>6</v>
      </c>
      <c r="I1312" s="5" t="str">
        <f>VLOOKUP(F1312,'Set up'!$A$2:$C$44,3,FALSE)</f>
        <v>Cash</v>
      </c>
      <c r="J1312" s="5">
        <f>VLOOKUP(F1312,'Set up'!$A$2:$D$44,4,FALSE)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up'!$A$2:$E$44,5,FALSE)</f>
        <v>Trsf</v>
      </c>
      <c r="S1312" s="1" t="s">
        <v>1942</v>
      </c>
    </row>
    <row r="1313" spans="1:19" x14ac:dyDescent="0.3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1183</v>
      </c>
      <c r="E1313" s="5" t="str">
        <f>VLOOKUP(F1313,'Set up'!$A$2:$C$44,2,FALSE)</f>
        <v>C00000020</v>
      </c>
      <c r="F1313" s="1" t="s">
        <v>411</v>
      </c>
      <c r="G1313" s="89" t="s">
        <v>1075</v>
      </c>
      <c r="H1313" s="5">
        <v>1</v>
      </c>
      <c r="I1313" s="5" t="str">
        <f>VLOOKUP(F1313,'Set up'!$A$2:$C$44,3,FALSE)</f>
        <v>Cash</v>
      </c>
      <c r="J1313" s="5">
        <f>VLOOKUP(F1313,'Set up'!$A$2:$D$44,4,FALSE)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up'!$A$2:$E$44,5,FALSE)</f>
        <v>Trsf</v>
      </c>
      <c r="S1313" s="1" t="s">
        <v>1943</v>
      </c>
    </row>
    <row r="1314" spans="1:19" x14ac:dyDescent="0.3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1183</v>
      </c>
      <c r="E1314" s="5" t="str">
        <f>VLOOKUP(F1314,'Set up'!$A$2:$C$44,2,FALSE)</f>
        <v>C00000020</v>
      </c>
      <c r="F1314" s="1" t="s">
        <v>411</v>
      </c>
      <c r="G1314" s="89" t="s">
        <v>1112</v>
      </c>
      <c r="H1314" s="5">
        <v>5</v>
      </c>
      <c r="I1314" s="5" t="str">
        <f>VLOOKUP(F1314,'Set up'!$A$2:$C$44,3,FALSE)</f>
        <v>Cash</v>
      </c>
      <c r="J1314" s="5">
        <f>VLOOKUP(F1314,'Set up'!$A$2:$D$44,4,FALSE)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up'!$A$2:$E$44,5,FALSE)</f>
        <v>Trsf</v>
      </c>
      <c r="S1314" s="1" t="s">
        <v>1948</v>
      </c>
    </row>
    <row r="1315" spans="1:19" x14ac:dyDescent="0.3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1183</v>
      </c>
      <c r="E1315" s="5" t="str">
        <f>VLOOKUP(F1315,'Set up'!$A$2:$C$44,2,FALSE)</f>
        <v>C00000020</v>
      </c>
      <c r="F1315" s="1" t="s">
        <v>411</v>
      </c>
      <c r="G1315" s="89" t="s">
        <v>46</v>
      </c>
      <c r="H1315" s="5">
        <v>4</v>
      </c>
      <c r="I1315" s="5" t="str">
        <f>VLOOKUP(F1315,'Set up'!$A$2:$C$44,3,FALSE)</f>
        <v>Cash</v>
      </c>
      <c r="J1315" s="5">
        <f>VLOOKUP(F1315,'Set up'!$A$2:$D$44,4,FALSE)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up'!$A$2:$E$44,5,FALSE)</f>
        <v>Trsf</v>
      </c>
      <c r="S1315" s="1" t="s">
        <v>1949</v>
      </c>
    </row>
    <row r="1316" spans="1:19" x14ac:dyDescent="0.3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1184</v>
      </c>
      <c r="E1316" s="5" t="str">
        <f>VLOOKUP(F1316,'Set up'!$A$2:$C$44,2,FALSE)</f>
        <v>C00000022</v>
      </c>
      <c r="F1316" s="1" t="s">
        <v>639</v>
      </c>
      <c r="G1316" s="103" t="s">
        <v>773</v>
      </c>
      <c r="H1316" s="5">
        <v>1</v>
      </c>
      <c r="I1316" s="5" t="str">
        <f>VLOOKUP(F1316,'Set up'!$A$2:$C$44,3,FALSE)</f>
        <v>Cash</v>
      </c>
      <c r="J1316" s="5">
        <f>VLOOKUP(F1316,'Set up'!$A$2:$D$44,4,FALSE)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up'!$A$2:$E$44,5,FALSE)</f>
        <v>Trsf</v>
      </c>
      <c r="S1316" s="1" t="s">
        <v>1302</v>
      </c>
    </row>
    <row r="1317" spans="1:19" x14ac:dyDescent="0.3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1185</v>
      </c>
      <c r="E1317" s="5" t="str">
        <f>VLOOKUP(F1317,'Set up'!$A$2:$C$44,2,FALSE)</f>
        <v>C00000023</v>
      </c>
      <c r="F1317" s="1" t="s">
        <v>667</v>
      </c>
      <c r="G1317" s="89" t="s">
        <v>1180</v>
      </c>
      <c r="H1317" s="5">
        <v>1</v>
      </c>
      <c r="I1317" s="5" t="str">
        <f>VLOOKUP(F1317,'Set up'!$A$2:$C$44,3,FALSE)</f>
        <v>Cash</v>
      </c>
      <c r="J1317" s="5">
        <f>VLOOKUP(F1317,'Set up'!$A$2:$D$44,4,FALSE)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up'!$A$2:$E$44,5,FALSE)</f>
        <v>Trsf</v>
      </c>
      <c r="S1317" s="1" t="s">
        <v>1214</v>
      </c>
    </row>
    <row r="1318" spans="1:19" x14ac:dyDescent="0.3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1185</v>
      </c>
      <c r="E1318" s="5" t="str">
        <f>VLOOKUP(F1318,'Set up'!$A$2:$C$44,2,FALSE)</f>
        <v>C00000023</v>
      </c>
      <c r="F1318" s="1" t="s">
        <v>667</v>
      </c>
      <c r="G1318" s="89" t="s">
        <v>1112</v>
      </c>
      <c r="H1318" s="5">
        <v>1</v>
      </c>
      <c r="I1318" s="5" t="str">
        <f>VLOOKUP(F1318,'Set up'!$A$2:$C$44,3,FALSE)</f>
        <v>Cash</v>
      </c>
      <c r="J1318" s="5">
        <f>VLOOKUP(F1318,'Set up'!$A$2:$D$44,4,FALSE)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up'!$A$2:$E$44,5,FALSE)</f>
        <v>Trsf</v>
      </c>
      <c r="S1318" s="1" t="s">
        <v>1214</v>
      </c>
    </row>
    <row r="1319" spans="1:19" x14ac:dyDescent="0.3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1190</v>
      </c>
      <c r="E1319" s="5" t="str">
        <f>VLOOKUP(F1319,'Set up'!$A$2:$C$44,2,FALSE)</f>
        <v>C00000029</v>
      </c>
      <c r="F1319" s="1" t="s">
        <v>960</v>
      </c>
      <c r="G1319" s="89" t="s">
        <v>64</v>
      </c>
      <c r="H1319" s="5">
        <v>4</v>
      </c>
      <c r="I1319" s="5" t="str">
        <f>VLOOKUP(F1319,'Set up'!$A$2:$C$44,3,FALSE)</f>
        <v>Cash</v>
      </c>
      <c r="J1319" s="5">
        <f>VLOOKUP(F1319,'Set up'!$A$2:$D$44,4,FALSE)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up'!$A$2:$E$44,5,FALSE)</f>
        <v>Trsf</v>
      </c>
      <c r="S1319" s="1" t="s">
        <v>1222</v>
      </c>
    </row>
    <row r="1320" spans="1:19" x14ac:dyDescent="0.3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1191</v>
      </c>
      <c r="E1320" s="5" t="str">
        <f>VLOOKUP(F1320,'Set up'!$A$2:$C$44,2,FALSE)</f>
        <v>C00000020</v>
      </c>
      <c r="F1320" s="1" t="s">
        <v>411</v>
      </c>
      <c r="G1320" s="89" t="s">
        <v>718</v>
      </c>
      <c r="H1320" s="5">
        <v>5</v>
      </c>
      <c r="I1320" s="5" t="str">
        <f>VLOOKUP(F1320,'Set up'!$A$2:$C$44,3,FALSE)</f>
        <v>Cash</v>
      </c>
      <c r="J1320" s="5">
        <f>VLOOKUP(F1320,'Set up'!$A$2:$D$44,4,FALSE)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up'!$A$2:$E$44,5,FALSE)</f>
        <v>Trsf</v>
      </c>
      <c r="S1320" s="1" t="s">
        <v>1944</v>
      </c>
    </row>
    <row r="1321" spans="1:19" x14ac:dyDescent="0.3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1191</v>
      </c>
      <c r="E1321" s="5" t="str">
        <f>VLOOKUP(F1321,'Set up'!$A$2:$C$44,2,FALSE)</f>
        <v>C00000020</v>
      </c>
      <c r="F1321" s="1" t="s">
        <v>411</v>
      </c>
      <c r="G1321" s="89" t="s">
        <v>915</v>
      </c>
      <c r="H1321" s="5">
        <v>15</v>
      </c>
      <c r="I1321" s="5" t="str">
        <f>VLOOKUP(F1321,'Set up'!$A$2:$C$44,3,FALSE)</f>
        <v>Cash</v>
      </c>
      <c r="J1321" s="5">
        <f>VLOOKUP(F1321,'Set up'!$A$2:$D$44,4,FALSE)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up'!$A$2:$E$44,5,FALSE)</f>
        <v>Trsf</v>
      </c>
      <c r="S1321" s="1" t="s">
        <v>1945</v>
      </c>
    </row>
    <row r="1322" spans="1:19" x14ac:dyDescent="0.3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1191</v>
      </c>
      <c r="E1322" s="5" t="str">
        <f>VLOOKUP(F1322,'Set up'!$A$2:$C$44,2,FALSE)</f>
        <v>C00000020</v>
      </c>
      <c r="F1322" s="1" t="s">
        <v>411</v>
      </c>
      <c r="G1322" s="89" t="s">
        <v>1170</v>
      </c>
      <c r="H1322" s="5">
        <v>6</v>
      </c>
      <c r="I1322" s="5" t="str">
        <f>VLOOKUP(F1322,'Set up'!$A$2:$C$44,3,FALSE)</f>
        <v>Cash</v>
      </c>
      <c r="J1322" s="5">
        <f>VLOOKUP(F1322,'Set up'!$A$2:$D$44,4,FALSE)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up'!$A$2:$E$44,5,FALSE)</f>
        <v>Trsf</v>
      </c>
      <c r="S1322" s="1" t="s">
        <v>1946</v>
      </c>
    </row>
    <row r="1323" spans="1:19" x14ac:dyDescent="0.3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1191</v>
      </c>
      <c r="E1323" s="5" t="str">
        <f>VLOOKUP(F1323,'Set up'!$A$2:$C$44,2,FALSE)</f>
        <v>C00000020</v>
      </c>
      <c r="F1323" s="1" t="s">
        <v>411</v>
      </c>
      <c r="G1323" s="89" t="s">
        <v>1112</v>
      </c>
      <c r="H1323" s="5">
        <v>5</v>
      </c>
      <c r="I1323" s="5" t="str">
        <f>VLOOKUP(F1323,'Set up'!$A$2:$C$44,3,FALSE)</f>
        <v>Cash</v>
      </c>
      <c r="J1323" s="5">
        <f>VLOOKUP(F1323,'Set up'!$A$2:$D$44,4,FALSE)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up'!$A$2:$E$44,5,FALSE)</f>
        <v>Trsf</v>
      </c>
      <c r="S1323" s="1" t="s">
        <v>1947</v>
      </c>
    </row>
    <row r="1324" spans="1:19" x14ac:dyDescent="0.3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1192</v>
      </c>
      <c r="E1324" s="5" t="str">
        <f>VLOOKUP(F1324,'Set up'!$A$2:$C$44,2,FALSE)</f>
        <v>C00000021</v>
      </c>
      <c r="F1324" s="1" t="s">
        <v>493</v>
      </c>
      <c r="G1324" s="89" t="s">
        <v>718</v>
      </c>
      <c r="H1324" s="5">
        <v>1</v>
      </c>
      <c r="I1324" s="5" t="str">
        <f>VLOOKUP(F1324,'Set up'!$A$2:$C$44,3,FALSE)</f>
        <v>Cash</v>
      </c>
      <c r="J1324" s="5">
        <f>VLOOKUP(F1324,'Set up'!$A$2:$D$44,4,FALSE)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up'!$A$2:$E$44,5,FALSE)</f>
        <v>PD Chq</v>
      </c>
      <c r="S1324" s="1" t="s">
        <v>1529</v>
      </c>
    </row>
    <row r="1325" spans="1:19" x14ac:dyDescent="0.3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1192</v>
      </c>
      <c r="E1325" s="5" t="str">
        <f>VLOOKUP(F1325,'Set up'!$A$2:$C$44,2,FALSE)</f>
        <v>C00000021</v>
      </c>
      <c r="F1325" s="1" t="s">
        <v>493</v>
      </c>
      <c r="G1325" s="89" t="s">
        <v>656</v>
      </c>
      <c r="H1325" s="5">
        <v>3</v>
      </c>
      <c r="I1325" s="5" t="str">
        <f>VLOOKUP(F1325,'Set up'!$A$2:$C$44,3,FALSE)</f>
        <v>Cash</v>
      </c>
      <c r="J1325" s="5">
        <f>VLOOKUP(F1325,'Set up'!$A$2:$D$44,4,FALSE)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up'!$A$2:$E$44,5,FALSE)</f>
        <v>PD Chq</v>
      </c>
      <c r="S1325" s="1" t="s">
        <v>1529</v>
      </c>
    </row>
    <row r="1326" spans="1:19" x14ac:dyDescent="0.3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1192</v>
      </c>
      <c r="E1326" s="5" t="str">
        <f>VLOOKUP(F1326,'Set up'!$A$2:$C$44,2,FALSE)</f>
        <v>C00000021</v>
      </c>
      <c r="F1326" s="1" t="s">
        <v>493</v>
      </c>
      <c r="G1326" s="89" t="s">
        <v>668</v>
      </c>
      <c r="H1326" s="5">
        <v>1</v>
      </c>
      <c r="I1326" s="5" t="str">
        <f>VLOOKUP(F1326,'Set up'!$A$2:$C$44,3,FALSE)</f>
        <v>Cash</v>
      </c>
      <c r="J1326" s="5">
        <f>VLOOKUP(F1326,'Set up'!$A$2:$D$44,4,FALSE)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up'!$A$2:$E$44,5,FALSE)</f>
        <v>PD Chq</v>
      </c>
      <c r="S1326" s="1" t="s">
        <v>1529</v>
      </c>
    </row>
    <row r="1327" spans="1:19" x14ac:dyDescent="0.3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1193</v>
      </c>
      <c r="E1327" s="5" t="str">
        <f>VLOOKUP(F1327,'Set up'!$A$2:$C$44,2,FALSE)</f>
        <v>C00000022</v>
      </c>
      <c r="F1327" s="1" t="s">
        <v>639</v>
      </c>
      <c r="G1327" s="89" t="s">
        <v>95</v>
      </c>
      <c r="H1327" s="5">
        <v>1</v>
      </c>
      <c r="I1327" s="5" t="str">
        <f>VLOOKUP(F1327,'Set up'!$A$2:$C$44,3,FALSE)</f>
        <v>Cash</v>
      </c>
      <c r="J1327" s="5">
        <f>VLOOKUP(F1327,'Set up'!$A$2:$D$44,4,FALSE)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up'!$A$2:$E$44,5,FALSE)</f>
        <v>Trsf</v>
      </c>
      <c r="S1327" s="1" t="s">
        <v>1386</v>
      </c>
    </row>
    <row r="1328" spans="1:19" x14ac:dyDescent="0.3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1194</v>
      </c>
      <c r="E1328" s="5" t="str">
        <f>VLOOKUP(F1328,'Set up'!$A$2:$C$44,2,FALSE)</f>
        <v>C00000010</v>
      </c>
      <c r="F1328" s="1" t="s">
        <v>62</v>
      </c>
      <c r="G1328" s="89" t="s">
        <v>1180</v>
      </c>
      <c r="H1328" s="5">
        <v>8</v>
      </c>
      <c r="I1328" s="5">
        <f>VLOOKUP(F1328,'Set up'!$A$2:$C$44,3,FALSE)</f>
        <v>120</v>
      </c>
      <c r="J1328" s="5">
        <f>VLOOKUP(F1328,'Set up'!$A$2:$D$44,4,FALSE)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up'!$A$2:$E$44,5,FALSE)</f>
        <v>Trsf</v>
      </c>
      <c r="S1328" s="1" t="s">
        <v>1582</v>
      </c>
    </row>
    <row r="1329" spans="1:19" x14ac:dyDescent="0.3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1194</v>
      </c>
      <c r="E1329" s="5" t="str">
        <f>VLOOKUP(F1329,'Set up'!$A$2:$C$44,2,FALSE)</f>
        <v>C00000010</v>
      </c>
      <c r="F1329" s="1" t="s">
        <v>62</v>
      </c>
      <c r="G1329" s="89" t="s">
        <v>915</v>
      </c>
      <c r="H1329" s="5">
        <v>10</v>
      </c>
      <c r="I1329" s="5">
        <f>VLOOKUP(F1329,'Set up'!$A$2:$C$44,3,FALSE)</f>
        <v>120</v>
      </c>
      <c r="J1329" s="5">
        <f>VLOOKUP(F1329,'Set up'!$A$2:$D$44,4,FALSE)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up'!$A$2:$E$44,5,FALSE)</f>
        <v>Trsf</v>
      </c>
      <c r="S1329" s="1" t="s">
        <v>1582</v>
      </c>
    </row>
    <row r="1330" spans="1:19" x14ac:dyDescent="0.3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1194</v>
      </c>
      <c r="E1330" s="5" t="str">
        <f>VLOOKUP(F1330,'Set up'!$A$2:$C$44,2,FALSE)</f>
        <v>C00000010</v>
      </c>
      <c r="F1330" s="1" t="s">
        <v>62</v>
      </c>
      <c r="G1330" s="89" t="s">
        <v>793</v>
      </c>
      <c r="H1330" s="5">
        <v>10</v>
      </c>
      <c r="I1330" s="5">
        <f>VLOOKUP(F1330,'Set up'!$A$2:$C$44,3,FALSE)</f>
        <v>120</v>
      </c>
      <c r="J1330" s="5">
        <f>VLOOKUP(F1330,'Set up'!$A$2:$D$44,4,FALSE)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up'!$A$2:$E$44,5,FALSE)</f>
        <v>Trsf</v>
      </c>
      <c r="S1330" s="1" t="s">
        <v>1582</v>
      </c>
    </row>
    <row r="1331" spans="1:19" x14ac:dyDescent="0.3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1194</v>
      </c>
      <c r="E1331" s="5" t="str">
        <f>VLOOKUP(F1331,'Set up'!$A$2:$C$44,2,FALSE)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up'!$A$2:$C$44,3,FALSE)</f>
        <v>120</v>
      </c>
      <c r="J1331" s="5">
        <f>VLOOKUP(F1331,'Set up'!$A$2:$D$44,4,FALSE)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up'!$A$2:$E$44,5,FALSE)</f>
        <v>Trsf</v>
      </c>
      <c r="S1331" s="1" t="s">
        <v>1582</v>
      </c>
    </row>
    <row r="1332" spans="1:19" x14ac:dyDescent="0.3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1194</v>
      </c>
      <c r="E1332" s="5" t="str">
        <f>VLOOKUP(F1332,'Set up'!$A$2:$C$44,2,FALSE)</f>
        <v>C00000010</v>
      </c>
      <c r="F1332" s="1" t="s">
        <v>62</v>
      </c>
      <c r="G1332" s="89" t="s">
        <v>1095</v>
      </c>
      <c r="H1332" s="5">
        <v>4</v>
      </c>
      <c r="I1332" s="5">
        <f>VLOOKUP(F1332,'Set up'!$A$2:$C$44,3,FALSE)</f>
        <v>120</v>
      </c>
      <c r="J1332" s="5">
        <f>VLOOKUP(F1332,'Set up'!$A$2:$D$44,4,FALSE)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up'!$A$2:$E$44,5,FALSE)</f>
        <v>Trsf</v>
      </c>
      <c r="S1332" s="1" t="s">
        <v>1582</v>
      </c>
    </row>
    <row r="1333" spans="1:19" x14ac:dyDescent="0.3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1194</v>
      </c>
      <c r="E1333" s="5" t="str">
        <f>VLOOKUP(F1333,'Set up'!$A$2:$C$44,2,FALSE)</f>
        <v>C00000010</v>
      </c>
      <c r="F1333" s="1" t="s">
        <v>62</v>
      </c>
      <c r="G1333" s="89" t="s">
        <v>946</v>
      </c>
      <c r="H1333" s="5">
        <v>1</v>
      </c>
      <c r="I1333" s="5">
        <f>VLOOKUP(F1333,'Set up'!$A$2:$C$44,3,FALSE)</f>
        <v>120</v>
      </c>
      <c r="J1333" s="5">
        <f>VLOOKUP(F1333,'Set up'!$A$2:$D$44,4,FALSE)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up'!$A$2:$E$44,5,FALSE)</f>
        <v>Trsf</v>
      </c>
      <c r="S1333" s="1" t="s">
        <v>1583</v>
      </c>
    </row>
    <row r="1334" spans="1:19" x14ac:dyDescent="0.3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1195</v>
      </c>
      <c r="E1334" s="5" t="str">
        <f>VLOOKUP(F1334,'Set up'!$A$2:$C$44,2,FALSE)</f>
        <v>C00000020</v>
      </c>
      <c r="F1334" s="1" t="s">
        <v>411</v>
      </c>
      <c r="G1334" s="89" t="s">
        <v>95</v>
      </c>
      <c r="H1334" s="5">
        <v>5</v>
      </c>
      <c r="I1334" s="5" t="str">
        <f>VLOOKUP(F1334,'Set up'!$A$2:$C$44,3,FALSE)</f>
        <v>Cash</v>
      </c>
      <c r="J1334" s="5">
        <f>VLOOKUP(F1334,'Set up'!$A$2:$D$44,4,FALSE)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</f>
        <v>-8162.2</v>
      </c>
      <c r="P1334" s="6">
        <f t="shared" si="422"/>
        <v>527.80000000000018</v>
      </c>
      <c r="Q1334" s="7">
        <f t="shared" si="423"/>
        <v>2478183.9500000011</v>
      </c>
      <c r="R1334" s="44" t="str">
        <f>VLOOKUP(F1334,'Set up'!$A$2:$E$44,5,FALSE)</f>
        <v>Trsf</v>
      </c>
      <c r="S1334" s="1" t="s">
        <v>1950</v>
      </c>
    </row>
    <row r="1335" spans="1:19" x14ac:dyDescent="0.3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1195</v>
      </c>
      <c r="E1335" s="5" t="str">
        <f>VLOOKUP(F1335,'Set up'!$A$2:$C$44,2,FALSE)</f>
        <v>C00000020</v>
      </c>
      <c r="F1335" s="1" t="s">
        <v>411</v>
      </c>
      <c r="G1335" s="89" t="s">
        <v>915</v>
      </c>
      <c r="H1335" s="5">
        <v>15</v>
      </c>
      <c r="I1335" s="5" t="str">
        <f>VLOOKUP(F1335,'Set up'!$A$2:$C$44,3,FALSE)</f>
        <v>Cash</v>
      </c>
      <c r="J1335" s="5">
        <f>VLOOKUP(F1335,'Set up'!$A$2:$D$44,4,FALSE)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P1335" s="6">
        <f t="shared" si="422"/>
        <v>3510</v>
      </c>
      <c r="Q1335" s="7">
        <f t="shared" si="423"/>
        <v>2481693.9500000011</v>
      </c>
      <c r="R1335" s="44" t="str">
        <f>VLOOKUP(F1335,'Set up'!$A$2:$E$44,5,FALSE)</f>
        <v>Trsf</v>
      </c>
    </row>
    <row r="1336" spans="1:19" x14ac:dyDescent="0.3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1195</v>
      </c>
      <c r="E1336" s="5" t="str">
        <f>VLOOKUP(F1336,'Set up'!$A$2:$C$44,2,FALSE)</f>
        <v>C00000020</v>
      </c>
      <c r="F1336" s="1" t="s">
        <v>411</v>
      </c>
      <c r="G1336" s="89" t="s">
        <v>1170</v>
      </c>
      <c r="H1336" s="5">
        <v>5</v>
      </c>
      <c r="I1336" s="5" t="str">
        <f>VLOOKUP(F1336,'Set up'!$A$2:$C$44,3,FALSE)</f>
        <v>Cash</v>
      </c>
      <c r="J1336" s="5">
        <f>VLOOKUP(F1336,'Set up'!$A$2:$D$44,4,FALSE)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P1336" s="6">
        <f t="shared" si="422"/>
        <v>1365</v>
      </c>
      <c r="Q1336" s="7">
        <f t="shared" si="423"/>
        <v>2483058.9500000011</v>
      </c>
      <c r="R1336" s="44" t="str">
        <f>VLOOKUP(F1336,'Set up'!$A$2:$E$44,5,FALSE)</f>
        <v>Trsf</v>
      </c>
    </row>
    <row r="1337" spans="1:19" x14ac:dyDescent="0.3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1195</v>
      </c>
      <c r="E1337" s="5" t="str">
        <f>VLOOKUP(F1337,'Set up'!$A$2:$C$44,2,FALSE)</f>
        <v>C00000020</v>
      </c>
      <c r="F1337" s="1" t="s">
        <v>411</v>
      </c>
      <c r="G1337" s="89" t="s">
        <v>1075</v>
      </c>
      <c r="H1337" s="5">
        <v>1</v>
      </c>
      <c r="I1337" s="5" t="str">
        <f>VLOOKUP(F1337,'Set up'!$A$2:$C$44,3,FALSE)</f>
        <v>Cash</v>
      </c>
      <c r="J1337" s="5">
        <f>VLOOKUP(F1337,'Set up'!$A$2:$D$44,4,FALSE)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P1337" s="6">
        <f t="shared" si="422"/>
        <v>1000</v>
      </c>
      <c r="Q1337" s="7">
        <f t="shared" si="423"/>
        <v>2484058.9500000011</v>
      </c>
      <c r="R1337" s="44" t="str">
        <f>VLOOKUP(F1337,'Set up'!$A$2:$E$44,5,FALSE)</f>
        <v>Trsf</v>
      </c>
    </row>
    <row r="1338" spans="1:19" x14ac:dyDescent="0.3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1196</v>
      </c>
      <c r="E1338" s="5" t="str">
        <f>VLOOKUP(F1338,'Set up'!$A$2:$C$44,2,FALSE)</f>
        <v>C00000019</v>
      </c>
      <c r="F1338" s="1" t="s">
        <v>402</v>
      </c>
      <c r="G1338" s="89" t="s">
        <v>721</v>
      </c>
      <c r="H1338" s="5">
        <v>2</v>
      </c>
      <c r="I1338" s="5" t="str">
        <f>VLOOKUP(F1338,'Set up'!$A$2:$C$44,3,FALSE)</f>
        <v>Cash</v>
      </c>
      <c r="J1338" s="5">
        <f>VLOOKUP(F1338,'Set up'!$A$2:$D$44,4,FALSE)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up'!$A$2:$E$44,5,FALSE)</f>
        <v>Trsf</v>
      </c>
      <c r="S1338" s="1" t="s">
        <v>1575</v>
      </c>
    </row>
    <row r="1339" spans="1:19" x14ac:dyDescent="0.3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1196</v>
      </c>
      <c r="E1339" s="5" t="str">
        <f>VLOOKUP(F1339,'Set up'!$A$2:$C$44,2,FALSE)</f>
        <v>C00000019</v>
      </c>
      <c r="F1339" s="1" t="s">
        <v>402</v>
      </c>
      <c r="G1339" s="89" t="s">
        <v>1133</v>
      </c>
      <c r="H1339" s="5">
        <v>3</v>
      </c>
      <c r="I1339" s="5" t="str">
        <f>VLOOKUP(F1339,'Set up'!$A$2:$C$44,3,FALSE)</f>
        <v>Cash</v>
      </c>
      <c r="J1339" s="5">
        <f>VLOOKUP(F1339,'Set up'!$A$2:$D$44,4,FALSE)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5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up'!$A$2:$E$44,5,FALSE)</f>
        <v>Trsf</v>
      </c>
      <c r="S1339" s="1" t="s">
        <v>1576</v>
      </c>
    </row>
    <row r="1340" spans="1:19" x14ac:dyDescent="0.3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1196</v>
      </c>
      <c r="E1340" s="5" t="str">
        <f>VLOOKUP(F1340,'Set up'!$A$2:$C$44,2,FALSE)</f>
        <v>C00000019</v>
      </c>
      <c r="F1340" s="1" t="s">
        <v>402</v>
      </c>
      <c r="G1340" s="89" t="s">
        <v>64</v>
      </c>
      <c r="H1340" s="5">
        <v>5</v>
      </c>
      <c r="I1340" s="5" t="str">
        <f>VLOOKUP(F1340,'Set up'!$A$2:$C$44,3,FALSE)</f>
        <v>Cash</v>
      </c>
      <c r="J1340" s="5">
        <f>VLOOKUP(F1340,'Set up'!$A$2:$D$44,4,FALSE)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up'!$A$2:$E$44,5,FALSE)</f>
        <v>Trsf</v>
      </c>
      <c r="S1340" s="1" t="s">
        <v>1577</v>
      </c>
    </row>
    <row r="1341" spans="1:19" x14ac:dyDescent="0.3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1196</v>
      </c>
      <c r="E1341" s="5" t="str">
        <f>VLOOKUP(F1341,'Set up'!$A$2:$C$44,2,FALSE)</f>
        <v>C00000019</v>
      </c>
      <c r="F1341" s="1" t="s">
        <v>402</v>
      </c>
      <c r="G1341" s="89" t="s">
        <v>568</v>
      </c>
      <c r="H1341" s="5">
        <v>2</v>
      </c>
      <c r="I1341" s="5" t="str">
        <f>VLOOKUP(F1341,'Set up'!$A$2:$C$44,3,FALSE)</f>
        <v>Cash</v>
      </c>
      <c r="J1341" s="5">
        <f>VLOOKUP(F1341,'Set up'!$A$2:$D$44,4,FALSE)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6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up'!$A$2:$E$44,5,FALSE)</f>
        <v>Trsf</v>
      </c>
      <c r="S1341" s="1" t="s">
        <v>1578</v>
      </c>
    </row>
    <row r="1342" spans="1:19" x14ac:dyDescent="0.3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1196</v>
      </c>
      <c r="E1342" s="5" t="str">
        <f>VLOOKUP(F1342,'Set up'!$A$2:$C$44,2,FALSE)</f>
        <v>C00000019</v>
      </c>
      <c r="F1342" s="1" t="s">
        <v>402</v>
      </c>
      <c r="G1342" s="89" t="s">
        <v>1134</v>
      </c>
      <c r="H1342" s="5">
        <v>1</v>
      </c>
      <c r="I1342" s="5" t="str">
        <f>VLOOKUP(F1342,'Set up'!$A$2:$C$44,3,FALSE)</f>
        <v>Cash</v>
      </c>
      <c r="J1342" s="5">
        <f>VLOOKUP(F1342,'Set up'!$A$2:$D$44,4,FALSE)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6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up'!$A$2:$E$44,5,FALSE)</f>
        <v>Trsf</v>
      </c>
      <c r="S1342" s="1" t="s">
        <v>1579</v>
      </c>
    </row>
    <row r="1343" spans="1:19" x14ac:dyDescent="0.3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1196</v>
      </c>
      <c r="E1343" s="5" t="str">
        <f>VLOOKUP(F1343,'Set up'!$A$2:$C$44,2,FALSE)</f>
        <v>C00000019</v>
      </c>
      <c r="F1343" s="1" t="s">
        <v>402</v>
      </c>
      <c r="G1343" s="89" t="s">
        <v>293</v>
      </c>
      <c r="H1343" s="5">
        <v>1</v>
      </c>
      <c r="I1343" s="5" t="str">
        <f>VLOOKUP(F1343,'Set up'!$A$2:$C$44,3,FALSE)</f>
        <v>Cash</v>
      </c>
      <c r="J1343" s="5">
        <f>VLOOKUP(F1343,'Set up'!$A$2:$D$44,4,FALSE)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up'!$A$2:$E$44,5,FALSE)</f>
        <v>Trsf</v>
      </c>
      <c r="S1343" s="1" t="s">
        <v>1580</v>
      </c>
    </row>
    <row r="1344" spans="1:19" x14ac:dyDescent="0.3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1197</v>
      </c>
      <c r="E1344" s="5" t="str">
        <f>VLOOKUP(F1344,'Set up'!$A$2:$C$44,2,FALSE)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up'!$A$2:$C$44,3,FALSE)</f>
        <v>60</v>
      </c>
      <c r="J1344" s="5">
        <f>VLOOKUP(F1344,'Set up'!$A$2:$D$44,4,FALSE)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7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up'!$A$2:$E$44,5,FALSE)</f>
        <v>Chq</v>
      </c>
      <c r="S1344" s="1" t="s">
        <v>1501</v>
      </c>
    </row>
    <row r="1345" spans="1:19" x14ac:dyDescent="0.3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1197</v>
      </c>
      <c r="E1345" s="5" t="str">
        <f>VLOOKUP(F1345,'Set up'!$A$2:$C$44,2,FALSE)</f>
        <v>C00000009</v>
      </c>
      <c r="F1345" s="1" t="s">
        <v>58</v>
      </c>
      <c r="G1345" s="89" t="s">
        <v>618</v>
      </c>
      <c r="H1345" s="5">
        <v>1</v>
      </c>
      <c r="I1345" s="5">
        <f>VLOOKUP(F1345,'Set up'!$A$2:$C$44,3,FALSE)</f>
        <v>60</v>
      </c>
      <c r="J1345" s="5">
        <f>VLOOKUP(F1345,'Set up'!$A$2:$D$44,4,FALSE)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7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up'!$A$2:$E$44,5,FALSE)</f>
        <v>Chq</v>
      </c>
      <c r="S1345" s="1" t="s">
        <v>1501</v>
      </c>
    </row>
    <row r="1346" spans="1:19" x14ac:dyDescent="0.3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1197</v>
      </c>
      <c r="E1346" s="5" t="str">
        <f>VLOOKUP(F1346,'Set up'!$A$2:$C$44,2,FALSE)</f>
        <v>C00000009</v>
      </c>
      <c r="F1346" s="1" t="s">
        <v>58</v>
      </c>
      <c r="G1346" s="89" t="s">
        <v>867</v>
      </c>
      <c r="H1346" s="5">
        <v>3</v>
      </c>
      <c r="I1346" s="5">
        <f>VLOOKUP(F1346,'Set up'!$A$2:$C$44,3,FALSE)</f>
        <v>60</v>
      </c>
      <c r="J1346" s="5">
        <f>VLOOKUP(F1346,'Set up'!$A$2:$D$44,4,FALSE)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7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up'!$A$2:$E$44,5,FALSE)</f>
        <v>Chq</v>
      </c>
      <c r="S1346" s="1" t="s">
        <v>1501</v>
      </c>
    </row>
    <row r="1347" spans="1:19" x14ac:dyDescent="0.3">
      <c r="A1347" s="4">
        <v>44953</v>
      </c>
      <c r="B1347" s="5">
        <f t="shared" ref="B1347:B1362" si="428">MONTH(A1347)</f>
        <v>1</v>
      </c>
      <c r="C1347" s="5">
        <f t="shared" ref="C1347:C1362" si="429">YEAR(A1347)</f>
        <v>2023</v>
      </c>
      <c r="D1347" s="5" t="s">
        <v>1205</v>
      </c>
      <c r="E1347" s="5" t="str">
        <f>VLOOKUP(F1347,'Set up'!$A$2:$C$44,2,FALSE)</f>
        <v>C00000034</v>
      </c>
      <c r="F1347" s="1" t="s">
        <v>1198</v>
      </c>
      <c r="G1347" s="89" t="s">
        <v>1199</v>
      </c>
      <c r="H1347" s="5">
        <v>1</v>
      </c>
      <c r="I1347" s="5" t="str">
        <f>VLOOKUP(F1347,'Set up'!$A$2:$C$44,3,FALSE)</f>
        <v>Cash</v>
      </c>
      <c r="J1347" s="5">
        <f>VLOOKUP(F1347,'Set up'!$A$2:$D$44,4,FALSE)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0">-N1347</f>
        <v>-1738</v>
      </c>
      <c r="P1347" s="6">
        <f t="shared" ref="P1347:P1362" si="431">SUM(N1347+O1347)</f>
        <v>0</v>
      </c>
      <c r="Q1347" s="7">
        <f t="shared" ref="Q1347:Q1362" si="432">SUM(Q1346+N1347)</f>
        <v>2497565.0500000012</v>
      </c>
      <c r="R1347" s="44" t="str">
        <f>VLOOKUP(F1347,'Set up'!$A$2:$E$44,5,FALSE)</f>
        <v>Trsf</v>
      </c>
      <c r="S1347" s="1" t="s">
        <v>1229</v>
      </c>
    </row>
    <row r="1348" spans="1:19" x14ac:dyDescent="0.3">
      <c r="A1348" s="4">
        <v>44953</v>
      </c>
      <c r="B1348" s="5">
        <f t="shared" si="428"/>
        <v>1</v>
      </c>
      <c r="C1348" s="5">
        <f t="shared" si="429"/>
        <v>2023</v>
      </c>
      <c r="D1348" s="5" t="s">
        <v>1205</v>
      </c>
      <c r="E1348" s="5" t="str">
        <f>VLOOKUP(F1348,'Set up'!$A$2:$C$44,2,FALSE)</f>
        <v>C00000034</v>
      </c>
      <c r="F1348" s="1" t="s">
        <v>1198</v>
      </c>
      <c r="G1348" s="89" t="s">
        <v>656</v>
      </c>
      <c r="H1348" s="5">
        <v>2</v>
      </c>
      <c r="I1348" s="5" t="str">
        <f>VLOOKUP(F1348,'Set up'!$A$2:$C$44,3,FALSE)</f>
        <v>Cash</v>
      </c>
      <c r="J1348" s="5">
        <f>VLOOKUP(F1348,'Set up'!$A$2:$D$44,4,FALSE)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0"/>
        <v>-438</v>
      </c>
      <c r="P1348" s="6">
        <f t="shared" si="431"/>
        <v>0</v>
      </c>
      <c r="Q1348" s="7">
        <f t="shared" si="432"/>
        <v>2498003.0500000012</v>
      </c>
      <c r="R1348" s="44" t="str">
        <f>VLOOKUP(F1348,'Set up'!$A$2:$E$44,5,FALSE)</f>
        <v>Trsf</v>
      </c>
      <c r="S1348" s="1" t="s">
        <v>1229</v>
      </c>
    </row>
    <row r="1349" spans="1:19" x14ac:dyDescent="0.3">
      <c r="A1349" s="4">
        <v>44953</v>
      </c>
      <c r="B1349" s="5">
        <f t="shared" si="428"/>
        <v>1</v>
      </c>
      <c r="C1349" s="5">
        <f t="shared" si="429"/>
        <v>2023</v>
      </c>
      <c r="D1349" s="5" t="s">
        <v>1205</v>
      </c>
      <c r="E1349" s="5" t="str">
        <f>VLOOKUP(F1349,'Set up'!$A$2:$C$44,2,FALSE)</f>
        <v>C00000034</v>
      </c>
      <c r="F1349" s="1" t="s">
        <v>1198</v>
      </c>
      <c r="G1349" s="89" t="s">
        <v>1200</v>
      </c>
      <c r="H1349" s="5">
        <v>1</v>
      </c>
      <c r="I1349" s="5" t="str">
        <f>VLOOKUP(F1349,'Set up'!$A$2:$C$44,3,FALSE)</f>
        <v>Cash</v>
      </c>
      <c r="J1349" s="5">
        <f>VLOOKUP(F1349,'Set up'!$A$2:$D$44,4,FALSE)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0"/>
        <v>-219</v>
      </c>
      <c r="P1349" s="6">
        <f t="shared" si="431"/>
        <v>0</v>
      </c>
      <c r="Q1349" s="7">
        <f t="shared" si="432"/>
        <v>2498222.0500000012</v>
      </c>
      <c r="R1349" s="44" t="str">
        <f>VLOOKUP(F1349,'Set up'!$A$2:$E$44,5,FALSE)</f>
        <v>Trsf</v>
      </c>
      <c r="S1349" s="1" t="s">
        <v>1229</v>
      </c>
    </row>
    <row r="1350" spans="1:19" x14ac:dyDescent="0.3">
      <c r="A1350" s="4">
        <v>44953</v>
      </c>
      <c r="B1350" s="5">
        <f t="shared" si="428"/>
        <v>1</v>
      </c>
      <c r="C1350" s="5">
        <f t="shared" si="429"/>
        <v>2023</v>
      </c>
      <c r="D1350" s="5" t="s">
        <v>1205</v>
      </c>
      <c r="E1350" s="5" t="str">
        <f>VLOOKUP(F1350,'Set up'!$A$2:$C$44,2,FALSE)</f>
        <v>C00000034</v>
      </c>
      <c r="F1350" s="1" t="s">
        <v>1198</v>
      </c>
      <c r="G1350" s="89" t="s">
        <v>1201</v>
      </c>
      <c r="H1350" s="5">
        <v>2</v>
      </c>
      <c r="I1350" s="5" t="str">
        <f>VLOOKUP(F1350,'Set up'!$A$2:$C$44,3,FALSE)</f>
        <v>Cash</v>
      </c>
      <c r="J1350" s="5">
        <f>VLOOKUP(F1350,'Set up'!$A$2:$D$44,4,FALSE)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0"/>
        <v>-394.8</v>
      </c>
      <c r="P1350" s="6">
        <f t="shared" si="431"/>
        <v>0</v>
      </c>
      <c r="Q1350" s="7">
        <f t="shared" si="432"/>
        <v>2498616.850000001</v>
      </c>
      <c r="R1350" s="44" t="str">
        <f>VLOOKUP(F1350,'Set up'!$A$2:$E$44,5,FALSE)</f>
        <v>Trsf</v>
      </c>
      <c r="S1350" s="1" t="s">
        <v>1229</v>
      </c>
    </row>
    <row r="1351" spans="1:19" x14ac:dyDescent="0.3">
      <c r="A1351" s="4">
        <v>44953</v>
      </c>
      <c r="B1351" s="5">
        <f t="shared" si="428"/>
        <v>1</v>
      </c>
      <c r="C1351" s="5">
        <f t="shared" si="429"/>
        <v>2023</v>
      </c>
      <c r="D1351" s="5" t="s">
        <v>1205</v>
      </c>
      <c r="E1351" s="5" t="str">
        <f>VLOOKUP(F1351,'Set up'!$A$2:$C$44,2,FALSE)</f>
        <v>C00000034</v>
      </c>
      <c r="F1351" s="1" t="s">
        <v>1198</v>
      </c>
      <c r="G1351" s="89" t="s">
        <v>1202</v>
      </c>
      <c r="H1351" s="5">
        <v>1</v>
      </c>
      <c r="I1351" s="5" t="str">
        <f>VLOOKUP(F1351,'Set up'!$A$2:$C$44,3,FALSE)</f>
        <v>Cash</v>
      </c>
      <c r="J1351" s="5">
        <f>VLOOKUP(F1351,'Set up'!$A$2:$D$44,4,FALSE)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0"/>
        <v>-64</v>
      </c>
      <c r="P1351" s="6">
        <f t="shared" si="431"/>
        <v>0</v>
      </c>
      <c r="Q1351" s="7">
        <f t="shared" si="432"/>
        <v>2498680.850000001</v>
      </c>
      <c r="R1351" s="44" t="str">
        <f>VLOOKUP(F1351,'Set up'!$A$2:$E$44,5,FALSE)</f>
        <v>Trsf</v>
      </c>
      <c r="S1351" s="1" t="s">
        <v>1229</v>
      </c>
    </row>
    <row r="1352" spans="1:19" x14ac:dyDescent="0.3">
      <c r="A1352" s="4">
        <v>44953</v>
      </c>
      <c r="B1352" s="5">
        <f t="shared" si="428"/>
        <v>1</v>
      </c>
      <c r="C1352" s="5">
        <f t="shared" si="429"/>
        <v>2023</v>
      </c>
      <c r="D1352" s="5" t="s">
        <v>1205</v>
      </c>
      <c r="E1352" s="5" t="str">
        <f>VLOOKUP(F1352,'Set up'!$A$2:$C$44,2,FALSE)</f>
        <v>C00000034</v>
      </c>
      <c r="F1352" s="1" t="s">
        <v>1198</v>
      </c>
      <c r="G1352" s="89" t="s">
        <v>1203</v>
      </c>
      <c r="H1352" s="5">
        <v>1</v>
      </c>
      <c r="I1352" s="5" t="str">
        <f>VLOOKUP(F1352,'Set up'!$A$2:$C$44,3,FALSE)</f>
        <v>Cash</v>
      </c>
      <c r="J1352" s="5">
        <f>VLOOKUP(F1352,'Set up'!$A$2:$D$44,4,FALSE)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0"/>
        <v>-64</v>
      </c>
      <c r="P1352" s="6">
        <f t="shared" si="431"/>
        <v>0</v>
      </c>
      <c r="Q1352" s="7">
        <f t="shared" si="432"/>
        <v>2498744.850000001</v>
      </c>
      <c r="R1352" s="44" t="str">
        <f>VLOOKUP(F1352,'Set up'!$A$2:$E$44,5,FALSE)</f>
        <v>Trsf</v>
      </c>
      <c r="S1352" s="1" t="s">
        <v>1229</v>
      </c>
    </row>
    <row r="1353" spans="1:19" x14ac:dyDescent="0.3">
      <c r="A1353" s="4">
        <v>44956</v>
      </c>
      <c r="B1353" s="5">
        <f t="shared" si="428"/>
        <v>1</v>
      </c>
      <c r="C1353" s="5">
        <f t="shared" si="429"/>
        <v>2023</v>
      </c>
      <c r="D1353" s="5" t="s">
        <v>1206</v>
      </c>
      <c r="E1353" s="5" t="str">
        <f>VLOOKUP(F1353,'Set up'!$A$2:$C$44,2,FALSE)</f>
        <v>C00000020</v>
      </c>
      <c r="F1353" s="1" t="s">
        <v>411</v>
      </c>
      <c r="G1353" s="89" t="s">
        <v>1180</v>
      </c>
      <c r="H1353" s="5">
        <v>5</v>
      </c>
      <c r="I1353" s="5" t="str">
        <f>VLOOKUP(F1353,'Set up'!$A$2:$C$44,3,FALSE)</f>
        <v>Cash</v>
      </c>
      <c r="J1353" s="5">
        <f>VLOOKUP(F1353,'Set up'!$A$2:$D$44,4,FALSE)</f>
        <v>0</v>
      </c>
      <c r="K1353" s="4">
        <f t="shared" si="408"/>
        <v>44956</v>
      </c>
      <c r="L1353" s="5">
        <f t="shared" ref="L1353:L1359" si="433">MONTH(K1353)</f>
        <v>1</v>
      </c>
      <c r="M1353" s="5">
        <f t="shared" ref="M1353:M1359" si="434">YEAR(K1353)</f>
        <v>2023</v>
      </c>
      <c r="N1353" s="6">
        <v>8690</v>
      </c>
      <c r="P1353" s="6">
        <f t="shared" si="431"/>
        <v>8690</v>
      </c>
      <c r="Q1353" s="7">
        <f t="shared" si="432"/>
        <v>2507434.850000001</v>
      </c>
      <c r="R1353" s="44" t="str">
        <f>VLOOKUP(F1353,'Set up'!$A$2:$E$44,5,FALSE)</f>
        <v>Trsf</v>
      </c>
    </row>
    <row r="1354" spans="1:19" x14ac:dyDescent="0.3">
      <c r="A1354" s="4">
        <v>44956</v>
      </c>
      <c r="B1354" s="5">
        <f t="shared" si="428"/>
        <v>1</v>
      </c>
      <c r="C1354" s="5">
        <f t="shared" si="429"/>
        <v>2023</v>
      </c>
      <c r="D1354" s="5" t="s">
        <v>1206</v>
      </c>
      <c r="E1354" s="5" t="str">
        <f>VLOOKUP(F1354,'Set up'!$A$2:$C$44,2,FALSE)</f>
        <v>C00000020</v>
      </c>
      <c r="F1354" s="1" t="s">
        <v>411</v>
      </c>
      <c r="G1354" s="89" t="s">
        <v>656</v>
      </c>
      <c r="H1354" s="5">
        <v>3</v>
      </c>
      <c r="I1354" s="5" t="str">
        <f>VLOOKUP(F1354,'Set up'!$A$2:$C$44,3,FALSE)</f>
        <v>Cash</v>
      </c>
      <c r="J1354" s="5">
        <f>VLOOKUP(F1354,'Set up'!$A$2:$D$44,4,FALSE)</f>
        <v>0</v>
      </c>
      <c r="K1354" s="4">
        <f t="shared" si="408"/>
        <v>44956</v>
      </c>
      <c r="L1354" s="5">
        <f t="shared" si="433"/>
        <v>1</v>
      </c>
      <c r="M1354" s="5">
        <f t="shared" si="434"/>
        <v>2023</v>
      </c>
      <c r="N1354" s="6">
        <v>702</v>
      </c>
      <c r="P1354" s="6">
        <f t="shared" si="431"/>
        <v>702</v>
      </c>
      <c r="Q1354" s="7">
        <f t="shared" si="432"/>
        <v>2508136.850000001</v>
      </c>
      <c r="R1354" s="44" t="str">
        <f>VLOOKUP(F1354,'Set up'!$A$2:$E$44,5,FALSE)</f>
        <v>Trsf</v>
      </c>
    </row>
    <row r="1355" spans="1:19" x14ac:dyDescent="0.3">
      <c r="A1355" s="4">
        <v>44956</v>
      </c>
      <c r="B1355" s="5">
        <f t="shared" si="428"/>
        <v>1</v>
      </c>
      <c r="C1355" s="5">
        <f t="shared" si="429"/>
        <v>2023</v>
      </c>
      <c r="D1355" s="5" t="s">
        <v>1206</v>
      </c>
      <c r="E1355" s="5" t="str">
        <f>VLOOKUP(F1355,'Set up'!$A$2:$C$44,2,FALSE)</f>
        <v>C00000020</v>
      </c>
      <c r="F1355" s="1" t="s">
        <v>411</v>
      </c>
      <c r="G1355" s="89" t="s">
        <v>709</v>
      </c>
      <c r="H1355" s="5">
        <v>4</v>
      </c>
      <c r="I1355" s="5" t="str">
        <f>VLOOKUP(F1355,'Set up'!$A$2:$C$44,3,FALSE)</f>
        <v>Cash</v>
      </c>
      <c r="J1355" s="5">
        <f>VLOOKUP(F1355,'Set up'!$A$2:$D$44,4,FALSE)</f>
        <v>0</v>
      </c>
      <c r="K1355" s="4">
        <f t="shared" si="408"/>
        <v>44956</v>
      </c>
      <c r="L1355" s="5">
        <f t="shared" si="433"/>
        <v>1</v>
      </c>
      <c r="M1355" s="5">
        <f t="shared" si="434"/>
        <v>2023</v>
      </c>
      <c r="N1355" s="6">
        <v>1684.8</v>
      </c>
      <c r="P1355" s="6">
        <f t="shared" si="431"/>
        <v>1684.8</v>
      </c>
      <c r="Q1355" s="7">
        <f t="shared" si="432"/>
        <v>2509821.6500000008</v>
      </c>
      <c r="R1355" s="44" t="str">
        <f>VLOOKUP(F1355,'Set up'!$A$2:$E$44,5,FALSE)</f>
        <v>Trsf</v>
      </c>
    </row>
    <row r="1356" spans="1:19" x14ac:dyDescent="0.3">
      <c r="A1356" s="4">
        <v>44956</v>
      </c>
      <c r="B1356" s="5">
        <f t="shared" si="428"/>
        <v>1</v>
      </c>
      <c r="C1356" s="5">
        <f t="shared" si="429"/>
        <v>2023</v>
      </c>
      <c r="D1356" s="5" t="s">
        <v>1206</v>
      </c>
      <c r="E1356" s="5" t="str">
        <f>VLOOKUP(F1356,'Set up'!$A$2:$C$44,2,FALSE)</f>
        <v>C00000020</v>
      </c>
      <c r="F1356" s="1" t="s">
        <v>411</v>
      </c>
      <c r="G1356" s="89" t="s">
        <v>1170</v>
      </c>
      <c r="H1356" s="5">
        <v>7</v>
      </c>
      <c r="I1356" s="5" t="str">
        <f>VLOOKUP(F1356,'Set up'!$A$2:$C$44,3,FALSE)</f>
        <v>Cash</v>
      </c>
      <c r="J1356" s="5">
        <f>VLOOKUP(F1356,'Set up'!$A$2:$D$44,4,FALSE)</f>
        <v>0</v>
      </c>
      <c r="K1356" s="4">
        <f t="shared" si="408"/>
        <v>44956</v>
      </c>
      <c r="L1356" s="5">
        <f t="shared" si="433"/>
        <v>1</v>
      </c>
      <c r="M1356" s="5">
        <f t="shared" si="434"/>
        <v>2023</v>
      </c>
      <c r="N1356" s="6">
        <v>1911</v>
      </c>
      <c r="P1356" s="6">
        <f t="shared" si="431"/>
        <v>1911</v>
      </c>
      <c r="Q1356" s="7">
        <f t="shared" si="432"/>
        <v>2511732.6500000008</v>
      </c>
      <c r="R1356" s="44" t="str">
        <f>VLOOKUP(F1356,'Set up'!$A$2:$E$44,5,FALSE)</f>
        <v>Trsf</v>
      </c>
    </row>
    <row r="1357" spans="1:19" x14ac:dyDescent="0.3">
      <c r="A1357" s="4">
        <v>44956</v>
      </c>
      <c r="B1357" s="5">
        <f t="shared" si="428"/>
        <v>1</v>
      </c>
      <c r="C1357" s="5">
        <f t="shared" si="429"/>
        <v>2023</v>
      </c>
      <c r="D1357" s="5" t="s">
        <v>1206</v>
      </c>
      <c r="E1357" s="5" t="str">
        <f>VLOOKUP(F1357,'Set up'!$A$2:$C$44,2,FALSE)</f>
        <v>C00000020</v>
      </c>
      <c r="F1357" s="1" t="s">
        <v>411</v>
      </c>
      <c r="G1357" s="89" t="s">
        <v>1075</v>
      </c>
      <c r="H1357" s="5">
        <v>1</v>
      </c>
      <c r="I1357" s="5" t="str">
        <f>VLOOKUP(F1357,'Set up'!$A$2:$C$44,3,FALSE)</f>
        <v>Cash</v>
      </c>
      <c r="J1357" s="5">
        <f>VLOOKUP(F1357,'Set up'!$A$2:$D$44,4,FALSE)</f>
        <v>0</v>
      </c>
      <c r="K1357" s="4">
        <f t="shared" si="408"/>
        <v>44956</v>
      </c>
      <c r="L1357" s="5">
        <f t="shared" si="433"/>
        <v>1</v>
      </c>
      <c r="M1357" s="5">
        <f t="shared" si="434"/>
        <v>2023</v>
      </c>
      <c r="N1357" s="6">
        <v>1000</v>
      </c>
      <c r="P1357" s="6">
        <f t="shared" si="431"/>
        <v>1000</v>
      </c>
      <c r="Q1357" s="7">
        <f t="shared" si="432"/>
        <v>2512732.6500000008</v>
      </c>
      <c r="R1357" s="44" t="str">
        <f>VLOOKUP(F1357,'Set up'!$A$2:$E$44,5,FALSE)</f>
        <v>Trsf</v>
      </c>
    </row>
    <row r="1358" spans="1:19" x14ac:dyDescent="0.3">
      <c r="A1358" s="4">
        <v>44956</v>
      </c>
      <c r="B1358" s="5">
        <f t="shared" si="428"/>
        <v>1</v>
      </c>
      <c r="C1358" s="5">
        <f t="shared" si="429"/>
        <v>2023</v>
      </c>
      <c r="D1358" s="5" t="s">
        <v>1206</v>
      </c>
      <c r="E1358" s="5" t="str">
        <f>VLOOKUP(F1358,'Set up'!$A$2:$C$44,2,FALSE)</f>
        <v>C00000020</v>
      </c>
      <c r="F1358" s="1" t="s">
        <v>411</v>
      </c>
      <c r="G1358" s="89" t="s">
        <v>1112</v>
      </c>
      <c r="H1358" s="5">
        <v>4</v>
      </c>
      <c r="I1358" s="5" t="str">
        <f>VLOOKUP(F1358,'Set up'!$A$2:$C$44,3,FALSE)</f>
        <v>Cash</v>
      </c>
      <c r="J1358" s="5">
        <f>VLOOKUP(F1358,'Set up'!$A$2:$D$44,4,FALSE)</f>
        <v>0</v>
      </c>
      <c r="K1358" s="4">
        <f t="shared" si="408"/>
        <v>44956</v>
      </c>
      <c r="L1358" s="5">
        <f t="shared" si="433"/>
        <v>1</v>
      </c>
      <c r="M1358" s="5">
        <f t="shared" si="434"/>
        <v>2023</v>
      </c>
      <c r="N1358" s="6">
        <v>250</v>
      </c>
      <c r="P1358" s="6">
        <f t="shared" si="431"/>
        <v>250</v>
      </c>
      <c r="Q1358" s="7">
        <f t="shared" si="432"/>
        <v>2512982.6500000008</v>
      </c>
      <c r="R1358" s="44" t="str">
        <f>VLOOKUP(F1358,'Set up'!$A$2:$E$44,5,FALSE)</f>
        <v>Trsf</v>
      </c>
    </row>
    <row r="1359" spans="1:19" x14ac:dyDescent="0.3">
      <c r="A1359" s="4">
        <v>44956</v>
      </c>
      <c r="B1359" s="5">
        <f t="shared" si="428"/>
        <v>1</v>
      </c>
      <c r="C1359" s="5">
        <f t="shared" si="429"/>
        <v>2023</v>
      </c>
      <c r="D1359" s="5" t="s">
        <v>1206</v>
      </c>
      <c r="E1359" s="5" t="str">
        <f>VLOOKUP(F1359,'Set up'!$A$2:$C$44,2,FALSE)</f>
        <v>C00000020</v>
      </c>
      <c r="F1359" s="1" t="s">
        <v>411</v>
      </c>
      <c r="G1359" s="89" t="s">
        <v>668</v>
      </c>
      <c r="H1359" s="5">
        <v>4</v>
      </c>
      <c r="I1359" s="5" t="str">
        <f>VLOOKUP(F1359,'Set up'!$A$2:$C$44,3,FALSE)</f>
        <v>Cash</v>
      </c>
      <c r="J1359" s="5">
        <f>VLOOKUP(F1359,'Set up'!$A$2:$D$44,4,FALSE)</f>
        <v>0</v>
      </c>
      <c r="K1359" s="4">
        <f t="shared" si="408"/>
        <v>44956</v>
      </c>
      <c r="L1359" s="5">
        <f t="shared" si="433"/>
        <v>1</v>
      </c>
      <c r="M1359" s="5">
        <f t="shared" si="434"/>
        <v>2023</v>
      </c>
      <c r="N1359" s="6">
        <v>380</v>
      </c>
      <c r="P1359" s="6">
        <f t="shared" si="431"/>
        <v>380</v>
      </c>
      <c r="Q1359" s="7">
        <f t="shared" si="432"/>
        <v>2513362.6500000008</v>
      </c>
      <c r="R1359" s="44" t="str">
        <f>VLOOKUP(F1359,'Set up'!$A$2:$E$44,5,FALSE)</f>
        <v>Trsf</v>
      </c>
    </row>
    <row r="1360" spans="1:19" x14ac:dyDescent="0.3">
      <c r="A1360" s="4">
        <v>44956</v>
      </c>
      <c r="B1360" s="5">
        <f t="shared" si="428"/>
        <v>1</v>
      </c>
      <c r="C1360" s="5">
        <f t="shared" si="429"/>
        <v>2023</v>
      </c>
      <c r="D1360" s="5" t="s">
        <v>1207</v>
      </c>
      <c r="E1360" s="5" t="str">
        <f>VLOOKUP(F1360,'Set up'!$A$2:$C$44,2,FALSE)</f>
        <v>C00000022</v>
      </c>
      <c r="F1360" s="1" t="s">
        <v>639</v>
      </c>
      <c r="G1360" s="89" t="s">
        <v>1208</v>
      </c>
      <c r="H1360" s="5">
        <v>2</v>
      </c>
      <c r="I1360" s="5" t="str">
        <f>VLOOKUP(F1360,'Set up'!$A$2:$C$44,3,FALSE)</f>
        <v>Cash</v>
      </c>
      <c r="J1360" s="5">
        <f>VLOOKUP(F1360,'Set up'!$A$2:$D$44,4,FALSE)</f>
        <v>0</v>
      </c>
      <c r="K1360" s="4">
        <f t="shared" si="408"/>
        <v>44956</v>
      </c>
      <c r="L1360" s="5">
        <f t="shared" ref="L1360" si="435">MONTH(K1360)</f>
        <v>1</v>
      </c>
      <c r="M1360" s="5">
        <f t="shared" ref="M1360" si="436">YEAR(K1360)</f>
        <v>2023</v>
      </c>
      <c r="N1360" s="6">
        <v>570</v>
      </c>
      <c r="O1360" s="6">
        <f t="shared" ref="O1360" si="437">-N1360</f>
        <v>-570</v>
      </c>
      <c r="P1360" s="6">
        <f t="shared" si="431"/>
        <v>0</v>
      </c>
      <c r="Q1360" s="7">
        <f t="shared" si="432"/>
        <v>2513932.6500000008</v>
      </c>
      <c r="R1360" s="44" t="str">
        <f>VLOOKUP(F1360,'Set up'!$A$2:$E$44,5,FALSE)</f>
        <v>Trsf</v>
      </c>
      <c r="S1360" s="1" t="s">
        <v>1387</v>
      </c>
    </row>
    <row r="1361" spans="1:19" x14ac:dyDescent="0.3">
      <c r="A1361" s="4">
        <v>44958</v>
      </c>
      <c r="B1361" s="5">
        <f t="shared" si="428"/>
        <v>2</v>
      </c>
      <c r="C1361" s="5">
        <f t="shared" si="429"/>
        <v>2023</v>
      </c>
      <c r="D1361" s="5" t="s">
        <v>1236</v>
      </c>
      <c r="E1361" s="5" t="str">
        <f>VLOOKUP(F1361,'Set up'!$A$2:$C$44,2,FALSE)</f>
        <v>C00000034</v>
      </c>
      <c r="F1361" s="1" t="s">
        <v>1198</v>
      </c>
      <c r="G1361" s="89" t="s">
        <v>1237</v>
      </c>
      <c r="H1361" s="5">
        <v>2</v>
      </c>
      <c r="I1361" s="5" t="str">
        <f>VLOOKUP(F1361,'Set up'!$A$2:$C$44,3,FALSE)</f>
        <v>Cash</v>
      </c>
      <c r="J1361" s="5">
        <f>VLOOKUP(F1361,'Set up'!$A$2:$D$44,4,FALSE)</f>
        <v>0</v>
      </c>
      <c r="K1361" s="4">
        <f t="shared" si="408"/>
        <v>44958</v>
      </c>
      <c r="L1361" s="5">
        <f t="shared" ref="L1361:L1362" si="438">MONTH(K1361)</f>
        <v>2</v>
      </c>
      <c r="M1361" s="5">
        <f t="shared" ref="M1361:M1362" si="439">YEAR(K1361)</f>
        <v>2023</v>
      </c>
      <c r="N1361" s="6">
        <v>3555</v>
      </c>
      <c r="O1361" s="6">
        <f t="shared" ref="O1361:O1364" si="440">-N1361</f>
        <v>-3555</v>
      </c>
      <c r="P1361" s="6">
        <f t="shared" si="431"/>
        <v>0</v>
      </c>
      <c r="Q1361" s="7">
        <f t="shared" si="432"/>
        <v>2517487.6500000008</v>
      </c>
      <c r="R1361" s="44" t="str">
        <f>VLOOKUP(F1361,'Set up'!$A$2:$E$44,5,FALSE)</f>
        <v>Trsf</v>
      </c>
      <c r="S1361" s="1" t="s">
        <v>1286</v>
      </c>
    </row>
    <row r="1362" spans="1:19" x14ac:dyDescent="0.3">
      <c r="A1362" s="4">
        <v>44959</v>
      </c>
      <c r="B1362" s="5">
        <f t="shared" si="428"/>
        <v>2</v>
      </c>
      <c r="C1362" s="5">
        <f t="shared" si="429"/>
        <v>2023</v>
      </c>
      <c r="D1362" s="5" t="s">
        <v>1238</v>
      </c>
      <c r="E1362" s="5" t="str">
        <f>VLOOKUP(F1362,'Set up'!$A$2:$C$44,2,FALSE)</f>
        <v>C00000021</v>
      </c>
      <c r="F1362" s="1" t="s">
        <v>493</v>
      </c>
      <c r="G1362" s="89" t="s">
        <v>718</v>
      </c>
      <c r="H1362" s="5">
        <v>1</v>
      </c>
      <c r="I1362" s="5" t="str">
        <f>VLOOKUP(F1362,'Set up'!$A$2:$C$44,3,FALSE)</f>
        <v>Cash</v>
      </c>
      <c r="J1362" s="5">
        <f>VLOOKUP(F1362,'Set up'!$A$2:$D$44,4,FALSE)</f>
        <v>0</v>
      </c>
      <c r="K1362" s="4">
        <f t="shared" si="408"/>
        <v>44959</v>
      </c>
      <c r="L1362" s="5">
        <f t="shared" si="438"/>
        <v>2</v>
      </c>
      <c r="M1362" s="5">
        <f t="shared" si="439"/>
        <v>2023</v>
      </c>
      <c r="N1362" s="6">
        <v>1870</v>
      </c>
      <c r="O1362" s="6">
        <f t="shared" si="440"/>
        <v>-1870</v>
      </c>
      <c r="P1362" s="6">
        <f t="shared" si="431"/>
        <v>0</v>
      </c>
      <c r="Q1362" s="7">
        <f t="shared" si="432"/>
        <v>2519357.6500000008</v>
      </c>
      <c r="R1362" s="44" t="str">
        <f>VLOOKUP(F1362,'Set up'!$A$2:$E$44,5,FALSE)</f>
        <v>PD Chq</v>
      </c>
      <c r="S1362" s="1" t="s">
        <v>1595</v>
      </c>
    </row>
    <row r="1363" spans="1:19" x14ac:dyDescent="0.3">
      <c r="A1363" s="4">
        <v>44959</v>
      </c>
      <c r="B1363" s="5">
        <f t="shared" ref="B1363:B1365" si="441">MONTH(A1363)</f>
        <v>2</v>
      </c>
      <c r="C1363" s="5">
        <f t="shared" ref="C1363:C1365" si="442">YEAR(A1363)</f>
        <v>2023</v>
      </c>
      <c r="D1363" s="5" t="s">
        <v>1238</v>
      </c>
      <c r="E1363" s="5" t="str">
        <f>VLOOKUP(F1363,'Set up'!$A$2:$C$44,2,FALSE)</f>
        <v>C00000021</v>
      </c>
      <c r="F1363" s="1" t="s">
        <v>493</v>
      </c>
      <c r="G1363" s="89" t="s">
        <v>656</v>
      </c>
      <c r="H1363" s="5">
        <v>2</v>
      </c>
      <c r="I1363" s="5" t="str">
        <f>VLOOKUP(F1363,'Set up'!$A$2:$C$44,3,FALSE)</f>
        <v>Cash</v>
      </c>
      <c r="J1363" s="5">
        <f>VLOOKUP(F1363,'Set up'!$A$2:$D$44,4,FALSE)</f>
        <v>0</v>
      </c>
      <c r="K1363" s="4">
        <f t="shared" si="408"/>
        <v>44959</v>
      </c>
      <c r="L1363" s="5">
        <f t="shared" ref="L1363:L1369" si="443">MONTH(K1363)</f>
        <v>2</v>
      </c>
      <c r="M1363" s="5">
        <f t="shared" ref="M1363:M1369" si="444">YEAR(K1363)</f>
        <v>2023</v>
      </c>
      <c r="N1363" s="6">
        <v>510</v>
      </c>
      <c r="O1363" s="6">
        <f t="shared" si="440"/>
        <v>-510</v>
      </c>
      <c r="P1363" s="6">
        <f t="shared" ref="P1363:P1403" si="445">SUM(N1363+O1363)</f>
        <v>0</v>
      </c>
      <c r="Q1363" s="7">
        <f t="shared" ref="Q1363:Q1403" si="446">SUM(Q1362+N1363)</f>
        <v>2519867.6500000008</v>
      </c>
      <c r="R1363" s="44" t="str">
        <f>VLOOKUP(F1363,'Set up'!$A$2:$E$44,5,FALSE)</f>
        <v>PD Chq</v>
      </c>
      <c r="S1363" s="1" t="s">
        <v>1595</v>
      </c>
    </row>
    <row r="1364" spans="1:19" x14ac:dyDescent="0.3">
      <c r="A1364" s="4">
        <v>44959</v>
      </c>
      <c r="B1364" s="5">
        <f t="shared" si="441"/>
        <v>2</v>
      </c>
      <c r="C1364" s="5">
        <f t="shared" si="442"/>
        <v>2023</v>
      </c>
      <c r="D1364" s="5" t="s">
        <v>1238</v>
      </c>
      <c r="E1364" s="5" t="str">
        <f>VLOOKUP(F1364,'Set up'!$A$2:$C$44,2,FALSE)</f>
        <v>C00000021</v>
      </c>
      <c r="F1364" s="1" t="s">
        <v>493</v>
      </c>
      <c r="G1364" s="89" t="s">
        <v>668</v>
      </c>
      <c r="H1364" s="5">
        <v>1</v>
      </c>
      <c r="I1364" s="5" t="str">
        <f>VLOOKUP(F1364,'Set up'!$A$2:$C$44,3,FALSE)</f>
        <v>Cash</v>
      </c>
      <c r="J1364" s="5">
        <f>VLOOKUP(F1364,'Set up'!$A$2:$D$44,4,FALSE)</f>
        <v>0</v>
      </c>
      <c r="K1364" s="4">
        <f t="shared" si="408"/>
        <v>44959</v>
      </c>
      <c r="L1364" s="5">
        <f t="shared" si="443"/>
        <v>2</v>
      </c>
      <c r="M1364" s="5">
        <f t="shared" si="444"/>
        <v>2023</v>
      </c>
      <c r="N1364" s="6">
        <v>95</v>
      </c>
      <c r="O1364" s="6">
        <f t="shared" si="440"/>
        <v>-95</v>
      </c>
      <c r="P1364" s="6">
        <f t="shared" si="445"/>
        <v>0</v>
      </c>
      <c r="Q1364" s="7">
        <f t="shared" si="446"/>
        <v>2519962.6500000008</v>
      </c>
      <c r="R1364" s="44" t="str">
        <f>VLOOKUP(F1364,'Set up'!$A$2:$E$44,5,FALSE)</f>
        <v>PD Chq</v>
      </c>
      <c r="S1364" s="1" t="s">
        <v>1595</v>
      </c>
    </row>
    <row r="1365" spans="1:19" x14ac:dyDescent="0.3">
      <c r="A1365" s="4" t="s">
        <v>1240</v>
      </c>
      <c r="B1365" s="5">
        <f t="shared" si="441"/>
        <v>3</v>
      </c>
      <c r="C1365" s="5">
        <f t="shared" si="442"/>
        <v>2023</v>
      </c>
      <c r="D1365" s="5" t="s">
        <v>1239</v>
      </c>
      <c r="E1365" s="5" t="str">
        <f>VLOOKUP(F1365,'Set up'!$A$2:$C$44,2,FALSE)</f>
        <v>C00000020</v>
      </c>
      <c r="F1365" s="1" t="s">
        <v>411</v>
      </c>
      <c r="G1365" s="89" t="s">
        <v>718</v>
      </c>
      <c r="H1365" s="5">
        <v>3</v>
      </c>
      <c r="I1365" s="5" t="str">
        <f>VLOOKUP(F1365,'Set up'!$A$2:$C$44,3,FALSE)</f>
        <v>Cash</v>
      </c>
      <c r="J1365" s="5">
        <f>VLOOKUP(F1365,'Set up'!$A$2:$D$44,4,FALSE)</f>
        <v>0</v>
      </c>
      <c r="K1365" s="4">
        <f t="shared" si="408"/>
        <v>44987</v>
      </c>
      <c r="L1365" s="5">
        <f t="shared" si="443"/>
        <v>3</v>
      </c>
      <c r="M1365" s="5">
        <f t="shared" si="444"/>
        <v>2023</v>
      </c>
      <c r="N1365" s="6">
        <v>5214</v>
      </c>
      <c r="P1365" s="6">
        <f t="shared" si="445"/>
        <v>5214</v>
      </c>
      <c r="Q1365" s="7">
        <f t="shared" si="446"/>
        <v>2525176.6500000008</v>
      </c>
      <c r="R1365" s="44" t="str">
        <f>VLOOKUP(F1365,'Set up'!$A$2:$E$44,5,FALSE)</f>
        <v>Trsf</v>
      </c>
    </row>
    <row r="1366" spans="1:19" x14ac:dyDescent="0.3">
      <c r="A1366" s="4" t="s">
        <v>1240</v>
      </c>
      <c r="B1366" s="5">
        <f t="shared" ref="B1366:B1398" si="447">MONTH(A1366)</f>
        <v>3</v>
      </c>
      <c r="C1366" s="5">
        <f t="shared" ref="C1366:C1398" si="448">YEAR(A1366)</f>
        <v>2023</v>
      </c>
      <c r="D1366" s="5" t="s">
        <v>1239</v>
      </c>
      <c r="E1366" s="5" t="str">
        <f>VLOOKUP(F1366,'Set up'!$A$2:$C$44,2,FALSE)</f>
        <v>C00000020</v>
      </c>
      <c r="F1366" s="1" t="s">
        <v>411</v>
      </c>
      <c r="G1366" s="89" t="s">
        <v>915</v>
      </c>
      <c r="H1366" s="5">
        <v>3</v>
      </c>
      <c r="I1366" s="5" t="str">
        <f>VLOOKUP(F1366,'Set up'!$A$2:$C$44,3,FALSE)</f>
        <v>Cash</v>
      </c>
      <c r="J1366" s="5">
        <f>VLOOKUP(F1366,'Set up'!$A$2:$D$44,4,FALSE)</f>
        <v>0</v>
      </c>
      <c r="K1366" s="4">
        <f t="shared" si="408"/>
        <v>44987</v>
      </c>
      <c r="L1366" s="5">
        <f t="shared" si="443"/>
        <v>3</v>
      </c>
      <c r="M1366" s="5">
        <f t="shared" si="444"/>
        <v>2023</v>
      </c>
      <c r="N1366" s="6">
        <v>684</v>
      </c>
      <c r="P1366" s="6">
        <f t="shared" si="445"/>
        <v>684</v>
      </c>
      <c r="Q1366" s="7">
        <f t="shared" si="446"/>
        <v>2525860.6500000008</v>
      </c>
      <c r="R1366" s="44" t="str">
        <f>VLOOKUP(F1366,'Set up'!$A$2:$E$44,5,FALSE)</f>
        <v>Trsf</v>
      </c>
    </row>
    <row r="1367" spans="1:19" x14ac:dyDescent="0.3">
      <c r="A1367" s="4" t="s">
        <v>1240</v>
      </c>
      <c r="B1367" s="5">
        <f t="shared" si="447"/>
        <v>3</v>
      </c>
      <c r="C1367" s="5">
        <f t="shared" si="448"/>
        <v>2023</v>
      </c>
      <c r="D1367" s="5" t="s">
        <v>1239</v>
      </c>
      <c r="E1367" s="5" t="str">
        <f>VLOOKUP(F1367,'Set up'!$A$2:$C$44,2,FALSE)</f>
        <v>C00000020</v>
      </c>
      <c r="F1367" s="1" t="s">
        <v>411</v>
      </c>
      <c r="G1367" s="89" t="s">
        <v>1170</v>
      </c>
      <c r="H1367" s="5">
        <v>3</v>
      </c>
      <c r="I1367" s="5" t="str">
        <f>VLOOKUP(F1367,'Set up'!$A$2:$C$44,3,FALSE)</f>
        <v>Cash</v>
      </c>
      <c r="J1367" s="5">
        <f>VLOOKUP(F1367,'Set up'!$A$2:$D$44,4,FALSE)</f>
        <v>0</v>
      </c>
      <c r="K1367" s="4">
        <f t="shared" si="408"/>
        <v>44987</v>
      </c>
      <c r="L1367" s="5">
        <f t="shared" si="443"/>
        <v>3</v>
      </c>
      <c r="M1367" s="5">
        <f t="shared" si="444"/>
        <v>2023</v>
      </c>
      <c r="N1367" s="6">
        <v>793.80000000000007</v>
      </c>
      <c r="P1367" s="6">
        <f t="shared" si="445"/>
        <v>793.80000000000007</v>
      </c>
      <c r="Q1367" s="7">
        <f t="shared" si="446"/>
        <v>2526654.4500000007</v>
      </c>
      <c r="R1367" s="44" t="str">
        <f>VLOOKUP(F1367,'Set up'!$A$2:$E$44,5,FALSE)</f>
        <v>Trsf</v>
      </c>
    </row>
    <row r="1368" spans="1:19" x14ac:dyDescent="0.3">
      <c r="A1368" s="4" t="s">
        <v>1240</v>
      </c>
      <c r="B1368" s="5">
        <f t="shared" si="447"/>
        <v>3</v>
      </c>
      <c r="C1368" s="5">
        <f t="shared" si="448"/>
        <v>2023</v>
      </c>
      <c r="D1368" s="5" t="s">
        <v>1239</v>
      </c>
      <c r="E1368" s="5" t="str">
        <f>VLOOKUP(F1368,'Set up'!$A$2:$C$44,2,FALSE)</f>
        <v>C00000020</v>
      </c>
      <c r="F1368" s="1" t="s">
        <v>411</v>
      </c>
      <c r="G1368" s="89" t="s">
        <v>668</v>
      </c>
      <c r="H1368" s="5">
        <v>3</v>
      </c>
      <c r="I1368" s="5" t="str">
        <f>VLOOKUP(F1368,'Set up'!$A$2:$C$44,3,FALSE)</f>
        <v>Cash</v>
      </c>
      <c r="J1368" s="5">
        <f>VLOOKUP(F1368,'Set up'!$A$2:$D$44,4,FALSE)</f>
        <v>0</v>
      </c>
      <c r="K1368" s="4">
        <f t="shared" ref="K1368:K1431" si="449">A1368+J1368</f>
        <v>44987</v>
      </c>
      <c r="L1368" s="5">
        <f t="shared" si="443"/>
        <v>3</v>
      </c>
      <c r="M1368" s="5">
        <f t="shared" si="444"/>
        <v>2023</v>
      </c>
      <c r="N1368" s="6">
        <v>285</v>
      </c>
      <c r="P1368" s="6">
        <f t="shared" si="445"/>
        <v>285</v>
      </c>
      <c r="Q1368" s="7">
        <f t="shared" si="446"/>
        <v>2526939.4500000007</v>
      </c>
      <c r="R1368" s="44" t="str">
        <f>VLOOKUP(F1368,'Set up'!$A$2:$E$44,5,FALSE)</f>
        <v>Trsf</v>
      </c>
    </row>
    <row r="1369" spans="1:19" x14ac:dyDescent="0.3">
      <c r="A1369" s="4" t="s">
        <v>1240</v>
      </c>
      <c r="B1369" s="5">
        <f t="shared" si="447"/>
        <v>3</v>
      </c>
      <c r="C1369" s="5">
        <f t="shared" si="448"/>
        <v>2023</v>
      </c>
      <c r="D1369" s="5" t="s">
        <v>1239</v>
      </c>
      <c r="E1369" s="5" t="str">
        <f>VLOOKUP(F1369,'Set up'!$A$2:$C$44,2,FALSE)</f>
        <v>C00000020</v>
      </c>
      <c r="F1369" s="1" t="s">
        <v>411</v>
      </c>
      <c r="G1369" s="89" t="s">
        <v>568</v>
      </c>
      <c r="H1369" s="5">
        <v>1</v>
      </c>
      <c r="I1369" s="5" t="str">
        <f>VLOOKUP(F1369,'Set up'!$A$2:$C$44,3,FALSE)</f>
        <v>Cash</v>
      </c>
      <c r="J1369" s="5">
        <f>VLOOKUP(F1369,'Set up'!$A$2:$D$44,4,FALSE)</f>
        <v>0</v>
      </c>
      <c r="K1369" s="4">
        <f t="shared" si="449"/>
        <v>44987</v>
      </c>
      <c r="L1369" s="5">
        <f t="shared" si="443"/>
        <v>3</v>
      </c>
      <c r="M1369" s="5">
        <f t="shared" si="444"/>
        <v>2023</v>
      </c>
      <c r="N1369" s="6">
        <v>105</v>
      </c>
      <c r="P1369" s="6">
        <f t="shared" si="445"/>
        <v>105</v>
      </c>
      <c r="Q1369" s="7">
        <f t="shared" si="446"/>
        <v>2527044.4500000007</v>
      </c>
      <c r="R1369" s="44" t="str">
        <f>VLOOKUP(F1369,'Set up'!$A$2:$E$44,5,FALSE)</f>
        <v>Trsf</v>
      </c>
    </row>
    <row r="1370" spans="1:19" x14ac:dyDescent="0.3">
      <c r="A1370" s="4" t="s">
        <v>1242</v>
      </c>
      <c r="B1370" s="5">
        <f t="shared" si="447"/>
        <v>8</v>
      </c>
      <c r="C1370" s="5">
        <f t="shared" si="448"/>
        <v>2023</v>
      </c>
      <c r="D1370" s="5" t="s">
        <v>1241</v>
      </c>
      <c r="E1370" s="5" t="str">
        <f>VLOOKUP(F1370,'Set up'!$A$2:$C$44,2,FALSE)</f>
        <v>C00000022</v>
      </c>
      <c r="F1370" s="1" t="s">
        <v>639</v>
      </c>
      <c r="G1370" s="89" t="s">
        <v>95</v>
      </c>
      <c r="H1370" s="5">
        <v>1</v>
      </c>
      <c r="I1370" s="5" t="str">
        <f>VLOOKUP(F1370,'Set up'!$A$2:$C$44,3,FALSE)</f>
        <v>Cash</v>
      </c>
      <c r="J1370" s="5">
        <f>VLOOKUP(F1370,'Set up'!$A$2:$D$44,4,FALSE)</f>
        <v>0</v>
      </c>
      <c r="K1370" s="4">
        <f t="shared" si="449"/>
        <v>45140</v>
      </c>
      <c r="L1370" s="5">
        <f t="shared" ref="L1370:L1403" si="450">MONTH(K1370)</f>
        <v>8</v>
      </c>
      <c r="M1370" s="5">
        <f t="shared" ref="M1370:M1403" si="451">YEAR(K1370)</f>
        <v>2023</v>
      </c>
      <c r="N1370" s="6">
        <v>1936</v>
      </c>
      <c r="O1370" s="6">
        <f>-714-1222</f>
        <v>-1936</v>
      </c>
      <c r="P1370" s="6">
        <f t="shared" si="445"/>
        <v>0</v>
      </c>
      <c r="Q1370" s="7">
        <f t="shared" si="446"/>
        <v>2528980.4500000007</v>
      </c>
      <c r="R1370" s="44" t="str">
        <f>VLOOKUP(F1370,'Set up'!$A$2:$E$44,5,FALSE)</f>
        <v>Trsf</v>
      </c>
      <c r="S1370" s="1" t="s">
        <v>1488</v>
      </c>
    </row>
    <row r="1371" spans="1:19" x14ac:dyDescent="0.3">
      <c r="A1371" s="4" t="s">
        <v>1242</v>
      </c>
      <c r="B1371" s="5">
        <f t="shared" si="447"/>
        <v>8</v>
      </c>
      <c r="C1371" s="5">
        <f t="shared" si="448"/>
        <v>2023</v>
      </c>
      <c r="D1371" s="5" t="s">
        <v>1241</v>
      </c>
      <c r="E1371" s="5" t="str">
        <f>VLOOKUP(F1371,'Set up'!$A$2:$C$44,2,FALSE)</f>
        <v>C00000022</v>
      </c>
      <c r="F1371" s="1" t="s">
        <v>639</v>
      </c>
      <c r="G1371" s="89" t="s">
        <v>1208</v>
      </c>
      <c r="H1371" s="5">
        <v>2</v>
      </c>
      <c r="I1371" s="5" t="str">
        <f>VLOOKUP(F1371,'Set up'!$A$2:$C$44,3,FALSE)</f>
        <v>Cash</v>
      </c>
      <c r="J1371" s="5">
        <f>VLOOKUP(F1371,'Set up'!$A$2:$D$44,4,FALSE)</f>
        <v>0</v>
      </c>
      <c r="K1371" s="4">
        <f t="shared" si="449"/>
        <v>45140</v>
      </c>
      <c r="L1371" s="5">
        <f t="shared" si="450"/>
        <v>8</v>
      </c>
      <c r="M1371" s="5">
        <f t="shared" si="451"/>
        <v>2023</v>
      </c>
      <c r="N1371" s="6">
        <v>570</v>
      </c>
      <c r="O1371" s="6">
        <f t="shared" ref="O1371" si="452">-N1371</f>
        <v>-570</v>
      </c>
      <c r="P1371" s="6">
        <f t="shared" si="445"/>
        <v>0</v>
      </c>
      <c r="Q1371" s="7">
        <f t="shared" si="446"/>
        <v>2529550.4500000007</v>
      </c>
      <c r="R1371" s="44" t="str">
        <f>VLOOKUP(F1371,'Set up'!$A$2:$E$44,5,FALSE)</f>
        <v>Trsf</v>
      </c>
      <c r="S1371" s="1" t="s">
        <v>1489</v>
      </c>
    </row>
    <row r="1372" spans="1:19" x14ac:dyDescent="0.3">
      <c r="A1372" s="4" t="s">
        <v>1242</v>
      </c>
      <c r="B1372" s="5">
        <f t="shared" si="447"/>
        <v>8</v>
      </c>
      <c r="C1372" s="5">
        <f t="shared" si="448"/>
        <v>2023</v>
      </c>
      <c r="D1372" s="5" t="s">
        <v>1241</v>
      </c>
      <c r="E1372" s="5" t="str">
        <f>VLOOKUP(F1372,'Set up'!$A$2:$C$44,2,FALSE)</f>
        <v>C00000022</v>
      </c>
      <c r="F1372" s="1" t="s">
        <v>639</v>
      </c>
      <c r="G1372" s="89" t="s">
        <v>293</v>
      </c>
      <c r="H1372" s="5">
        <v>1</v>
      </c>
      <c r="I1372" s="5" t="str">
        <f>VLOOKUP(F1372,'Set up'!$A$2:$C$44,3,FALSE)</f>
        <v>Cash</v>
      </c>
      <c r="J1372" s="5">
        <f>VLOOKUP(F1372,'Set up'!$A$2:$D$44,4,FALSE)</f>
        <v>0</v>
      </c>
      <c r="K1372" s="4">
        <f t="shared" si="449"/>
        <v>45140</v>
      </c>
      <c r="L1372" s="5">
        <f t="shared" si="450"/>
        <v>8</v>
      </c>
      <c r="M1372" s="5">
        <f t="shared" si="451"/>
        <v>2023</v>
      </c>
      <c r="N1372" s="6">
        <v>450</v>
      </c>
      <c r="O1372" s="6">
        <f>-208-242</f>
        <v>-450</v>
      </c>
      <c r="P1372" s="6">
        <f t="shared" si="445"/>
        <v>0</v>
      </c>
      <c r="Q1372" s="7">
        <f t="shared" si="446"/>
        <v>2530000.4500000007</v>
      </c>
      <c r="R1372" s="44" t="str">
        <f>VLOOKUP(F1372,'Set up'!$A$2:$E$44,5,FALSE)</f>
        <v>Trsf</v>
      </c>
      <c r="S1372" s="1" t="s">
        <v>1687</v>
      </c>
    </row>
    <row r="1373" spans="1:19" x14ac:dyDescent="0.3">
      <c r="A1373" s="4" t="s">
        <v>1242</v>
      </c>
      <c r="B1373" s="5">
        <f t="shared" si="447"/>
        <v>8</v>
      </c>
      <c r="C1373" s="5">
        <f t="shared" si="448"/>
        <v>2023</v>
      </c>
      <c r="D1373" s="5" t="s">
        <v>1246</v>
      </c>
      <c r="E1373" s="5" t="str">
        <f>VLOOKUP(F1373,'Set up'!$A$2:$C$44,2,FALSE)</f>
        <v>C00000034</v>
      </c>
      <c r="F1373" s="1" t="s">
        <v>1198</v>
      </c>
      <c r="G1373" s="89" t="s">
        <v>656</v>
      </c>
      <c r="H1373" s="5">
        <v>8</v>
      </c>
      <c r="I1373" s="5" t="str">
        <f>VLOOKUP(F1373,'Set up'!$A$2:$C$44,3,FALSE)</f>
        <v>Cash</v>
      </c>
      <c r="J1373" s="5">
        <f>VLOOKUP(F1373,'Set up'!$A$2:$D$44,4,FALSE)</f>
        <v>0</v>
      </c>
      <c r="K1373" s="4">
        <f t="shared" si="449"/>
        <v>45140</v>
      </c>
      <c r="L1373" s="5">
        <f t="shared" si="450"/>
        <v>8</v>
      </c>
      <c r="M1373" s="5">
        <f t="shared" si="451"/>
        <v>2023</v>
      </c>
      <c r="N1373" s="6">
        <v>1752</v>
      </c>
      <c r="O1373" s="6">
        <f t="shared" ref="O1373:O1378" si="453">-N1373</f>
        <v>-1752</v>
      </c>
      <c r="P1373" s="6">
        <f t="shared" si="445"/>
        <v>0</v>
      </c>
      <c r="Q1373" s="7">
        <f t="shared" si="446"/>
        <v>2531752.4500000007</v>
      </c>
      <c r="R1373" s="44" t="str">
        <f>VLOOKUP(F1373,'Set up'!$A$2:$E$44,5,FALSE)</f>
        <v>Trsf</v>
      </c>
      <c r="S1373" s="1" t="s">
        <v>1291</v>
      </c>
    </row>
    <row r="1374" spans="1:19" x14ac:dyDescent="0.3">
      <c r="A1374" s="4" t="s">
        <v>1242</v>
      </c>
      <c r="B1374" s="5">
        <f t="shared" si="447"/>
        <v>8</v>
      </c>
      <c r="C1374" s="5">
        <f t="shared" si="448"/>
        <v>2023</v>
      </c>
      <c r="D1374" s="5" t="s">
        <v>1246</v>
      </c>
      <c r="E1374" s="5" t="str">
        <f>VLOOKUP(F1374,'Set up'!$A$2:$C$44,2,FALSE)</f>
        <v>C00000034</v>
      </c>
      <c r="F1374" s="1" t="s">
        <v>1198</v>
      </c>
      <c r="G1374" s="89" t="s">
        <v>1200</v>
      </c>
      <c r="H1374" s="5">
        <v>4</v>
      </c>
      <c r="I1374" s="5" t="str">
        <f>VLOOKUP(F1374,'Set up'!$A$2:$C$44,3,FALSE)</f>
        <v>Cash</v>
      </c>
      <c r="J1374" s="5">
        <f>VLOOKUP(F1374,'Set up'!$A$2:$D$44,4,FALSE)</f>
        <v>0</v>
      </c>
      <c r="K1374" s="4">
        <f t="shared" si="449"/>
        <v>45140</v>
      </c>
      <c r="L1374" s="5">
        <f t="shared" si="450"/>
        <v>8</v>
      </c>
      <c r="M1374" s="5">
        <f t="shared" si="451"/>
        <v>2023</v>
      </c>
      <c r="N1374" s="6">
        <v>876</v>
      </c>
      <c r="O1374" s="6">
        <f t="shared" si="453"/>
        <v>-876</v>
      </c>
      <c r="P1374" s="6">
        <f t="shared" si="445"/>
        <v>0</v>
      </c>
      <c r="Q1374" s="7">
        <f t="shared" si="446"/>
        <v>2532628.4500000007</v>
      </c>
      <c r="R1374" s="44" t="str">
        <f>VLOOKUP(F1374,'Set up'!$A$2:$E$44,5,FALSE)</f>
        <v>Trsf</v>
      </c>
      <c r="S1374" s="1" t="s">
        <v>1291</v>
      </c>
    </row>
    <row r="1375" spans="1:19" x14ac:dyDescent="0.3">
      <c r="A1375" s="4" t="s">
        <v>1242</v>
      </c>
      <c r="B1375" s="5">
        <f t="shared" si="447"/>
        <v>8</v>
      </c>
      <c r="C1375" s="5">
        <f t="shared" si="448"/>
        <v>2023</v>
      </c>
      <c r="D1375" s="5" t="s">
        <v>1246</v>
      </c>
      <c r="E1375" s="5" t="str">
        <f>VLOOKUP(F1375,'Set up'!$A$2:$C$44,2,FALSE)</f>
        <v>C00000034</v>
      </c>
      <c r="F1375" s="1" t="s">
        <v>1198</v>
      </c>
      <c r="G1375" s="89" t="s">
        <v>1243</v>
      </c>
      <c r="H1375" s="5">
        <v>5</v>
      </c>
      <c r="I1375" s="5" t="str">
        <f>VLOOKUP(F1375,'Set up'!$A$2:$C$44,3,FALSE)</f>
        <v>Cash</v>
      </c>
      <c r="J1375" s="5">
        <f>VLOOKUP(F1375,'Set up'!$A$2:$D$44,4,FALSE)</f>
        <v>0</v>
      </c>
      <c r="K1375" s="4">
        <f t="shared" si="449"/>
        <v>45140</v>
      </c>
      <c r="L1375" s="5">
        <f t="shared" si="450"/>
        <v>8</v>
      </c>
      <c r="M1375" s="5">
        <f t="shared" si="451"/>
        <v>2023</v>
      </c>
      <c r="N1375" s="6">
        <v>987</v>
      </c>
      <c r="O1375" s="6">
        <f t="shared" si="453"/>
        <v>-987</v>
      </c>
      <c r="P1375" s="6">
        <f t="shared" si="445"/>
        <v>0</v>
      </c>
      <c r="Q1375" s="7">
        <f t="shared" si="446"/>
        <v>2533615.4500000007</v>
      </c>
      <c r="R1375" s="44" t="str">
        <f>VLOOKUP(F1375,'Set up'!$A$2:$E$44,5,FALSE)</f>
        <v>Trsf</v>
      </c>
      <c r="S1375" s="1" t="s">
        <v>1291</v>
      </c>
    </row>
    <row r="1376" spans="1:19" x14ac:dyDescent="0.3">
      <c r="A1376" s="4" t="s">
        <v>1242</v>
      </c>
      <c r="B1376" s="5">
        <f t="shared" si="447"/>
        <v>8</v>
      </c>
      <c r="C1376" s="5">
        <f t="shared" si="448"/>
        <v>2023</v>
      </c>
      <c r="D1376" s="5" t="s">
        <v>1246</v>
      </c>
      <c r="E1376" s="5" t="str">
        <f>VLOOKUP(F1376,'Set up'!$A$2:$C$44,2,FALSE)</f>
        <v>C00000034</v>
      </c>
      <c r="F1376" s="1" t="s">
        <v>1198</v>
      </c>
      <c r="G1376" s="89" t="s">
        <v>668</v>
      </c>
      <c r="H1376" s="5">
        <v>4</v>
      </c>
      <c r="I1376" s="5" t="str">
        <f>VLOOKUP(F1376,'Set up'!$A$2:$C$44,3,FALSE)</f>
        <v>Cash</v>
      </c>
      <c r="J1376" s="5">
        <f>VLOOKUP(F1376,'Set up'!$A$2:$D$44,4,FALSE)</f>
        <v>0</v>
      </c>
      <c r="K1376" s="4">
        <f t="shared" si="449"/>
        <v>45140</v>
      </c>
      <c r="L1376" s="5">
        <f t="shared" si="450"/>
        <v>8</v>
      </c>
      <c r="M1376" s="5">
        <f t="shared" si="451"/>
        <v>2023</v>
      </c>
      <c r="N1376" s="6">
        <v>350</v>
      </c>
      <c r="O1376" s="6">
        <f t="shared" si="453"/>
        <v>-350</v>
      </c>
      <c r="P1376" s="6">
        <f t="shared" si="445"/>
        <v>0</v>
      </c>
      <c r="Q1376" s="7">
        <f t="shared" si="446"/>
        <v>2533965.4500000007</v>
      </c>
      <c r="R1376" s="44" t="str">
        <f>VLOOKUP(F1376,'Set up'!$A$2:$E$44,5,FALSE)</f>
        <v>Trsf</v>
      </c>
      <c r="S1376" s="1" t="s">
        <v>1291</v>
      </c>
    </row>
    <row r="1377" spans="1:19" x14ac:dyDescent="0.3">
      <c r="A1377" s="4" t="s">
        <v>1242</v>
      </c>
      <c r="B1377" s="5">
        <f t="shared" si="447"/>
        <v>8</v>
      </c>
      <c r="C1377" s="5">
        <f t="shared" si="448"/>
        <v>2023</v>
      </c>
      <c r="D1377" s="5" t="s">
        <v>1246</v>
      </c>
      <c r="E1377" s="5" t="str">
        <f>VLOOKUP(F1377,'Set up'!$A$2:$C$44,2,FALSE)</f>
        <v>C00000034</v>
      </c>
      <c r="F1377" s="1" t="s">
        <v>1198</v>
      </c>
      <c r="G1377" s="89" t="s">
        <v>1244</v>
      </c>
      <c r="H1377" s="5">
        <v>18</v>
      </c>
      <c r="I1377" s="5" t="str">
        <f>VLOOKUP(F1377,'Set up'!$A$2:$C$44,3,FALSE)</f>
        <v>Cash</v>
      </c>
      <c r="J1377" s="5">
        <f>VLOOKUP(F1377,'Set up'!$A$2:$D$44,4,FALSE)</f>
        <v>0</v>
      </c>
      <c r="K1377" s="4">
        <f t="shared" si="449"/>
        <v>45140</v>
      </c>
      <c r="L1377" s="5">
        <f t="shared" si="450"/>
        <v>8</v>
      </c>
      <c r="M1377" s="5">
        <f t="shared" si="451"/>
        <v>2023</v>
      </c>
      <c r="N1377" s="6">
        <v>2268</v>
      </c>
      <c r="O1377" s="6">
        <f t="shared" si="453"/>
        <v>-2268</v>
      </c>
      <c r="P1377" s="6">
        <f t="shared" si="445"/>
        <v>0</v>
      </c>
      <c r="Q1377" s="7">
        <f t="shared" si="446"/>
        <v>2536233.4500000007</v>
      </c>
      <c r="R1377" s="44" t="str">
        <f>VLOOKUP(F1377,'Set up'!$A$2:$E$44,5,FALSE)</f>
        <v>Trsf</v>
      </c>
      <c r="S1377" s="1" t="s">
        <v>1291</v>
      </c>
    </row>
    <row r="1378" spans="1:19" x14ac:dyDescent="0.3">
      <c r="A1378" s="4" t="s">
        <v>1242</v>
      </c>
      <c r="B1378" s="5">
        <f t="shared" si="447"/>
        <v>8</v>
      </c>
      <c r="C1378" s="5">
        <f t="shared" si="448"/>
        <v>2023</v>
      </c>
      <c r="D1378" s="5" t="s">
        <v>1246</v>
      </c>
      <c r="E1378" s="5" t="str">
        <f>VLOOKUP(F1378,'Set up'!$A$2:$C$44,2,FALSE)</f>
        <v>C00000034</v>
      </c>
      <c r="F1378" s="1" t="s">
        <v>1198</v>
      </c>
      <c r="G1378" s="89" t="s">
        <v>1245</v>
      </c>
      <c r="H1378" s="5">
        <v>6</v>
      </c>
      <c r="I1378" s="5" t="str">
        <f>VLOOKUP(F1378,'Set up'!$A$2:$C$44,3,FALSE)</f>
        <v>Cash</v>
      </c>
      <c r="J1378" s="5">
        <f>VLOOKUP(F1378,'Set up'!$A$2:$D$44,4,FALSE)</f>
        <v>0</v>
      </c>
      <c r="K1378" s="4">
        <f t="shared" si="449"/>
        <v>45140</v>
      </c>
      <c r="L1378" s="5">
        <f t="shared" si="450"/>
        <v>8</v>
      </c>
      <c r="M1378" s="5">
        <f t="shared" si="451"/>
        <v>2023</v>
      </c>
      <c r="N1378" s="6">
        <v>714</v>
      </c>
      <c r="O1378" s="6">
        <f t="shared" si="453"/>
        <v>-714</v>
      </c>
      <c r="P1378" s="6">
        <f t="shared" si="445"/>
        <v>0</v>
      </c>
      <c r="Q1378" s="7">
        <f t="shared" si="446"/>
        <v>2536947.4500000007</v>
      </c>
      <c r="R1378" s="44" t="str">
        <f>VLOOKUP(F1378,'Set up'!$A$2:$E$44,5,FALSE)</f>
        <v>Trsf</v>
      </c>
      <c r="S1378" s="1" t="s">
        <v>1291</v>
      </c>
    </row>
    <row r="1379" spans="1:19" x14ac:dyDescent="0.3">
      <c r="A1379" s="4" t="s">
        <v>1248</v>
      </c>
      <c r="B1379" s="5">
        <f t="shared" si="447"/>
        <v>9</v>
      </c>
      <c r="C1379" s="5">
        <f t="shared" si="448"/>
        <v>2023</v>
      </c>
      <c r="D1379" s="5" t="s">
        <v>1247</v>
      </c>
      <c r="E1379" s="5" t="str">
        <f>VLOOKUP(F1379,'Set up'!$A$2:$C$44,2,FALSE)</f>
        <v>C00000020</v>
      </c>
      <c r="F1379" s="1" t="s">
        <v>411</v>
      </c>
      <c r="G1379" s="89" t="s">
        <v>718</v>
      </c>
      <c r="H1379" s="5">
        <v>4</v>
      </c>
      <c r="I1379" s="5" t="str">
        <f>VLOOKUP(F1379,'Set up'!$A$2:$C$44,3,FALSE)</f>
        <v>Cash</v>
      </c>
      <c r="J1379" s="5">
        <f>VLOOKUP(F1379,'Set up'!$A$2:$D$44,4,FALSE)</f>
        <v>0</v>
      </c>
      <c r="K1379" s="4">
        <f t="shared" si="449"/>
        <v>45171</v>
      </c>
      <c r="L1379" s="5">
        <f t="shared" si="450"/>
        <v>9</v>
      </c>
      <c r="M1379" s="5">
        <f t="shared" si="451"/>
        <v>2023</v>
      </c>
      <c r="N1379" s="6">
        <v>6952</v>
      </c>
      <c r="P1379" s="6">
        <f t="shared" si="445"/>
        <v>6952</v>
      </c>
      <c r="Q1379" s="7">
        <f t="shared" si="446"/>
        <v>2543899.4500000007</v>
      </c>
      <c r="R1379" s="44" t="str">
        <f>VLOOKUP(F1379,'Set up'!$A$2:$E$44,5,FALSE)</f>
        <v>Trsf</v>
      </c>
    </row>
    <row r="1380" spans="1:19" x14ac:dyDescent="0.3">
      <c r="A1380" s="4" t="s">
        <v>1248</v>
      </c>
      <c r="B1380" s="5">
        <f t="shared" si="447"/>
        <v>9</v>
      </c>
      <c r="C1380" s="5">
        <f t="shared" si="448"/>
        <v>2023</v>
      </c>
      <c r="D1380" s="5" t="s">
        <v>1247</v>
      </c>
      <c r="E1380" s="5" t="str">
        <f>VLOOKUP(F1380,'Set up'!$A$2:$C$44,2,FALSE)</f>
        <v>C00000020</v>
      </c>
      <c r="F1380" s="1" t="s">
        <v>411</v>
      </c>
      <c r="G1380" s="89" t="s">
        <v>656</v>
      </c>
      <c r="H1380" s="5">
        <v>15</v>
      </c>
      <c r="I1380" s="5" t="str">
        <f>VLOOKUP(F1380,'Set up'!$A$2:$C$44,3,FALSE)</f>
        <v>Cash</v>
      </c>
      <c r="J1380" s="5">
        <f>VLOOKUP(F1380,'Set up'!$A$2:$D$44,4,FALSE)</f>
        <v>0</v>
      </c>
      <c r="K1380" s="4">
        <f t="shared" si="449"/>
        <v>45171</v>
      </c>
      <c r="L1380" s="5">
        <f t="shared" si="450"/>
        <v>9</v>
      </c>
      <c r="M1380" s="5">
        <f t="shared" si="451"/>
        <v>2023</v>
      </c>
      <c r="N1380" s="6">
        <v>3420</v>
      </c>
      <c r="P1380" s="6">
        <f t="shared" si="445"/>
        <v>3420</v>
      </c>
      <c r="Q1380" s="7">
        <f t="shared" si="446"/>
        <v>2547319.4500000007</v>
      </c>
      <c r="R1380" s="44" t="str">
        <f>VLOOKUP(F1380,'Set up'!$A$2:$E$44,5,FALSE)</f>
        <v>Trsf</v>
      </c>
    </row>
    <row r="1381" spans="1:19" x14ac:dyDescent="0.3">
      <c r="A1381" s="4" t="s">
        <v>1248</v>
      </c>
      <c r="B1381" s="5">
        <f t="shared" si="447"/>
        <v>9</v>
      </c>
      <c r="C1381" s="5">
        <f t="shared" si="448"/>
        <v>2023</v>
      </c>
      <c r="D1381" s="5" t="s">
        <v>1247</v>
      </c>
      <c r="E1381" s="5" t="str">
        <f>VLOOKUP(F1381,'Set up'!$A$2:$C$44,2,FALSE)</f>
        <v>C00000020</v>
      </c>
      <c r="F1381" s="1" t="s">
        <v>411</v>
      </c>
      <c r="G1381" s="89" t="s">
        <v>1170</v>
      </c>
      <c r="H1381" s="5">
        <v>8</v>
      </c>
      <c r="I1381" s="5" t="str">
        <f>VLOOKUP(F1381,'Set up'!$A$2:$C$44,3,FALSE)</f>
        <v>Cash</v>
      </c>
      <c r="J1381" s="5">
        <f>VLOOKUP(F1381,'Set up'!$A$2:$D$44,4,FALSE)</f>
        <v>0</v>
      </c>
      <c r="K1381" s="4">
        <f t="shared" si="449"/>
        <v>45171</v>
      </c>
      <c r="L1381" s="5">
        <f t="shared" si="450"/>
        <v>9</v>
      </c>
      <c r="M1381" s="5">
        <f t="shared" si="451"/>
        <v>2023</v>
      </c>
      <c r="N1381" s="6">
        <v>2116.8000000000002</v>
      </c>
      <c r="P1381" s="6">
        <f t="shared" si="445"/>
        <v>2116.8000000000002</v>
      </c>
      <c r="Q1381" s="7">
        <f t="shared" si="446"/>
        <v>2549436.2500000005</v>
      </c>
      <c r="R1381" s="44" t="str">
        <f>VLOOKUP(F1381,'Set up'!$A$2:$E$44,5,FALSE)</f>
        <v>Trsf</v>
      </c>
    </row>
    <row r="1382" spans="1:19" x14ac:dyDescent="0.3">
      <c r="A1382" s="4" t="s">
        <v>1248</v>
      </c>
      <c r="B1382" s="5">
        <f t="shared" si="447"/>
        <v>9</v>
      </c>
      <c r="C1382" s="5">
        <f t="shared" si="448"/>
        <v>2023</v>
      </c>
      <c r="D1382" s="5" t="s">
        <v>1247</v>
      </c>
      <c r="E1382" s="5" t="str">
        <f>VLOOKUP(F1382,'Set up'!$A$2:$C$44,2,FALSE)</f>
        <v>C00000020</v>
      </c>
      <c r="F1382" s="1" t="s">
        <v>411</v>
      </c>
      <c r="G1382" s="89" t="s">
        <v>668</v>
      </c>
      <c r="H1382" s="5">
        <v>4</v>
      </c>
      <c r="I1382" s="5" t="str">
        <f>VLOOKUP(F1382,'Set up'!$A$2:$C$44,3,FALSE)</f>
        <v>Cash</v>
      </c>
      <c r="J1382" s="5">
        <f>VLOOKUP(F1382,'Set up'!$A$2:$D$44,4,FALSE)</f>
        <v>0</v>
      </c>
      <c r="K1382" s="4">
        <f t="shared" si="449"/>
        <v>45171</v>
      </c>
      <c r="L1382" s="5">
        <f t="shared" si="450"/>
        <v>9</v>
      </c>
      <c r="M1382" s="5">
        <f t="shared" si="451"/>
        <v>2023</v>
      </c>
      <c r="N1382" s="6">
        <v>380</v>
      </c>
      <c r="P1382" s="6">
        <f t="shared" si="445"/>
        <v>380</v>
      </c>
      <c r="Q1382" s="7">
        <f t="shared" si="446"/>
        <v>2549816.2500000005</v>
      </c>
      <c r="R1382" s="44" t="str">
        <f>VLOOKUP(F1382,'Set up'!$A$2:$E$44,5,FALSE)</f>
        <v>Trsf</v>
      </c>
    </row>
    <row r="1383" spans="1:19" x14ac:dyDescent="0.3">
      <c r="A1383" s="4" t="s">
        <v>1248</v>
      </c>
      <c r="B1383" s="5">
        <f t="shared" si="447"/>
        <v>9</v>
      </c>
      <c r="C1383" s="5">
        <f t="shared" si="448"/>
        <v>2023</v>
      </c>
      <c r="D1383" s="5" t="s">
        <v>1247</v>
      </c>
      <c r="E1383" s="5" t="str">
        <f>VLOOKUP(F1383,'Set up'!$A$2:$C$44,2,FALSE)</f>
        <v>C00000020</v>
      </c>
      <c r="F1383" s="1" t="s">
        <v>411</v>
      </c>
      <c r="G1383" s="89" t="s">
        <v>1075</v>
      </c>
      <c r="H1383" s="5">
        <v>1</v>
      </c>
      <c r="I1383" s="5" t="str">
        <f>VLOOKUP(F1383,'Set up'!$A$2:$C$44,3,FALSE)</f>
        <v>Cash</v>
      </c>
      <c r="J1383" s="5">
        <f>VLOOKUP(F1383,'Set up'!$A$2:$D$44,4,FALSE)</f>
        <v>0</v>
      </c>
      <c r="K1383" s="4">
        <f t="shared" si="449"/>
        <v>45171</v>
      </c>
      <c r="L1383" s="5">
        <f t="shared" si="450"/>
        <v>9</v>
      </c>
      <c r="M1383" s="5">
        <f t="shared" si="451"/>
        <v>2023</v>
      </c>
      <c r="N1383" s="6">
        <v>1000</v>
      </c>
      <c r="P1383" s="6">
        <f t="shared" si="445"/>
        <v>1000</v>
      </c>
      <c r="Q1383" s="7">
        <f t="shared" si="446"/>
        <v>2550816.2500000005</v>
      </c>
      <c r="R1383" s="44" t="str">
        <f>VLOOKUP(F1383,'Set up'!$A$2:$E$44,5,FALSE)</f>
        <v>Trsf</v>
      </c>
    </row>
    <row r="1384" spans="1:19" x14ac:dyDescent="0.3">
      <c r="A1384" s="4" t="s">
        <v>1248</v>
      </c>
      <c r="B1384" s="5">
        <f t="shared" si="447"/>
        <v>9</v>
      </c>
      <c r="C1384" s="5">
        <f t="shared" si="448"/>
        <v>2023</v>
      </c>
      <c r="D1384" s="5" t="s">
        <v>1249</v>
      </c>
      <c r="E1384" s="5" t="str">
        <f>VLOOKUP(F1384,'Set up'!$A$2:$C$44,2,FALSE)</f>
        <v>C00000020</v>
      </c>
      <c r="F1384" s="1" t="s">
        <v>411</v>
      </c>
      <c r="G1384" s="89" t="s">
        <v>1112</v>
      </c>
      <c r="H1384" s="5">
        <v>4</v>
      </c>
      <c r="I1384" s="5" t="str">
        <f>VLOOKUP(F1384,'Set up'!$A$2:$C$44,3,FALSE)</f>
        <v>Cash</v>
      </c>
      <c r="J1384" s="5">
        <f>VLOOKUP(F1384,'Set up'!$A$2:$D$44,4,FALSE)</f>
        <v>0</v>
      </c>
      <c r="K1384" s="4">
        <f t="shared" si="449"/>
        <v>45171</v>
      </c>
      <c r="L1384" s="5">
        <f t="shared" si="450"/>
        <v>9</v>
      </c>
      <c r="M1384" s="5">
        <f t="shared" si="451"/>
        <v>2023</v>
      </c>
      <c r="N1384" s="6">
        <v>250</v>
      </c>
      <c r="P1384" s="6">
        <f t="shared" si="445"/>
        <v>250</v>
      </c>
      <c r="Q1384" s="7">
        <f t="shared" si="446"/>
        <v>2551066.2500000005</v>
      </c>
      <c r="R1384" s="44" t="str">
        <f>VLOOKUP(F1384,'Set up'!$A$2:$E$44,5,FALSE)</f>
        <v>Trsf</v>
      </c>
    </row>
    <row r="1385" spans="1:19" x14ac:dyDescent="0.3">
      <c r="A1385" s="4" t="s">
        <v>1248</v>
      </c>
      <c r="B1385" s="5">
        <f t="shared" si="447"/>
        <v>9</v>
      </c>
      <c r="C1385" s="5">
        <f t="shared" si="448"/>
        <v>2023</v>
      </c>
      <c r="D1385" s="5" t="s">
        <v>1250</v>
      </c>
      <c r="E1385" s="5" t="str">
        <f>VLOOKUP(F1385,'Set up'!$A$2:$C$44,2,FALSE)</f>
        <v>C00000022</v>
      </c>
      <c r="F1385" s="1" t="s">
        <v>639</v>
      </c>
      <c r="G1385" s="89" t="s">
        <v>568</v>
      </c>
      <c r="H1385" s="5">
        <v>1</v>
      </c>
      <c r="I1385" s="5" t="str">
        <f>VLOOKUP(F1385,'Set up'!$A$2:$C$44,3,FALSE)</f>
        <v>Cash</v>
      </c>
      <c r="J1385" s="5">
        <f>VLOOKUP(F1385,'Set up'!$A$2:$D$44,4,FALSE)</f>
        <v>0</v>
      </c>
      <c r="K1385" s="4">
        <f t="shared" si="449"/>
        <v>45171</v>
      </c>
      <c r="L1385" s="5">
        <f t="shared" si="450"/>
        <v>9</v>
      </c>
      <c r="M1385" s="5">
        <f t="shared" si="451"/>
        <v>2023</v>
      </c>
      <c r="N1385" s="6">
        <v>110</v>
      </c>
      <c r="O1385" s="6">
        <f t="shared" ref="O1385:O1388" si="454">-N1385</f>
        <v>-110</v>
      </c>
      <c r="P1385" s="6">
        <f t="shared" si="445"/>
        <v>0</v>
      </c>
      <c r="Q1385" s="7">
        <f t="shared" si="446"/>
        <v>2551176.2500000005</v>
      </c>
      <c r="R1385" s="44" t="str">
        <f>VLOOKUP(F1385,'Set up'!$A$2:$E$44,5,FALSE)</f>
        <v>Trsf</v>
      </c>
      <c r="S1385" s="1" t="s">
        <v>1688</v>
      </c>
    </row>
    <row r="1386" spans="1:19" x14ac:dyDescent="0.3">
      <c r="A1386" s="4" t="s">
        <v>1252</v>
      </c>
      <c r="B1386" s="5">
        <f t="shared" si="447"/>
        <v>10</v>
      </c>
      <c r="C1386" s="5">
        <f t="shared" si="448"/>
        <v>2023</v>
      </c>
      <c r="D1386" s="5" t="s">
        <v>1251</v>
      </c>
      <c r="E1386" s="5" t="str">
        <f>VLOOKUP(F1386,'Set up'!$A$2:$C$44,2,FALSE)</f>
        <v>C00000021</v>
      </c>
      <c r="F1386" s="1" t="s">
        <v>493</v>
      </c>
      <c r="G1386" s="89" t="s">
        <v>718</v>
      </c>
      <c r="H1386" s="5">
        <v>1</v>
      </c>
      <c r="I1386" s="5" t="str">
        <f>VLOOKUP(F1386,'Set up'!$A$2:$C$44,3,FALSE)</f>
        <v>Cash</v>
      </c>
      <c r="J1386" s="5">
        <f>VLOOKUP(F1386,'Set up'!$A$2:$D$44,4,FALSE)</f>
        <v>0</v>
      </c>
      <c r="K1386" s="4">
        <f t="shared" si="449"/>
        <v>45201</v>
      </c>
      <c r="L1386" s="5">
        <f t="shared" si="450"/>
        <v>10</v>
      </c>
      <c r="M1386" s="5">
        <f t="shared" si="451"/>
        <v>2023</v>
      </c>
      <c r="N1386" s="6">
        <v>1870</v>
      </c>
      <c r="O1386" s="6">
        <f t="shared" si="454"/>
        <v>-1870</v>
      </c>
      <c r="P1386" s="6">
        <f t="shared" si="445"/>
        <v>0</v>
      </c>
      <c r="Q1386" s="7">
        <f t="shared" si="446"/>
        <v>2553046.2500000005</v>
      </c>
      <c r="R1386" s="44" t="str">
        <f>VLOOKUP(F1386,'Set up'!$A$2:$E$44,5,FALSE)</f>
        <v>PD Chq</v>
      </c>
      <c r="S1386" s="1" t="s">
        <v>1782</v>
      </c>
    </row>
    <row r="1387" spans="1:19" x14ac:dyDescent="0.3">
      <c r="A1387" s="4" t="s">
        <v>1252</v>
      </c>
      <c r="B1387" s="5">
        <f t="shared" si="447"/>
        <v>10</v>
      </c>
      <c r="C1387" s="5">
        <f t="shared" si="448"/>
        <v>2023</v>
      </c>
      <c r="D1387" s="5" t="s">
        <v>1251</v>
      </c>
      <c r="E1387" s="5" t="str">
        <f>VLOOKUP(F1387,'Set up'!$A$2:$C$44,2,FALSE)</f>
        <v>C00000021</v>
      </c>
      <c r="F1387" s="1" t="s">
        <v>493</v>
      </c>
      <c r="G1387" s="89" t="s">
        <v>656</v>
      </c>
      <c r="H1387" s="5">
        <v>3</v>
      </c>
      <c r="I1387" s="5" t="str">
        <f>VLOOKUP(F1387,'Set up'!$A$2:$C$44,3,FALSE)</f>
        <v>Cash</v>
      </c>
      <c r="J1387" s="5">
        <f>VLOOKUP(F1387,'Set up'!$A$2:$D$44,4,FALSE)</f>
        <v>0</v>
      </c>
      <c r="K1387" s="4">
        <f t="shared" si="449"/>
        <v>45201</v>
      </c>
      <c r="L1387" s="5">
        <f t="shared" si="450"/>
        <v>10</v>
      </c>
      <c r="M1387" s="5">
        <f t="shared" si="451"/>
        <v>2023</v>
      </c>
      <c r="N1387" s="6">
        <v>765</v>
      </c>
      <c r="O1387" s="6">
        <f t="shared" si="454"/>
        <v>-765</v>
      </c>
      <c r="P1387" s="6">
        <f t="shared" si="445"/>
        <v>0</v>
      </c>
      <c r="Q1387" s="7">
        <f t="shared" si="446"/>
        <v>2553811.2500000005</v>
      </c>
      <c r="R1387" s="44" t="str">
        <f>VLOOKUP(F1387,'Set up'!$A$2:$E$44,5,FALSE)</f>
        <v>PD Chq</v>
      </c>
      <c r="S1387" s="1" t="s">
        <v>1782</v>
      </c>
    </row>
    <row r="1388" spans="1:19" x14ac:dyDescent="0.3">
      <c r="A1388" s="4" t="s">
        <v>1252</v>
      </c>
      <c r="B1388" s="5">
        <f t="shared" si="447"/>
        <v>10</v>
      </c>
      <c r="C1388" s="5">
        <f t="shared" si="448"/>
        <v>2023</v>
      </c>
      <c r="D1388" s="5" t="s">
        <v>1251</v>
      </c>
      <c r="E1388" s="5" t="str">
        <f>VLOOKUP(F1388,'Set up'!$A$2:$C$44,2,FALSE)</f>
        <v>C00000021</v>
      </c>
      <c r="F1388" s="1" t="s">
        <v>493</v>
      </c>
      <c r="G1388" s="89" t="s">
        <v>668</v>
      </c>
      <c r="H1388" s="5">
        <v>1</v>
      </c>
      <c r="I1388" s="5" t="str">
        <f>VLOOKUP(F1388,'Set up'!$A$2:$C$44,3,FALSE)</f>
        <v>Cash</v>
      </c>
      <c r="J1388" s="5">
        <f>VLOOKUP(F1388,'Set up'!$A$2:$D$44,4,FALSE)</f>
        <v>0</v>
      </c>
      <c r="K1388" s="4">
        <f t="shared" si="449"/>
        <v>45201</v>
      </c>
      <c r="L1388" s="5">
        <f t="shared" si="450"/>
        <v>10</v>
      </c>
      <c r="M1388" s="5">
        <f t="shared" si="451"/>
        <v>2023</v>
      </c>
      <c r="N1388" s="6">
        <v>95</v>
      </c>
      <c r="O1388" s="6">
        <f t="shared" si="454"/>
        <v>-95</v>
      </c>
      <c r="P1388" s="6">
        <f t="shared" si="445"/>
        <v>0</v>
      </c>
      <c r="Q1388" s="7">
        <f t="shared" si="446"/>
        <v>2553906.2500000005</v>
      </c>
      <c r="R1388" s="44" t="str">
        <f>VLOOKUP(F1388,'Set up'!$A$2:$E$44,5,FALSE)</f>
        <v>PD Chq</v>
      </c>
      <c r="S1388" s="1" t="s">
        <v>1782</v>
      </c>
    </row>
    <row r="1389" spans="1:19" x14ac:dyDescent="0.3">
      <c r="A1389" s="4" t="s">
        <v>1252</v>
      </c>
      <c r="B1389" s="5">
        <f t="shared" si="447"/>
        <v>10</v>
      </c>
      <c r="C1389" s="5">
        <f t="shared" si="448"/>
        <v>2023</v>
      </c>
      <c r="D1389" s="5" t="s">
        <v>1253</v>
      </c>
      <c r="E1389" s="5" t="str">
        <f>VLOOKUP(F1389,'Set up'!$A$2:$C$44,2,FALSE)</f>
        <v>C00000010</v>
      </c>
      <c r="F1389" s="1" t="s">
        <v>62</v>
      </c>
      <c r="G1389" s="89" t="s">
        <v>1180</v>
      </c>
      <c r="H1389" s="5">
        <v>5</v>
      </c>
      <c r="I1389" s="5">
        <f>VLOOKUP(F1389,'Set up'!$A$2:$C$44,3,FALSE)</f>
        <v>120</v>
      </c>
      <c r="J1389" s="5">
        <f>VLOOKUP(F1389,'Set up'!$A$2:$D$44,4,FALSE)</f>
        <v>120</v>
      </c>
      <c r="K1389" s="4">
        <f t="shared" si="449"/>
        <v>45321</v>
      </c>
      <c r="L1389" s="5">
        <f t="shared" si="450"/>
        <v>1</v>
      </c>
      <c r="M1389" s="5">
        <f t="shared" si="451"/>
        <v>2024</v>
      </c>
      <c r="N1389" s="6">
        <v>8140</v>
      </c>
      <c r="O1389" s="6">
        <f t="shared" ref="O1389:O1393" si="455">-N1389</f>
        <v>-8140</v>
      </c>
      <c r="P1389" s="6">
        <f t="shared" si="445"/>
        <v>0</v>
      </c>
      <c r="Q1389" s="7">
        <f t="shared" si="446"/>
        <v>2562046.2500000005</v>
      </c>
      <c r="R1389" s="44" t="str">
        <f>VLOOKUP(F1389,'Set up'!$A$2:$E$44,5,FALSE)</f>
        <v>Trsf</v>
      </c>
      <c r="S1389" s="1" t="s">
        <v>1583</v>
      </c>
    </row>
    <row r="1390" spans="1:19" x14ac:dyDescent="0.3">
      <c r="A1390" s="4" t="s">
        <v>1252</v>
      </c>
      <c r="B1390" s="5">
        <f t="shared" si="447"/>
        <v>10</v>
      </c>
      <c r="C1390" s="5">
        <f t="shared" si="448"/>
        <v>2023</v>
      </c>
      <c r="D1390" s="5" t="s">
        <v>1253</v>
      </c>
      <c r="E1390" s="5" t="str">
        <f>VLOOKUP(F1390,'Set up'!$A$2:$C$44,2,FALSE)</f>
        <v>C00000010</v>
      </c>
      <c r="F1390" s="1" t="s">
        <v>62</v>
      </c>
      <c r="G1390" s="89" t="s">
        <v>1254</v>
      </c>
      <c r="H1390" s="5">
        <v>5</v>
      </c>
      <c r="I1390" s="5">
        <f>VLOOKUP(F1390,'Set up'!$A$2:$C$44,3,FALSE)</f>
        <v>120</v>
      </c>
      <c r="J1390" s="5">
        <f>VLOOKUP(F1390,'Set up'!$A$2:$D$44,4,FALSE)</f>
        <v>120</v>
      </c>
      <c r="K1390" s="4">
        <f t="shared" si="449"/>
        <v>45321</v>
      </c>
      <c r="L1390" s="5">
        <f t="shared" si="450"/>
        <v>1</v>
      </c>
      <c r="M1390" s="5">
        <f t="shared" si="451"/>
        <v>2024</v>
      </c>
      <c r="N1390" s="6">
        <v>1035</v>
      </c>
      <c r="O1390" s="6">
        <f t="shared" si="455"/>
        <v>-1035</v>
      </c>
      <c r="P1390" s="6">
        <f t="shared" si="445"/>
        <v>0</v>
      </c>
      <c r="Q1390" s="7">
        <f t="shared" si="446"/>
        <v>2563081.2500000005</v>
      </c>
      <c r="R1390" s="44" t="str">
        <f>VLOOKUP(F1390,'Set up'!$A$2:$E$44,5,FALSE)</f>
        <v>Trsf</v>
      </c>
      <c r="S1390" s="1" t="s">
        <v>1583</v>
      </c>
    </row>
    <row r="1391" spans="1:19" x14ac:dyDescent="0.3">
      <c r="A1391" s="4" t="s">
        <v>1252</v>
      </c>
      <c r="B1391" s="5">
        <f t="shared" si="447"/>
        <v>10</v>
      </c>
      <c r="C1391" s="5">
        <f t="shared" si="448"/>
        <v>2023</v>
      </c>
      <c r="D1391" s="5" t="s">
        <v>1253</v>
      </c>
      <c r="E1391" s="5" t="str">
        <f>VLOOKUP(F1391,'Set up'!$A$2:$C$44,2,FALSE)</f>
        <v>C00000010</v>
      </c>
      <c r="F1391" s="1" t="s">
        <v>62</v>
      </c>
      <c r="G1391" s="89" t="s">
        <v>793</v>
      </c>
      <c r="H1391" s="5">
        <v>10</v>
      </c>
      <c r="I1391" s="5">
        <f>VLOOKUP(F1391,'Set up'!$A$2:$C$44,3,FALSE)</f>
        <v>120</v>
      </c>
      <c r="J1391" s="5">
        <f>VLOOKUP(F1391,'Set up'!$A$2:$D$44,4,FALSE)</f>
        <v>120</v>
      </c>
      <c r="K1391" s="4">
        <f t="shared" si="449"/>
        <v>45321</v>
      </c>
      <c r="L1391" s="5">
        <f t="shared" si="450"/>
        <v>1</v>
      </c>
      <c r="M1391" s="5">
        <f t="shared" si="451"/>
        <v>2024</v>
      </c>
      <c r="N1391" s="6">
        <v>575</v>
      </c>
      <c r="O1391" s="6">
        <f t="shared" si="455"/>
        <v>-575</v>
      </c>
      <c r="P1391" s="6">
        <f t="shared" si="445"/>
        <v>0</v>
      </c>
      <c r="Q1391" s="7">
        <f t="shared" si="446"/>
        <v>2563656.2500000005</v>
      </c>
      <c r="R1391" s="44" t="str">
        <f>VLOOKUP(F1391,'Set up'!$A$2:$E$44,5,FALSE)</f>
        <v>Trsf</v>
      </c>
      <c r="S1391" s="1" t="s">
        <v>1583</v>
      </c>
    </row>
    <row r="1392" spans="1:19" x14ac:dyDescent="0.3">
      <c r="A1392" s="4" t="s">
        <v>1252</v>
      </c>
      <c r="B1392" s="5">
        <f t="shared" si="447"/>
        <v>10</v>
      </c>
      <c r="C1392" s="5">
        <f t="shared" si="448"/>
        <v>2023</v>
      </c>
      <c r="D1392" s="5" t="s">
        <v>1253</v>
      </c>
      <c r="E1392" s="5" t="str">
        <f>VLOOKUP(F1392,'Set up'!$A$2:$C$44,2,FALSE)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up'!$A$2:$C$44,3,FALSE)</f>
        <v>120</v>
      </c>
      <c r="J1392" s="5">
        <f>VLOOKUP(F1392,'Set up'!$A$2:$D$44,4,FALSE)</f>
        <v>120</v>
      </c>
      <c r="K1392" s="4">
        <f t="shared" si="449"/>
        <v>45321</v>
      </c>
      <c r="L1392" s="5">
        <f t="shared" si="450"/>
        <v>1</v>
      </c>
      <c r="M1392" s="5">
        <f t="shared" si="451"/>
        <v>2024</v>
      </c>
      <c r="N1392" s="6">
        <v>420</v>
      </c>
      <c r="O1392" s="6">
        <f t="shared" si="455"/>
        <v>-420</v>
      </c>
      <c r="P1392" s="6">
        <f t="shared" si="445"/>
        <v>0</v>
      </c>
      <c r="Q1392" s="7">
        <f t="shared" si="446"/>
        <v>2564076.2500000005</v>
      </c>
      <c r="R1392" s="44" t="str">
        <f>VLOOKUP(F1392,'Set up'!$A$2:$E$44,5,FALSE)</f>
        <v>Trsf</v>
      </c>
      <c r="S1392" s="1" t="s">
        <v>1583</v>
      </c>
    </row>
    <row r="1393" spans="1:19" x14ac:dyDescent="0.3">
      <c r="A1393" s="4" t="s">
        <v>1252</v>
      </c>
      <c r="B1393" s="5">
        <f t="shared" si="447"/>
        <v>10</v>
      </c>
      <c r="C1393" s="5">
        <f t="shared" si="448"/>
        <v>2023</v>
      </c>
      <c r="D1393" s="5" t="s">
        <v>1253</v>
      </c>
      <c r="E1393" s="5" t="str">
        <f>VLOOKUP(F1393,'Set up'!$A$2:$C$44,2,FALSE)</f>
        <v>C00000010</v>
      </c>
      <c r="F1393" s="1" t="s">
        <v>62</v>
      </c>
      <c r="G1393" s="89" t="s">
        <v>1255</v>
      </c>
      <c r="H1393" s="5">
        <v>2</v>
      </c>
      <c r="I1393" s="5">
        <f>VLOOKUP(F1393,'Set up'!$A$2:$C$44,3,FALSE)</f>
        <v>120</v>
      </c>
      <c r="J1393" s="5">
        <f>VLOOKUP(F1393,'Set up'!$A$2:$D$44,4,FALSE)</f>
        <v>120</v>
      </c>
      <c r="K1393" s="4">
        <f t="shared" si="449"/>
        <v>45321</v>
      </c>
      <c r="L1393" s="5">
        <f t="shared" si="450"/>
        <v>1</v>
      </c>
      <c r="M1393" s="5">
        <f t="shared" si="451"/>
        <v>2024</v>
      </c>
      <c r="N1393" s="6">
        <v>595</v>
      </c>
      <c r="O1393" s="6">
        <f t="shared" si="455"/>
        <v>-595</v>
      </c>
      <c r="P1393" s="6">
        <f t="shared" si="445"/>
        <v>0</v>
      </c>
      <c r="Q1393" s="7">
        <f t="shared" si="446"/>
        <v>2564671.2500000005</v>
      </c>
      <c r="R1393" s="44" t="str">
        <f>VLOOKUP(F1393,'Set up'!$A$2:$E$44,5,FALSE)</f>
        <v>Trsf</v>
      </c>
      <c r="S1393" s="1" t="s">
        <v>1583</v>
      </c>
    </row>
    <row r="1394" spans="1:19" x14ac:dyDescent="0.3">
      <c r="A1394" s="4">
        <v>44968</v>
      </c>
      <c r="B1394" s="5">
        <f t="shared" si="447"/>
        <v>2</v>
      </c>
      <c r="C1394" s="5">
        <f t="shared" si="448"/>
        <v>2023</v>
      </c>
      <c r="D1394" s="5" t="s">
        <v>1256</v>
      </c>
      <c r="E1394" s="5" t="str">
        <f>VLOOKUP(F1394,'Set up'!$A$2:$C$44,2,FALSE)</f>
        <v>C00000020</v>
      </c>
      <c r="F1394" s="1" t="s">
        <v>411</v>
      </c>
      <c r="G1394" s="89" t="s">
        <v>718</v>
      </c>
      <c r="H1394" s="5">
        <v>5</v>
      </c>
      <c r="I1394" s="5" t="str">
        <f>VLOOKUP(F1394,'Set up'!$A$2:$C$44,3,FALSE)</f>
        <v>Cash</v>
      </c>
      <c r="J1394" s="5">
        <f>VLOOKUP(F1394,'Set up'!$A$2:$D$44,4,FALSE)</f>
        <v>0</v>
      </c>
      <c r="K1394" s="4">
        <f t="shared" si="449"/>
        <v>44968</v>
      </c>
      <c r="L1394" s="5">
        <f t="shared" si="450"/>
        <v>2</v>
      </c>
      <c r="M1394" s="5">
        <f t="shared" si="451"/>
        <v>2023</v>
      </c>
      <c r="N1394" s="6">
        <v>8690</v>
      </c>
      <c r="P1394" s="6">
        <f t="shared" si="445"/>
        <v>8690</v>
      </c>
      <c r="Q1394" s="7">
        <f t="shared" si="446"/>
        <v>2573361.2500000005</v>
      </c>
      <c r="R1394" s="44" t="str">
        <f>VLOOKUP(F1394,'Set up'!$A$2:$E$44,5,FALSE)</f>
        <v>Trsf</v>
      </c>
    </row>
    <row r="1395" spans="1:19" x14ac:dyDescent="0.3">
      <c r="A1395" s="4">
        <v>44968</v>
      </c>
      <c r="B1395" s="5">
        <f t="shared" si="447"/>
        <v>2</v>
      </c>
      <c r="C1395" s="5">
        <f t="shared" si="448"/>
        <v>2023</v>
      </c>
      <c r="D1395" s="5" t="s">
        <v>1256</v>
      </c>
      <c r="E1395" s="5" t="str">
        <f>VLOOKUP(F1395,'Set up'!$A$2:$C$44,2,FALSE)</f>
        <v>C00000020</v>
      </c>
      <c r="F1395" s="1" t="s">
        <v>411</v>
      </c>
      <c r="G1395" s="89" t="s">
        <v>656</v>
      </c>
      <c r="H1395" s="5">
        <v>15</v>
      </c>
      <c r="I1395" s="5" t="str">
        <f>VLOOKUP(F1395,'Set up'!$A$2:$C$44,3,FALSE)</f>
        <v>Cash</v>
      </c>
      <c r="J1395" s="5">
        <f>VLOOKUP(F1395,'Set up'!$A$2:$D$44,4,FALSE)</f>
        <v>0</v>
      </c>
      <c r="K1395" s="4">
        <f t="shared" si="449"/>
        <v>44968</v>
      </c>
      <c r="L1395" s="5">
        <f t="shared" si="450"/>
        <v>2</v>
      </c>
      <c r="M1395" s="5">
        <f t="shared" si="451"/>
        <v>2023</v>
      </c>
      <c r="N1395" s="6">
        <v>3420</v>
      </c>
      <c r="P1395" s="6">
        <f t="shared" si="445"/>
        <v>3420</v>
      </c>
      <c r="Q1395" s="7">
        <f t="shared" si="446"/>
        <v>2576781.2500000005</v>
      </c>
      <c r="R1395" s="44" t="str">
        <f>VLOOKUP(F1395,'Set up'!$A$2:$E$44,5,FALSE)</f>
        <v>Trsf</v>
      </c>
    </row>
    <row r="1396" spans="1:19" x14ac:dyDescent="0.3">
      <c r="A1396" s="4">
        <v>44968</v>
      </c>
      <c r="B1396" s="5">
        <f t="shared" si="447"/>
        <v>2</v>
      </c>
      <c r="C1396" s="5">
        <f t="shared" si="448"/>
        <v>2023</v>
      </c>
      <c r="D1396" s="5" t="s">
        <v>1256</v>
      </c>
      <c r="E1396" s="5" t="str">
        <f>VLOOKUP(F1396,'Set up'!$A$2:$C$44,2,FALSE)</f>
        <v>C00000020</v>
      </c>
      <c r="F1396" s="1" t="s">
        <v>411</v>
      </c>
      <c r="G1396" s="89" t="s">
        <v>1170</v>
      </c>
      <c r="H1396" s="5">
        <v>8</v>
      </c>
      <c r="I1396" s="5" t="str">
        <f>VLOOKUP(F1396,'Set up'!$A$2:$C$44,3,FALSE)</f>
        <v>Cash</v>
      </c>
      <c r="J1396" s="5">
        <f>VLOOKUP(F1396,'Set up'!$A$2:$D$44,4,FALSE)</f>
        <v>0</v>
      </c>
      <c r="K1396" s="4">
        <f t="shared" si="449"/>
        <v>44968</v>
      </c>
      <c r="L1396" s="5">
        <f t="shared" si="450"/>
        <v>2</v>
      </c>
      <c r="M1396" s="5">
        <f t="shared" si="451"/>
        <v>2023</v>
      </c>
      <c r="N1396" s="6">
        <v>2116.8000000000002</v>
      </c>
      <c r="P1396" s="6">
        <f t="shared" si="445"/>
        <v>2116.8000000000002</v>
      </c>
      <c r="Q1396" s="7">
        <f t="shared" si="446"/>
        <v>2578898.0500000003</v>
      </c>
      <c r="R1396" s="44" t="str">
        <f>VLOOKUP(F1396,'Set up'!$A$2:$E$44,5,FALSE)</f>
        <v>Trsf</v>
      </c>
    </row>
    <row r="1397" spans="1:19" x14ac:dyDescent="0.3">
      <c r="A1397" s="4">
        <v>44968</v>
      </c>
      <c r="B1397" s="5">
        <f t="shared" si="447"/>
        <v>2</v>
      </c>
      <c r="C1397" s="5">
        <f t="shared" si="448"/>
        <v>2023</v>
      </c>
      <c r="D1397" s="5" t="s">
        <v>1256</v>
      </c>
      <c r="E1397" s="5" t="str">
        <f>VLOOKUP(F1397,'Set up'!$A$2:$C$44,2,FALSE)</f>
        <v>C00000020</v>
      </c>
      <c r="F1397" s="1" t="s">
        <v>411</v>
      </c>
      <c r="G1397" s="89" t="s">
        <v>1075</v>
      </c>
      <c r="H1397" s="5">
        <v>1</v>
      </c>
      <c r="I1397" s="5" t="str">
        <f>VLOOKUP(F1397,'Set up'!$A$2:$C$44,3,FALSE)</f>
        <v>Cash</v>
      </c>
      <c r="J1397" s="5">
        <f>VLOOKUP(F1397,'Set up'!$A$2:$D$44,4,FALSE)</f>
        <v>0</v>
      </c>
      <c r="K1397" s="4">
        <f t="shared" si="449"/>
        <v>44968</v>
      </c>
      <c r="L1397" s="5">
        <f t="shared" si="450"/>
        <v>2</v>
      </c>
      <c r="M1397" s="5">
        <f t="shared" si="451"/>
        <v>2023</v>
      </c>
      <c r="N1397" s="6">
        <v>1000</v>
      </c>
      <c r="P1397" s="6">
        <f t="shared" si="445"/>
        <v>1000</v>
      </c>
      <c r="Q1397" s="7">
        <f t="shared" si="446"/>
        <v>2579898.0500000003</v>
      </c>
      <c r="R1397" s="44" t="str">
        <f>VLOOKUP(F1397,'Set up'!$A$2:$E$44,5,FALSE)</f>
        <v>Trsf</v>
      </c>
    </row>
    <row r="1398" spans="1:19" x14ac:dyDescent="0.3">
      <c r="A1398" s="4">
        <v>44968</v>
      </c>
      <c r="B1398" s="5">
        <f t="shared" si="447"/>
        <v>2</v>
      </c>
      <c r="C1398" s="5">
        <f t="shared" si="448"/>
        <v>2023</v>
      </c>
      <c r="D1398" s="5" t="s">
        <v>1257</v>
      </c>
      <c r="E1398" s="5" t="str">
        <f>VLOOKUP(F1398,'Set up'!$A$2:$C$44,2,FALSE)</f>
        <v>C00000020</v>
      </c>
      <c r="F1398" s="1" t="s">
        <v>411</v>
      </c>
      <c r="G1398" s="89" t="s">
        <v>1112</v>
      </c>
      <c r="H1398" s="5">
        <v>5</v>
      </c>
      <c r="I1398" s="5" t="str">
        <f>VLOOKUP(F1398,'Set up'!$A$2:$C$44,3,FALSE)</f>
        <v>Cash</v>
      </c>
      <c r="J1398" s="5">
        <f>VLOOKUP(F1398,'Set up'!$A$2:$D$44,4,FALSE)</f>
        <v>0</v>
      </c>
      <c r="K1398" s="4">
        <f t="shared" si="449"/>
        <v>44968</v>
      </c>
      <c r="L1398" s="5">
        <f t="shared" si="450"/>
        <v>2</v>
      </c>
      <c r="M1398" s="5">
        <f t="shared" si="451"/>
        <v>2023</v>
      </c>
      <c r="N1398" s="6">
        <v>312.5</v>
      </c>
      <c r="P1398" s="6">
        <f t="shared" si="445"/>
        <v>312.5</v>
      </c>
      <c r="Q1398" s="7">
        <f t="shared" si="446"/>
        <v>2580210.5500000003</v>
      </c>
      <c r="R1398" s="44" t="str">
        <f>VLOOKUP(F1398,'Set up'!$A$2:$E$44,5,FALSE)</f>
        <v>Trsf</v>
      </c>
    </row>
    <row r="1399" spans="1:19" x14ac:dyDescent="0.3">
      <c r="A1399" s="4">
        <v>44968</v>
      </c>
      <c r="B1399" s="5">
        <f t="shared" ref="B1399:B1428" si="456">MONTH(A1399)</f>
        <v>2</v>
      </c>
      <c r="C1399" s="5">
        <f t="shared" ref="C1399:C1428" si="457">YEAR(A1399)</f>
        <v>2023</v>
      </c>
      <c r="D1399" s="5" t="s">
        <v>1258</v>
      </c>
      <c r="E1399" s="5" t="str">
        <f>VLOOKUP(F1399,'Set up'!$A$2:$C$44,2,FALSE)</f>
        <v>C00000019</v>
      </c>
      <c r="F1399" s="1" t="s">
        <v>402</v>
      </c>
      <c r="G1399" s="89" t="s">
        <v>402</v>
      </c>
      <c r="H1399" s="5">
        <v>1</v>
      </c>
      <c r="I1399" s="5" t="str">
        <f>VLOOKUP(F1399,'Set up'!$A$2:$C$44,3,FALSE)</f>
        <v>Cash</v>
      </c>
      <c r="J1399" s="5">
        <f>VLOOKUP(F1399,'Set up'!$A$2:$D$44,4,FALSE)</f>
        <v>0</v>
      </c>
      <c r="K1399" s="4">
        <f t="shared" si="449"/>
        <v>44968</v>
      </c>
      <c r="L1399" s="5">
        <f t="shared" si="450"/>
        <v>2</v>
      </c>
      <c r="M1399" s="5">
        <f t="shared" si="451"/>
        <v>2023</v>
      </c>
      <c r="N1399" s="6">
        <v>450</v>
      </c>
      <c r="O1399" s="6">
        <f t="shared" ref="O1399" si="458">-N1399</f>
        <v>-450</v>
      </c>
      <c r="P1399" s="6">
        <f t="shared" si="445"/>
        <v>0</v>
      </c>
      <c r="Q1399" s="7">
        <f t="shared" si="446"/>
        <v>2580660.5500000003</v>
      </c>
      <c r="R1399" s="44" t="str">
        <f>VLOOKUP(F1399,'Set up'!$A$2:$E$44,5,FALSE)</f>
        <v>Trsf</v>
      </c>
      <c r="S1399" s="1" t="s">
        <v>1581</v>
      </c>
    </row>
    <row r="1400" spans="1:19" x14ac:dyDescent="0.3">
      <c r="A1400" s="4">
        <v>44972</v>
      </c>
      <c r="B1400" s="5">
        <f t="shared" si="456"/>
        <v>2</v>
      </c>
      <c r="C1400" s="5">
        <f t="shared" si="457"/>
        <v>2023</v>
      </c>
      <c r="D1400" s="5" t="s">
        <v>1264</v>
      </c>
      <c r="E1400" s="5" t="str">
        <f>VLOOKUP(F1400,'Set up'!$A$2:$C$44,2,FALSE)</f>
        <v>C00000035</v>
      </c>
      <c r="F1400" s="1" t="s">
        <v>1259</v>
      </c>
      <c r="G1400" s="89" t="s">
        <v>1260</v>
      </c>
      <c r="H1400" s="5">
        <v>1</v>
      </c>
      <c r="I1400" s="5" t="str">
        <f>VLOOKUP(F1400,'Set up'!$A$2:$C$44,3,FALSE)</f>
        <v>Cash</v>
      </c>
      <c r="J1400" s="5">
        <f>VLOOKUP(F1400,'Set up'!$A$2:$D$44,4,FALSE)</f>
        <v>0</v>
      </c>
      <c r="K1400" s="4">
        <f t="shared" si="449"/>
        <v>44972</v>
      </c>
      <c r="L1400" s="5">
        <f t="shared" si="450"/>
        <v>2</v>
      </c>
      <c r="M1400" s="5">
        <f t="shared" si="451"/>
        <v>2023</v>
      </c>
      <c r="N1400" s="6">
        <v>260</v>
      </c>
      <c r="O1400" s="6">
        <f t="shared" ref="O1400:O1405" si="459">-N1400</f>
        <v>-260</v>
      </c>
      <c r="P1400" s="6">
        <f t="shared" si="445"/>
        <v>0</v>
      </c>
      <c r="Q1400" s="7">
        <f t="shared" si="446"/>
        <v>2580920.5500000003</v>
      </c>
      <c r="R1400" s="44" t="str">
        <f>VLOOKUP(F1400,'Set up'!$A$2:$E$44,5,FALSE)</f>
        <v>Trsf</v>
      </c>
      <c r="S1400" s="1" t="s">
        <v>1296</v>
      </c>
    </row>
    <row r="1401" spans="1:19" x14ac:dyDescent="0.3">
      <c r="A1401" s="4">
        <v>44972</v>
      </c>
      <c r="B1401" s="5">
        <f t="shared" si="456"/>
        <v>2</v>
      </c>
      <c r="C1401" s="5">
        <f t="shared" si="457"/>
        <v>2023</v>
      </c>
      <c r="D1401" s="5" t="s">
        <v>1264</v>
      </c>
      <c r="E1401" s="5" t="str">
        <f>VLOOKUP(F1401,'Set up'!$A$2:$C$44,2,FALSE)</f>
        <v>C00000035</v>
      </c>
      <c r="F1401" s="1" t="s">
        <v>1259</v>
      </c>
      <c r="G1401" s="89" t="s">
        <v>656</v>
      </c>
      <c r="H1401" s="5">
        <v>1</v>
      </c>
      <c r="I1401" s="5" t="str">
        <f>VLOOKUP(F1401,'Set up'!$A$2:$C$44,3,FALSE)</f>
        <v>Cash</v>
      </c>
      <c r="J1401" s="5">
        <f>VLOOKUP(F1401,'Set up'!$A$2:$D$44,4,FALSE)</f>
        <v>0</v>
      </c>
      <c r="K1401" s="4">
        <f t="shared" si="449"/>
        <v>44972</v>
      </c>
      <c r="L1401" s="5">
        <f t="shared" si="450"/>
        <v>2</v>
      </c>
      <c r="M1401" s="5">
        <f t="shared" si="451"/>
        <v>2023</v>
      </c>
      <c r="N1401" s="6">
        <v>228</v>
      </c>
      <c r="O1401" s="6">
        <f t="shared" si="459"/>
        <v>-228</v>
      </c>
      <c r="P1401" s="6">
        <f t="shared" si="445"/>
        <v>0</v>
      </c>
      <c r="Q1401" s="7">
        <f t="shared" si="446"/>
        <v>2581148.5500000003</v>
      </c>
      <c r="R1401" s="44" t="str">
        <f>VLOOKUP(F1401,'Set up'!$A$2:$E$44,5,FALSE)</f>
        <v>Trsf</v>
      </c>
      <c r="S1401" s="1" t="s">
        <v>1296</v>
      </c>
    </row>
    <row r="1402" spans="1:19" x14ac:dyDescent="0.3">
      <c r="A1402" s="4">
        <v>44972</v>
      </c>
      <c r="B1402" s="5">
        <f t="shared" si="456"/>
        <v>2</v>
      </c>
      <c r="C1402" s="5">
        <f t="shared" si="457"/>
        <v>2023</v>
      </c>
      <c r="D1402" s="5" t="s">
        <v>1264</v>
      </c>
      <c r="E1402" s="5" t="str">
        <f>VLOOKUP(F1402,'Set up'!$A$2:$C$44,2,FALSE)</f>
        <v>C00000035</v>
      </c>
      <c r="F1402" s="1" t="s">
        <v>1259</v>
      </c>
      <c r="G1402" s="89" t="s">
        <v>1261</v>
      </c>
      <c r="H1402" s="5">
        <v>1</v>
      </c>
      <c r="I1402" s="5" t="str">
        <f>VLOOKUP(F1402,'Set up'!$A$2:$C$44,3,FALSE)</f>
        <v>Cash</v>
      </c>
      <c r="J1402" s="5">
        <f>VLOOKUP(F1402,'Set up'!$A$2:$D$44,4,FALSE)</f>
        <v>0</v>
      </c>
      <c r="K1402" s="4">
        <f t="shared" si="449"/>
        <v>44972</v>
      </c>
      <c r="L1402" s="5">
        <f t="shared" si="450"/>
        <v>2</v>
      </c>
      <c r="M1402" s="5">
        <f t="shared" si="451"/>
        <v>2023</v>
      </c>
      <c r="N1402" s="6">
        <v>105</v>
      </c>
      <c r="O1402" s="6">
        <f t="shared" si="459"/>
        <v>-105</v>
      </c>
      <c r="P1402" s="6">
        <f t="shared" si="445"/>
        <v>0</v>
      </c>
      <c r="Q1402" s="7">
        <f t="shared" si="446"/>
        <v>2581253.5500000003</v>
      </c>
      <c r="R1402" s="44" t="str">
        <f>VLOOKUP(F1402,'Set up'!$A$2:$E$44,5,FALSE)</f>
        <v>Trsf</v>
      </c>
      <c r="S1402" s="1" t="s">
        <v>1296</v>
      </c>
    </row>
    <row r="1403" spans="1:19" x14ac:dyDescent="0.3">
      <c r="A1403" s="4">
        <v>44972</v>
      </c>
      <c r="B1403" s="5">
        <f t="shared" si="456"/>
        <v>2</v>
      </c>
      <c r="C1403" s="5">
        <f t="shared" si="457"/>
        <v>2023</v>
      </c>
      <c r="D1403" s="5" t="s">
        <v>1264</v>
      </c>
      <c r="E1403" s="5" t="str">
        <f>VLOOKUP(F1403,'Set up'!$A$2:$C$44,2,FALSE)</f>
        <v>C00000035</v>
      </c>
      <c r="F1403" s="1" t="s">
        <v>1259</v>
      </c>
      <c r="G1403" s="89" t="s">
        <v>866</v>
      </c>
      <c r="H1403" s="5">
        <v>1</v>
      </c>
      <c r="I1403" s="5" t="str">
        <f>VLOOKUP(F1403,'Set up'!$A$2:$C$44,3,FALSE)</f>
        <v>Cash</v>
      </c>
      <c r="J1403" s="5">
        <f>VLOOKUP(F1403,'Set up'!$A$2:$D$44,4,FALSE)</f>
        <v>0</v>
      </c>
      <c r="K1403" s="4">
        <f t="shared" si="449"/>
        <v>44972</v>
      </c>
      <c r="L1403" s="5">
        <f t="shared" si="450"/>
        <v>2</v>
      </c>
      <c r="M1403" s="5">
        <f t="shared" si="451"/>
        <v>2023</v>
      </c>
      <c r="N1403" s="6">
        <v>170</v>
      </c>
      <c r="O1403" s="6">
        <f t="shared" si="459"/>
        <v>-170</v>
      </c>
      <c r="P1403" s="6">
        <f t="shared" si="445"/>
        <v>0</v>
      </c>
      <c r="Q1403" s="7">
        <f t="shared" si="446"/>
        <v>2581423.5500000003</v>
      </c>
      <c r="R1403" s="44" t="str">
        <f>VLOOKUP(F1403,'Set up'!$A$2:$E$44,5,FALSE)</f>
        <v>Trsf</v>
      </c>
      <c r="S1403" s="1" t="s">
        <v>1296</v>
      </c>
    </row>
    <row r="1404" spans="1:19" x14ac:dyDescent="0.3">
      <c r="A1404" s="4">
        <v>44972</v>
      </c>
      <c r="B1404" s="5">
        <f t="shared" si="456"/>
        <v>2</v>
      </c>
      <c r="C1404" s="5">
        <f t="shared" si="457"/>
        <v>2023</v>
      </c>
      <c r="D1404" s="5" t="s">
        <v>1264</v>
      </c>
      <c r="E1404" s="5" t="str">
        <f>VLOOKUP(F1404,'Set up'!$A$2:$C$44,2,FALSE)</f>
        <v>C00000035</v>
      </c>
      <c r="F1404" s="1" t="s">
        <v>1259</v>
      </c>
      <c r="G1404" s="89" t="s">
        <v>951</v>
      </c>
      <c r="H1404" s="5">
        <v>1</v>
      </c>
      <c r="I1404" s="5" t="str">
        <f>VLOOKUP(F1404,'Set up'!$A$2:$C$44,3,FALSE)</f>
        <v>Cash</v>
      </c>
      <c r="J1404" s="5">
        <f>VLOOKUP(F1404,'Set up'!$A$2:$D$44,4,FALSE)</f>
        <v>0</v>
      </c>
      <c r="K1404" s="4">
        <f t="shared" si="449"/>
        <v>44972</v>
      </c>
      <c r="L1404" s="5">
        <f t="shared" ref="L1404:L1428" si="460">MONTH(K1404)</f>
        <v>2</v>
      </c>
      <c r="M1404" s="5">
        <f t="shared" ref="M1404:M1428" si="461">YEAR(K1404)</f>
        <v>2023</v>
      </c>
      <c r="N1404" s="6">
        <v>50</v>
      </c>
      <c r="O1404" s="6">
        <f t="shared" si="459"/>
        <v>-50</v>
      </c>
      <c r="P1404" s="6">
        <f t="shared" ref="P1404:P1428" si="462">SUM(N1404+O1404)</f>
        <v>0</v>
      </c>
      <c r="Q1404" s="7">
        <f t="shared" ref="Q1404:Q1428" si="463">SUM(Q1403+N1404)</f>
        <v>2581473.5500000003</v>
      </c>
      <c r="R1404" s="44" t="str">
        <f>VLOOKUP(F1404,'Set up'!$A$2:$E$44,5,FALSE)</f>
        <v>Trsf</v>
      </c>
      <c r="S1404" s="1" t="s">
        <v>1296</v>
      </c>
    </row>
    <row r="1405" spans="1:19" x14ac:dyDescent="0.3">
      <c r="A1405" s="4">
        <v>44972</v>
      </c>
      <c r="B1405" s="5">
        <f t="shared" si="456"/>
        <v>2</v>
      </c>
      <c r="C1405" s="5">
        <f t="shared" si="457"/>
        <v>2023</v>
      </c>
      <c r="D1405" s="5" t="s">
        <v>1264</v>
      </c>
      <c r="E1405" s="5" t="str">
        <f>VLOOKUP(F1405,'Set up'!$A$2:$C$44,2,FALSE)</f>
        <v>C00000035</v>
      </c>
      <c r="F1405" s="1" t="s">
        <v>1259</v>
      </c>
      <c r="G1405" s="89" t="s">
        <v>1262</v>
      </c>
      <c r="H1405" s="5">
        <v>1</v>
      </c>
      <c r="I1405" s="5" t="str">
        <f>VLOOKUP(F1405,'Set up'!$A$2:$C$44,3,FALSE)</f>
        <v>Cash</v>
      </c>
      <c r="J1405" s="5">
        <f>VLOOKUP(F1405,'Set up'!$A$2:$D$44,4,FALSE)</f>
        <v>0</v>
      </c>
      <c r="K1405" s="4">
        <f t="shared" si="449"/>
        <v>44972</v>
      </c>
      <c r="L1405" s="5">
        <f t="shared" si="460"/>
        <v>2</v>
      </c>
      <c r="M1405" s="5">
        <f t="shared" si="461"/>
        <v>2023</v>
      </c>
      <c r="N1405" s="6">
        <v>48</v>
      </c>
      <c r="O1405" s="6">
        <f t="shared" si="459"/>
        <v>-48</v>
      </c>
      <c r="P1405" s="6">
        <f t="shared" si="462"/>
        <v>0</v>
      </c>
      <c r="Q1405" s="7">
        <f t="shared" si="463"/>
        <v>2581521.5500000003</v>
      </c>
      <c r="R1405" s="44" t="str">
        <f>VLOOKUP(F1405,'Set up'!$A$2:$E$44,5,FALSE)</f>
        <v>Trsf</v>
      </c>
      <c r="S1405" s="1" t="s">
        <v>1296</v>
      </c>
    </row>
    <row r="1406" spans="1:19" x14ac:dyDescent="0.3">
      <c r="A1406" s="4" t="s">
        <v>1266</v>
      </c>
      <c r="B1406" s="5" t="e">
        <f t="shared" si="456"/>
        <v>#VALUE!</v>
      </c>
      <c r="C1406" s="5" t="e">
        <f t="shared" si="457"/>
        <v>#VALUE!</v>
      </c>
      <c r="D1406" s="5" t="s">
        <v>1265</v>
      </c>
      <c r="E1406" s="5" t="str">
        <f>VLOOKUP(F1406,'Set up'!$A$2:$C$44,2,FALSE)</f>
        <v>C00000020</v>
      </c>
      <c r="F1406" s="1" t="s">
        <v>411</v>
      </c>
      <c r="G1406" s="89" t="s">
        <v>718</v>
      </c>
      <c r="H1406" s="5">
        <v>3</v>
      </c>
      <c r="I1406" s="5" t="str">
        <f>VLOOKUP(F1406,'Set up'!$A$2:$C$44,3,FALSE)</f>
        <v>Cash</v>
      </c>
      <c r="J1406" s="5">
        <f>VLOOKUP(F1406,'Set up'!$A$2:$D$44,4,FALSE)</f>
        <v>0</v>
      </c>
      <c r="K1406" s="4" t="e">
        <f t="shared" si="449"/>
        <v>#VALUE!</v>
      </c>
      <c r="L1406" s="5" t="e">
        <f t="shared" si="460"/>
        <v>#VALUE!</v>
      </c>
      <c r="M1406" s="5" t="e">
        <f t="shared" si="461"/>
        <v>#VALUE!</v>
      </c>
      <c r="N1406" s="6">
        <v>5214</v>
      </c>
      <c r="P1406" s="6">
        <f t="shared" si="462"/>
        <v>5214</v>
      </c>
      <c r="Q1406" s="7">
        <f t="shared" si="463"/>
        <v>2586735.5500000003</v>
      </c>
      <c r="R1406" s="44" t="str">
        <f>VLOOKUP(F1406,'Set up'!$A$2:$E$44,5,FALSE)</f>
        <v>Trsf</v>
      </c>
    </row>
    <row r="1407" spans="1:19" x14ac:dyDescent="0.3">
      <c r="A1407" s="4" t="s">
        <v>1266</v>
      </c>
      <c r="B1407" s="5" t="e">
        <f t="shared" si="456"/>
        <v>#VALUE!</v>
      </c>
      <c r="C1407" s="5" t="e">
        <f t="shared" si="457"/>
        <v>#VALUE!</v>
      </c>
      <c r="D1407" s="5" t="s">
        <v>1265</v>
      </c>
      <c r="E1407" s="5" t="str">
        <f>VLOOKUP(F1407,'Set up'!$A$2:$C$44,2,FALSE)</f>
        <v>C00000020</v>
      </c>
      <c r="F1407" s="1" t="s">
        <v>411</v>
      </c>
      <c r="G1407" s="89" t="s">
        <v>656</v>
      </c>
      <c r="H1407" s="5">
        <v>20</v>
      </c>
      <c r="I1407" s="5" t="str">
        <f>VLOOKUP(F1407,'Set up'!$A$2:$C$44,3,FALSE)</f>
        <v>Cash</v>
      </c>
      <c r="J1407" s="5">
        <f>VLOOKUP(F1407,'Set up'!$A$2:$D$44,4,FALSE)</f>
        <v>0</v>
      </c>
      <c r="K1407" s="4" t="e">
        <f t="shared" si="449"/>
        <v>#VALUE!</v>
      </c>
      <c r="L1407" s="5" t="e">
        <f t="shared" si="460"/>
        <v>#VALUE!</v>
      </c>
      <c r="M1407" s="5" t="e">
        <f t="shared" si="461"/>
        <v>#VALUE!</v>
      </c>
      <c r="N1407" s="6">
        <v>4560</v>
      </c>
      <c r="P1407" s="6">
        <f t="shared" si="462"/>
        <v>4560</v>
      </c>
      <c r="Q1407" s="7">
        <f t="shared" si="463"/>
        <v>2591295.5500000003</v>
      </c>
      <c r="R1407" s="44" t="str">
        <f>VLOOKUP(F1407,'Set up'!$A$2:$E$44,5,FALSE)</f>
        <v>Trsf</v>
      </c>
    </row>
    <row r="1408" spans="1:19" x14ac:dyDescent="0.3">
      <c r="A1408" s="4" t="s">
        <v>1266</v>
      </c>
      <c r="B1408" s="5" t="e">
        <f t="shared" si="456"/>
        <v>#VALUE!</v>
      </c>
      <c r="C1408" s="5" t="e">
        <f t="shared" si="457"/>
        <v>#VALUE!</v>
      </c>
      <c r="D1408" s="5" t="s">
        <v>1265</v>
      </c>
      <c r="E1408" s="5" t="str">
        <f>VLOOKUP(F1408,'Set up'!$A$2:$C$44,2,FALSE)</f>
        <v>C00000020</v>
      </c>
      <c r="F1408" s="1" t="s">
        <v>411</v>
      </c>
      <c r="G1408" s="89" t="s">
        <v>1170</v>
      </c>
      <c r="H1408" s="5">
        <v>6</v>
      </c>
      <c r="I1408" s="5" t="str">
        <f>VLOOKUP(F1408,'Set up'!$A$2:$C$44,3,FALSE)</f>
        <v>Cash</v>
      </c>
      <c r="J1408" s="5">
        <f>VLOOKUP(F1408,'Set up'!$A$2:$D$44,4,FALSE)</f>
        <v>0</v>
      </c>
      <c r="K1408" s="4" t="e">
        <f t="shared" si="449"/>
        <v>#VALUE!</v>
      </c>
      <c r="L1408" s="5" t="e">
        <f t="shared" si="460"/>
        <v>#VALUE!</v>
      </c>
      <c r="M1408" s="5" t="e">
        <f t="shared" si="461"/>
        <v>#VALUE!</v>
      </c>
      <c r="N1408" s="6">
        <v>1587.6000000000001</v>
      </c>
      <c r="P1408" s="6">
        <f t="shared" si="462"/>
        <v>1587.6000000000001</v>
      </c>
      <c r="Q1408" s="7">
        <f t="shared" si="463"/>
        <v>2592883.1500000004</v>
      </c>
      <c r="R1408" s="44" t="str">
        <f>VLOOKUP(F1408,'Set up'!$A$2:$E$44,5,FALSE)</f>
        <v>Trsf</v>
      </c>
    </row>
    <row r="1409" spans="1:19" x14ac:dyDescent="0.3">
      <c r="A1409" s="4" t="s">
        <v>1266</v>
      </c>
      <c r="B1409" s="5" t="e">
        <f t="shared" si="456"/>
        <v>#VALUE!</v>
      </c>
      <c r="C1409" s="5" t="e">
        <f t="shared" si="457"/>
        <v>#VALUE!</v>
      </c>
      <c r="D1409" s="5" t="s">
        <v>1265</v>
      </c>
      <c r="E1409" s="5" t="str">
        <f>VLOOKUP(F1409,'Set up'!$A$2:$C$44,2,FALSE)</f>
        <v>C00000020</v>
      </c>
      <c r="F1409" s="1" t="s">
        <v>411</v>
      </c>
      <c r="G1409" s="89" t="s">
        <v>780</v>
      </c>
      <c r="H1409" s="5">
        <v>4</v>
      </c>
      <c r="I1409" s="5" t="str">
        <f>VLOOKUP(F1409,'Set up'!$A$2:$C$44,3,FALSE)</f>
        <v>Cash</v>
      </c>
      <c r="J1409" s="5">
        <f>VLOOKUP(F1409,'Set up'!$A$2:$D$44,4,FALSE)</f>
        <v>0</v>
      </c>
      <c r="K1409" s="4" t="e">
        <f t="shared" si="449"/>
        <v>#VALUE!</v>
      </c>
      <c r="L1409" s="5" t="e">
        <f t="shared" si="460"/>
        <v>#VALUE!</v>
      </c>
      <c r="M1409" s="5" t="e">
        <f t="shared" si="461"/>
        <v>#VALUE!</v>
      </c>
      <c r="N1409" s="6">
        <v>1008</v>
      </c>
      <c r="P1409" s="6">
        <f t="shared" si="462"/>
        <v>1008</v>
      </c>
      <c r="Q1409" s="7">
        <f t="shared" si="463"/>
        <v>2593891.1500000004</v>
      </c>
      <c r="R1409" s="44" t="str">
        <f>VLOOKUP(F1409,'Set up'!$A$2:$E$44,5,FALSE)</f>
        <v>Trsf</v>
      </c>
    </row>
    <row r="1410" spans="1:19" x14ac:dyDescent="0.3">
      <c r="A1410" s="4" t="s">
        <v>1266</v>
      </c>
      <c r="B1410" s="5" t="e">
        <f t="shared" si="456"/>
        <v>#VALUE!</v>
      </c>
      <c r="C1410" s="5" t="e">
        <f t="shared" si="457"/>
        <v>#VALUE!</v>
      </c>
      <c r="D1410" s="5" t="s">
        <v>1265</v>
      </c>
      <c r="E1410" s="5" t="str">
        <f>VLOOKUP(F1410,'Set up'!$A$2:$C$44,2,FALSE)</f>
        <v>C00000020</v>
      </c>
      <c r="F1410" s="1" t="s">
        <v>411</v>
      </c>
      <c r="G1410" s="89" t="s">
        <v>1075</v>
      </c>
      <c r="H1410" s="5">
        <v>1</v>
      </c>
      <c r="I1410" s="5" t="str">
        <f>VLOOKUP(F1410,'Set up'!$A$2:$C$44,3,FALSE)</f>
        <v>Cash</v>
      </c>
      <c r="J1410" s="5">
        <f>VLOOKUP(F1410,'Set up'!$A$2:$D$44,4,FALSE)</f>
        <v>0</v>
      </c>
      <c r="K1410" s="4" t="e">
        <f t="shared" si="449"/>
        <v>#VALUE!</v>
      </c>
      <c r="L1410" s="5" t="e">
        <f t="shared" si="460"/>
        <v>#VALUE!</v>
      </c>
      <c r="M1410" s="5" t="e">
        <f t="shared" si="461"/>
        <v>#VALUE!</v>
      </c>
      <c r="N1410" s="6">
        <v>1000</v>
      </c>
      <c r="P1410" s="6">
        <f t="shared" si="462"/>
        <v>1000</v>
      </c>
      <c r="Q1410" s="7">
        <f t="shared" si="463"/>
        <v>2594891.1500000004</v>
      </c>
      <c r="R1410" s="44" t="str">
        <f>VLOOKUP(F1410,'Set up'!$A$2:$E$44,5,FALSE)</f>
        <v>Trsf</v>
      </c>
    </row>
    <row r="1411" spans="1:19" x14ac:dyDescent="0.3">
      <c r="A1411" s="4" t="s">
        <v>1266</v>
      </c>
      <c r="B1411" s="5" t="e">
        <f t="shared" si="456"/>
        <v>#VALUE!</v>
      </c>
      <c r="C1411" s="5" t="e">
        <f t="shared" si="457"/>
        <v>#VALUE!</v>
      </c>
      <c r="D1411" s="5" t="s">
        <v>1268</v>
      </c>
      <c r="E1411" s="5" t="str">
        <f>VLOOKUP(F1411,'Set up'!$A$2:$C$44,2,FALSE)</f>
        <v>C00000020</v>
      </c>
      <c r="F1411" s="1" t="s">
        <v>411</v>
      </c>
      <c r="G1411" s="89" t="s">
        <v>1112</v>
      </c>
      <c r="H1411" s="5">
        <v>7</v>
      </c>
      <c r="I1411" s="5" t="str">
        <f>VLOOKUP(F1411,'Set up'!$A$2:$C$44,3,FALSE)</f>
        <v>Cash</v>
      </c>
      <c r="J1411" s="5">
        <f>VLOOKUP(F1411,'Set up'!$A$2:$D$44,4,FALSE)</f>
        <v>0</v>
      </c>
      <c r="K1411" s="4" t="e">
        <f t="shared" si="449"/>
        <v>#VALUE!</v>
      </c>
      <c r="L1411" s="5" t="e">
        <f t="shared" si="460"/>
        <v>#VALUE!</v>
      </c>
      <c r="M1411" s="5" t="e">
        <f t="shared" si="461"/>
        <v>#VALUE!</v>
      </c>
      <c r="N1411" s="6">
        <v>437.5</v>
      </c>
      <c r="P1411" s="6">
        <f t="shared" si="462"/>
        <v>437.5</v>
      </c>
      <c r="Q1411" s="7">
        <f t="shared" si="463"/>
        <v>2595328.6500000004</v>
      </c>
      <c r="R1411" s="44" t="str">
        <f>VLOOKUP(F1411,'Set up'!$A$2:$E$44,5,FALSE)</f>
        <v>Trsf</v>
      </c>
    </row>
    <row r="1412" spans="1:19" x14ac:dyDescent="0.3">
      <c r="A1412" s="4" t="s">
        <v>1266</v>
      </c>
      <c r="B1412" s="5" t="e">
        <f t="shared" si="456"/>
        <v>#VALUE!</v>
      </c>
      <c r="C1412" s="5" t="e">
        <f t="shared" si="457"/>
        <v>#VALUE!</v>
      </c>
      <c r="D1412" s="5" t="s">
        <v>1269</v>
      </c>
      <c r="E1412" s="5" t="str">
        <f>VLOOKUP(F1412,'Set up'!$A$2:$C$44,2,FALSE)</f>
        <v>C00000020</v>
      </c>
      <c r="F1412" s="1" t="s">
        <v>411</v>
      </c>
      <c r="G1412" s="89" t="s">
        <v>718</v>
      </c>
      <c r="H1412" s="5">
        <v>2</v>
      </c>
      <c r="I1412" s="5" t="str">
        <f>VLOOKUP(F1412,'Set up'!$A$2:$C$44,3,FALSE)</f>
        <v>Cash</v>
      </c>
      <c r="J1412" s="5">
        <f>VLOOKUP(F1412,'Set up'!$A$2:$D$44,4,FALSE)</f>
        <v>0</v>
      </c>
      <c r="K1412" s="4" t="e">
        <f t="shared" si="449"/>
        <v>#VALUE!</v>
      </c>
      <c r="L1412" s="5" t="e">
        <f t="shared" si="460"/>
        <v>#VALUE!</v>
      </c>
      <c r="M1412" s="5" t="e">
        <f t="shared" si="461"/>
        <v>#VALUE!</v>
      </c>
      <c r="N1412" s="6">
        <v>3476</v>
      </c>
      <c r="P1412" s="6">
        <f t="shared" si="462"/>
        <v>3476</v>
      </c>
      <c r="Q1412" s="7">
        <f t="shared" si="463"/>
        <v>2598804.6500000004</v>
      </c>
      <c r="R1412" s="44" t="str">
        <f>VLOOKUP(F1412,'Set up'!$A$2:$E$44,5,FALSE)</f>
        <v>Trsf</v>
      </c>
    </row>
    <row r="1413" spans="1:19" x14ac:dyDescent="0.3">
      <c r="A1413" s="4" t="s">
        <v>1266</v>
      </c>
      <c r="B1413" s="5" t="e">
        <f t="shared" si="456"/>
        <v>#VALUE!</v>
      </c>
      <c r="C1413" s="5" t="e">
        <f t="shared" si="457"/>
        <v>#VALUE!</v>
      </c>
      <c r="D1413" s="5" t="s">
        <v>1269</v>
      </c>
      <c r="E1413" s="5" t="str">
        <f>VLOOKUP(F1413,'Set up'!$A$2:$C$44,2,FALSE)</f>
        <v>C00000020</v>
      </c>
      <c r="F1413" s="1" t="s">
        <v>411</v>
      </c>
      <c r="G1413" s="89" t="s">
        <v>1267</v>
      </c>
      <c r="H1413" s="5">
        <v>2</v>
      </c>
      <c r="I1413" s="5" t="str">
        <f>VLOOKUP(F1413,'Set up'!$A$2:$C$44,3,FALSE)</f>
        <v>Cash</v>
      </c>
      <c r="J1413" s="5">
        <f>VLOOKUP(F1413,'Set up'!$A$2:$D$44,4,FALSE)</f>
        <v>0</v>
      </c>
      <c r="K1413" s="4" t="e">
        <f t="shared" si="449"/>
        <v>#VALUE!</v>
      </c>
      <c r="L1413" s="5" t="e">
        <f t="shared" si="460"/>
        <v>#VALUE!</v>
      </c>
      <c r="M1413" s="5" t="e">
        <f t="shared" si="461"/>
        <v>#VALUE!</v>
      </c>
      <c r="N1413" s="6">
        <v>3828</v>
      </c>
      <c r="P1413" s="6">
        <f t="shared" si="462"/>
        <v>3828</v>
      </c>
      <c r="Q1413" s="7">
        <f t="shared" si="463"/>
        <v>2602632.6500000004</v>
      </c>
      <c r="R1413" s="44" t="str">
        <f>VLOOKUP(F1413,'Set up'!$A$2:$E$44,5,FALSE)</f>
        <v>Trsf</v>
      </c>
    </row>
    <row r="1414" spans="1:19" x14ac:dyDescent="0.3">
      <c r="A1414" s="4" t="s">
        <v>1266</v>
      </c>
      <c r="B1414" s="5" t="e">
        <f t="shared" si="456"/>
        <v>#VALUE!</v>
      </c>
      <c r="C1414" s="5" t="e">
        <f t="shared" si="457"/>
        <v>#VALUE!</v>
      </c>
      <c r="D1414" s="5" t="s">
        <v>1270</v>
      </c>
      <c r="E1414" s="5" t="str">
        <f>VLOOKUP(F1414,'Set up'!$A$2:$C$44,2,FALSE)</f>
        <v>C00000022</v>
      </c>
      <c r="F1414" s="1" t="s">
        <v>639</v>
      </c>
      <c r="G1414" s="89" t="s">
        <v>1271</v>
      </c>
      <c r="H1414" s="5">
        <v>1</v>
      </c>
      <c r="I1414" s="5" t="str">
        <f>VLOOKUP(F1414,'Set up'!$A$2:$C$44,3,FALSE)</f>
        <v>Cash</v>
      </c>
      <c r="J1414" s="5">
        <f>VLOOKUP(F1414,'Set up'!$A$2:$D$44,4,FALSE)</f>
        <v>0</v>
      </c>
      <c r="K1414" s="4" t="e">
        <f t="shared" si="449"/>
        <v>#VALUE!</v>
      </c>
      <c r="L1414" s="5" t="e">
        <f t="shared" si="460"/>
        <v>#VALUE!</v>
      </c>
      <c r="M1414" s="5" t="e">
        <f t="shared" si="461"/>
        <v>#VALUE!</v>
      </c>
      <c r="N1414" s="6">
        <v>100</v>
      </c>
      <c r="O1414" s="6">
        <f t="shared" ref="O1414:O1419" si="464">-N1414</f>
        <v>-100</v>
      </c>
      <c r="P1414" s="6">
        <f t="shared" si="462"/>
        <v>0</v>
      </c>
      <c r="Q1414" s="7">
        <f t="shared" si="463"/>
        <v>2602732.6500000004</v>
      </c>
      <c r="R1414" s="44" t="str">
        <f>VLOOKUP(F1414,'Set up'!$A$2:$E$44,5,FALSE)</f>
        <v>Trsf</v>
      </c>
      <c r="S1414" s="1" t="s">
        <v>1689</v>
      </c>
    </row>
    <row r="1415" spans="1:19" x14ac:dyDescent="0.3">
      <c r="A1415" s="4" t="s">
        <v>1266</v>
      </c>
      <c r="B1415" s="5" t="e">
        <f t="shared" si="456"/>
        <v>#VALUE!</v>
      </c>
      <c r="C1415" s="5" t="e">
        <f t="shared" si="457"/>
        <v>#VALUE!</v>
      </c>
      <c r="D1415" s="5" t="s">
        <v>1270</v>
      </c>
      <c r="E1415" s="5" t="str">
        <f>VLOOKUP(F1415,'Set up'!$A$2:$C$44,2,FALSE)</f>
        <v>C00000022</v>
      </c>
      <c r="F1415" s="1" t="s">
        <v>639</v>
      </c>
      <c r="G1415" s="89" t="s">
        <v>1272</v>
      </c>
      <c r="H1415" s="5">
        <v>1</v>
      </c>
      <c r="I1415" s="5" t="str">
        <f>VLOOKUP(F1415,'Set up'!$A$2:$C$44,3,FALSE)</f>
        <v>Cash</v>
      </c>
      <c r="J1415" s="5">
        <f>VLOOKUP(F1415,'Set up'!$A$2:$D$44,4,FALSE)</f>
        <v>0</v>
      </c>
      <c r="K1415" s="4" t="e">
        <f t="shared" si="449"/>
        <v>#VALUE!</v>
      </c>
      <c r="L1415" s="5" t="e">
        <f t="shared" si="460"/>
        <v>#VALUE!</v>
      </c>
      <c r="M1415" s="5" t="e">
        <f t="shared" si="461"/>
        <v>#VALUE!</v>
      </c>
      <c r="N1415" s="6">
        <v>102</v>
      </c>
      <c r="O1415" s="6">
        <f t="shared" si="464"/>
        <v>-102</v>
      </c>
      <c r="P1415" s="6">
        <f t="shared" si="462"/>
        <v>0</v>
      </c>
      <c r="Q1415" s="7">
        <f t="shared" si="463"/>
        <v>2602834.6500000004</v>
      </c>
      <c r="R1415" s="44" t="str">
        <f>VLOOKUP(F1415,'Set up'!$A$2:$E$44,5,FALSE)</f>
        <v>Trsf</v>
      </c>
      <c r="S1415" s="1" t="s">
        <v>1690</v>
      </c>
    </row>
    <row r="1416" spans="1:19" x14ac:dyDescent="0.3">
      <c r="A1416" s="4" t="s">
        <v>1274</v>
      </c>
      <c r="B1416" s="5" t="e">
        <f t="shared" si="456"/>
        <v>#VALUE!</v>
      </c>
      <c r="C1416" s="5" t="e">
        <f t="shared" si="457"/>
        <v>#VALUE!</v>
      </c>
      <c r="D1416" s="5" t="s">
        <v>1273</v>
      </c>
      <c r="E1416" s="5" t="str">
        <f>VLOOKUP(F1416,'Set up'!$A$2:$C$44,2,FALSE)</f>
        <v>C00000021</v>
      </c>
      <c r="F1416" s="1" t="s">
        <v>493</v>
      </c>
      <c r="G1416" s="89" t="s">
        <v>718</v>
      </c>
      <c r="H1416" s="5">
        <v>1</v>
      </c>
      <c r="I1416" s="5" t="str">
        <f>VLOOKUP(F1416,'Set up'!$A$2:$C$44,3,FALSE)</f>
        <v>Cash</v>
      </c>
      <c r="J1416" s="5">
        <f>VLOOKUP(F1416,'Set up'!$A$2:$D$44,4,FALSE)</f>
        <v>0</v>
      </c>
      <c r="K1416" s="4" t="e">
        <f t="shared" si="449"/>
        <v>#VALUE!</v>
      </c>
      <c r="L1416" s="5" t="e">
        <f t="shared" si="460"/>
        <v>#VALUE!</v>
      </c>
      <c r="M1416" s="5" t="e">
        <f t="shared" si="461"/>
        <v>#VALUE!</v>
      </c>
      <c r="N1416" s="6">
        <v>1870</v>
      </c>
      <c r="O1416" s="6">
        <f t="shared" si="464"/>
        <v>-1870</v>
      </c>
      <c r="P1416" s="6">
        <f t="shared" si="462"/>
        <v>0</v>
      </c>
      <c r="Q1416" s="7">
        <f t="shared" si="463"/>
        <v>2604704.6500000004</v>
      </c>
      <c r="R1416" s="44" t="str">
        <f>VLOOKUP(F1416,'Set up'!$A$2:$E$44,5,FALSE)</f>
        <v>PD Chq</v>
      </c>
      <c r="S1416" s="1" t="s">
        <v>1693</v>
      </c>
    </row>
    <row r="1417" spans="1:19" x14ac:dyDescent="0.3">
      <c r="A1417" s="4" t="s">
        <v>1274</v>
      </c>
      <c r="B1417" s="5" t="e">
        <f t="shared" si="456"/>
        <v>#VALUE!</v>
      </c>
      <c r="C1417" s="5" t="e">
        <f t="shared" si="457"/>
        <v>#VALUE!</v>
      </c>
      <c r="D1417" s="5" t="s">
        <v>1273</v>
      </c>
      <c r="E1417" s="5" t="str">
        <f>VLOOKUP(F1417,'Set up'!$A$2:$C$44,2,FALSE)</f>
        <v>C00000021</v>
      </c>
      <c r="F1417" s="1" t="s">
        <v>493</v>
      </c>
      <c r="G1417" s="89" t="s">
        <v>656</v>
      </c>
      <c r="H1417" s="5">
        <v>2</v>
      </c>
      <c r="I1417" s="5" t="str">
        <f>VLOOKUP(F1417,'Set up'!$A$2:$C$44,3,FALSE)</f>
        <v>Cash</v>
      </c>
      <c r="J1417" s="5">
        <f>VLOOKUP(F1417,'Set up'!$A$2:$D$44,4,FALSE)</f>
        <v>0</v>
      </c>
      <c r="K1417" s="4" t="e">
        <f t="shared" si="449"/>
        <v>#VALUE!</v>
      </c>
      <c r="L1417" s="5" t="e">
        <f t="shared" si="460"/>
        <v>#VALUE!</v>
      </c>
      <c r="M1417" s="5" t="e">
        <f t="shared" si="461"/>
        <v>#VALUE!</v>
      </c>
      <c r="N1417" s="6">
        <v>510</v>
      </c>
      <c r="O1417" s="6">
        <f t="shared" si="464"/>
        <v>-510</v>
      </c>
      <c r="P1417" s="6">
        <f t="shared" si="462"/>
        <v>0</v>
      </c>
      <c r="Q1417" s="7">
        <f t="shared" si="463"/>
        <v>2605214.6500000004</v>
      </c>
      <c r="R1417" s="44" t="str">
        <f>VLOOKUP(F1417,'Set up'!$A$2:$E$44,5,FALSE)</f>
        <v>PD Chq</v>
      </c>
      <c r="S1417" s="1" t="s">
        <v>1693</v>
      </c>
    </row>
    <row r="1418" spans="1:19" x14ac:dyDescent="0.3">
      <c r="A1418" s="4" t="s">
        <v>1274</v>
      </c>
      <c r="B1418" s="5" t="e">
        <f t="shared" si="456"/>
        <v>#VALUE!</v>
      </c>
      <c r="C1418" s="5" t="e">
        <f t="shared" si="457"/>
        <v>#VALUE!</v>
      </c>
      <c r="D1418" s="5" t="s">
        <v>1273</v>
      </c>
      <c r="E1418" s="5" t="str">
        <f>VLOOKUP(F1418,'Set up'!$A$2:$C$44,2,FALSE)</f>
        <v>C00000021</v>
      </c>
      <c r="F1418" s="1" t="s">
        <v>493</v>
      </c>
      <c r="G1418" s="89" t="s">
        <v>668</v>
      </c>
      <c r="H1418" s="5">
        <v>1</v>
      </c>
      <c r="I1418" s="5" t="str">
        <f>VLOOKUP(F1418,'Set up'!$A$2:$C$44,3,FALSE)</f>
        <v>Cash</v>
      </c>
      <c r="J1418" s="5">
        <f>VLOOKUP(F1418,'Set up'!$A$2:$D$44,4,FALSE)</f>
        <v>0</v>
      </c>
      <c r="K1418" s="4" t="e">
        <f t="shared" si="449"/>
        <v>#VALUE!</v>
      </c>
      <c r="L1418" s="5" t="e">
        <f t="shared" si="460"/>
        <v>#VALUE!</v>
      </c>
      <c r="M1418" s="5" t="e">
        <f t="shared" si="461"/>
        <v>#VALUE!</v>
      </c>
      <c r="N1418" s="6">
        <v>95</v>
      </c>
      <c r="O1418" s="6">
        <f t="shared" si="464"/>
        <v>-95</v>
      </c>
      <c r="P1418" s="6">
        <f t="shared" si="462"/>
        <v>0</v>
      </c>
      <c r="Q1418" s="7">
        <f t="shared" si="463"/>
        <v>2605309.6500000004</v>
      </c>
      <c r="R1418" s="44" t="str">
        <f>VLOOKUP(F1418,'Set up'!$A$2:$E$44,5,FALSE)</f>
        <v>PD Chq</v>
      </c>
      <c r="S1418" s="1" t="s">
        <v>1693</v>
      </c>
    </row>
    <row r="1419" spans="1:19" x14ac:dyDescent="0.3">
      <c r="A1419" s="4">
        <v>44978</v>
      </c>
      <c r="B1419" s="5">
        <f t="shared" si="456"/>
        <v>2</v>
      </c>
      <c r="C1419" s="5">
        <f t="shared" si="457"/>
        <v>2023</v>
      </c>
      <c r="D1419" s="5" t="s">
        <v>1275</v>
      </c>
      <c r="E1419" s="5" t="str">
        <f>VLOOKUP(F1419,'Set up'!$A$2:$C$44,2,FALSE)</f>
        <v>C00000004</v>
      </c>
      <c r="F1419" s="1" t="s">
        <v>23</v>
      </c>
      <c r="G1419" s="89" t="s">
        <v>709</v>
      </c>
      <c r="H1419" s="5">
        <v>5</v>
      </c>
      <c r="I1419" s="5">
        <f>VLOOKUP(F1419,'Set up'!$A$2:$C$44,3,FALSE)</f>
        <v>120</v>
      </c>
      <c r="J1419" s="5">
        <f>VLOOKUP(F1419,'Set up'!$A$2:$D$44,4,FALSE)</f>
        <v>120</v>
      </c>
      <c r="K1419" s="4">
        <f t="shared" si="449"/>
        <v>45098</v>
      </c>
      <c r="L1419" s="5">
        <f t="shared" si="460"/>
        <v>6</v>
      </c>
      <c r="M1419" s="5">
        <f t="shared" si="461"/>
        <v>2023</v>
      </c>
      <c r="N1419" s="6">
        <v>1620</v>
      </c>
      <c r="O1419" s="6">
        <f t="shared" si="464"/>
        <v>-1620</v>
      </c>
      <c r="P1419" s="6">
        <f t="shared" si="462"/>
        <v>0</v>
      </c>
      <c r="Q1419" s="7">
        <f t="shared" si="463"/>
        <v>2606929.6500000004</v>
      </c>
      <c r="R1419" s="44" t="str">
        <f>VLOOKUP(F1419,'Set up'!$A$2:$E$44,5,FALSE)</f>
        <v>Chq</v>
      </c>
      <c r="S1419" s="1" t="s">
        <v>1787</v>
      </c>
    </row>
    <row r="1420" spans="1:19" x14ac:dyDescent="0.3">
      <c r="A1420" s="4">
        <v>44978</v>
      </c>
      <c r="B1420" s="5">
        <f t="shared" si="456"/>
        <v>2</v>
      </c>
      <c r="C1420" s="5">
        <f t="shared" si="457"/>
        <v>2023</v>
      </c>
      <c r="D1420" s="5" t="s">
        <v>1276</v>
      </c>
      <c r="E1420" s="5" t="str">
        <f>VLOOKUP(F1420,'Set up'!$A$2:$C$44,2,FALSE)</f>
        <v>C00000020</v>
      </c>
      <c r="F1420" s="1" t="s">
        <v>411</v>
      </c>
      <c r="G1420" s="89" t="s">
        <v>1112</v>
      </c>
      <c r="H1420" s="5">
        <v>12</v>
      </c>
      <c r="I1420" s="5" t="str">
        <f>VLOOKUP(F1420,'Set up'!$A$2:$C$44,3,FALSE)</f>
        <v>Cash</v>
      </c>
      <c r="J1420" s="5">
        <f>VLOOKUP(F1420,'Set up'!$A$2:$D$44,4,FALSE)</f>
        <v>0</v>
      </c>
      <c r="K1420" s="4">
        <f t="shared" si="449"/>
        <v>44978</v>
      </c>
      <c r="L1420" s="5">
        <f t="shared" si="460"/>
        <v>2</v>
      </c>
      <c r="M1420" s="5">
        <f t="shared" si="461"/>
        <v>2023</v>
      </c>
      <c r="N1420" s="6">
        <v>750</v>
      </c>
      <c r="P1420" s="6">
        <f t="shared" si="462"/>
        <v>750</v>
      </c>
      <c r="Q1420" s="7">
        <f t="shared" si="463"/>
        <v>2607679.6500000004</v>
      </c>
      <c r="R1420" s="44" t="str">
        <f>VLOOKUP(F1420,'Set up'!$A$2:$E$44,5,FALSE)</f>
        <v>Trsf</v>
      </c>
    </row>
    <row r="1421" spans="1:19" x14ac:dyDescent="0.3">
      <c r="A1421" s="4">
        <v>44978</v>
      </c>
      <c r="B1421" s="5">
        <f t="shared" si="456"/>
        <v>2</v>
      </c>
      <c r="C1421" s="5">
        <f t="shared" si="457"/>
        <v>2023</v>
      </c>
      <c r="D1421" s="5" t="s">
        <v>1277</v>
      </c>
      <c r="E1421" s="5" t="str">
        <f>VLOOKUP(F1421,'Set up'!$A$2:$C$44,2,FALSE)</f>
        <v>C00000020</v>
      </c>
      <c r="F1421" s="1" t="s">
        <v>411</v>
      </c>
      <c r="G1421" s="89" t="s">
        <v>718</v>
      </c>
      <c r="H1421" s="5">
        <v>5</v>
      </c>
      <c r="I1421" s="5" t="str">
        <f>VLOOKUP(F1421,'Set up'!$A$2:$C$44,3,FALSE)</f>
        <v>Cash</v>
      </c>
      <c r="J1421" s="5">
        <f>VLOOKUP(F1421,'Set up'!$A$2:$D$44,4,FALSE)</f>
        <v>0</v>
      </c>
      <c r="K1421" s="4">
        <f t="shared" si="449"/>
        <v>44978</v>
      </c>
      <c r="L1421" s="5">
        <f t="shared" si="460"/>
        <v>2</v>
      </c>
      <c r="M1421" s="5">
        <f t="shared" si="461"/>
        <v>2023</v>
      </c>
      <c r="N1421" s="6">
        <v>8690</v>
      </c>
      <c r="P1421" s="6">
        <f t="shared" si="462"/>
        <v>8690</v>
      </c>
      <c r="Q1421" s="7">
        <f t="shared" si="463"/>
        <v>2616369.6500000004</v>
      </c>
      <c r="R1421" s="44" t="str">
        <f>VLOOKUP(F1421,'Set up'!$A$2:$E$44,5,FALSE)</f>
        <v>Trsf</v>
      </c>
    </row>
    <row r="1422" spans="1:19" x14ac:dyDescent="0.3">
      <c r="A1422" s="4">
        <v>44978</v>
      </c>
      <c r="B1422" s="5">
        <f t="shared" si="456"/>
        <v>2</v>
      </c>
      <c r="C1422" s="5">
        <f t="shared" si="457"/>
        <v>2023</v>
      </c>
      <c r="D1422" s="5" t="s">
        <v>1277</v>
      </c>
      <c r="E1422" s="5" t="str">
        <f>VLOOKUP(F1422,'Set up'!$A$2:$C$44,2,FALSE)</f>
        <v>C00000020</v>
      </c>
      <c r="F1422" s="1" t="s">
        <v>411</v>
      </c>
      <c r="G1422" s="89" t="s">
        <v>1056</v>
      </c>
      <c r="H1422" s="5">
        <v>10</v>
      </c>
      <c r="I1422" s="5" t="str">
        <f>VLOOKUP(F1422,'Set up'!$A$2:$C$44,3,FALSE)</f>
        <v>Cash</v>
      </c>
      <c r="J1422" s="5">
        <f>VLOOKUP(F1422,'Set up'!$A$2:$D$44,4,FALSE)</f>
        <v>0</v>
      </c>
      <c r="K1422" s="4">
        <f t="shared" si="449"/>
        <v>44978</v>
      </c>
      <c r="L1422" s="5">
        <f t="shared" si="460"/>
        <v>2</v>
      </c>
      <c r="M1422" s="5">
        <f t="shared" si="461"/>
        <v>2023</v>
      </c>
      <c r="N1422" s="6">
        <v>17380</v>
      </c>
      <c r="P1422" s="6">
        <f t="shared" si="462"/>
        <v>17380</v>
      </c>
      <c r="Q1422" s="7">
        <f t="shared" si="463"/>
        <v>2633749.6500000004</v>
      </c>
      <c r="R1422" s="44" t="str">
        <f>VLOOKUP(F1422,'Set up'!$A$2:$E$44,5,FALSE)</f>
        <v>Trsf</v>
      </c>
    </row>
    <row r="1423" spans="1:19" x14ac:dyDescent="0.3">
      <c r="A1423" s="4">
        <v>44978</v>
      </c>
      <c r="B1423" s="5">
        <f t="shared" si="456"/>
        <v>2</v>
      </c>
      <c r="C1423" s="5">
        <f t="shared" si="457"/>
        <v>2023</v>
      </c>
      <c r="D1423" s="5" t="s">
        <v>1277</v>
      </c>
      <c r="E1423" s="5" t="str">
        <f>VLOOKUP(F1423,'Set up'!$A$2:$C$44,2,FALSE)</f>
        <v>C00000020</v>
      </c>
      <c r="F1423" s="1" t="s">
        <v>411</v>
      </c>
      <c r="G1423" s="89" t="s">
        <v>656</v>
      </c>
      <c r="H1423" s="5">
        <v>45</v>
      </c>
      <c r="I1423" s="5" t="str">
        <f>VLOOKUP(F1423,'Set up'!$A$2:$C$44,3,FALSE)</f>
        <v>Cash</v>
      </c>
      <c r="J1423" s="5">
        <f>VLOOKUP(F1423,'Set up'!$A$2:$D$44,4,FALSE)</f>
        <v>0</v>
      </c>
      <c r="K1423" s="4">
        <f t="shared" si="449"/>
        <v>44978</v>
      </c>
      <c r="L1423" s="5">
        <f t="shared" si="460"/>
        <v>2</v>
      </c>
      <c r="M1423" s="5">
        <f t="shared" si="461"/>
        <v>2023</v>
      </c>
      <c r="N1423" s="6">
        <v>10260</v>
      </c>
      <c r="P1423" s="6">
        <f t="shared" si="462"/>
        <v>10260</v>
      </c>
      <c r="Q1423" s="7">
        <f t="shared" si="463"/>
        <v>2644009.6500000004</v>
      </c>
      <c r="R1423" s="44" t="str">
        <f>VLOOKUP(F1423,'Set up'!$A$2:$E$44,5,FALSE)</f>
        <v>Trsf</v>
      </c>
    </row>
    <row r="1424" spans="1:19" x14ac:dyDescent="0.3">
      <c r="A1424" s="4">
        <v>44978</v>
      </c>
      <c r="B1424" s="5">
        <f t="shared" si="456"/>
        <v>2</v>
      </c>
      <c r="C1424" s="5">
        <f t="shared" si="457"/>
        <v>2023</v>
      </c>
      <c r="D1424" s="5" t="s">
        <v>1277</v>
      </c>
      <c r="E1424" s="5" t="str">
        <f>VLOOKUP(F1424,'Set up'!$A$2:$C$44,2,FALSE)</f>
        <v>C00000020</v>
      </c>
      <c r="F1424" s="1" t="s">
        <v>411</v>
      </c>
      <c r="G1424" s="89" t="s">
        <v>780</v>
      </c>
      <c r="H1424" s="5">
        <v>20</v>
      </c>
      <c r="I1424" s="5" t="str">
        <f>VLOOKUP(F1424,'Set up'!$A$2:$C$44,3,FALSE)</f>
        <v>Cash</v>
      </c>
      <c r="J1424" s="5">
        <f>VLOOKUP(F1424,'Set up'!$A$2:$D$44,4,FALSE)</f>
        <v>0</v>
      </c>
      <c r="K1424" s="4">
        <f t="shared" si="449"/>
        <v>44978</v>
      </c>
      <c r="L1424" s="5">
        <f t="shared" si="460"/>
        <v>2</v>
      </c>
      <c r="M1424" s="5">
        <f t="shared" si="461"/>
        <v>2023</v>
      </c>
      <c r="N1424" s="6">
        <v>5040</v>
      </c>
      <c r="P1424" s="6">
        <f t="shared" si="462"/>
        <v>5040</v>
      </c>
      <c r="Q1424" s="7">
        <f t="shared" si="463"/>
        <v>2649049.6500000004</v>
      </c>
      <c r="R1424" s="44" t="str">
        <f>VLOOKUP(F1424,'Set up'!$A$2:$E$44,5,FALSE)</f>
        <v>Trsf</v>
      </c>
    </row>
    <row r="1425" spans="1:19" x14ac:dyDescent="0.3">
      <c r="A1425" s="4">
        <v>44978</v>
      </c>
      <c r="B1425" s="5">
        <f t="shared" si="456"/>
        <v>2</v>
      </c>
      <c r="C1425" s="5">
        <f t="shared" si="457"/>
        <v>2023</v>
      </c>
      <c r="D1425" s="5" t="s">
        <v>1277</v>
      </c>
      <c r="E1425" s="5" t="str">
        <f>VLOOKUP(F1425,'Set up'!$A$2:$C$44,2,FALSE)</f>
        <v>C00000020</v>
      </c>
      <c r="F1425" s="1" t="s">
        <v>411</v>
      </c>
      <c r="G1425" s="89" t="s">
        <v>668</v>
      </c>
      <c r="H1425" s="5">
        <v>4</v>
      </c>
      <c r="I1425" s="5" t="str">
        <f>VLOOKUP(F1425,'Set up'!$A$2:$C$44,3,FALSE)</f>
        <v>Cash</v>
      </c>
      <c r="J1425" s="5">
        <f>VLOOKUP(F1425,'Set up'!$A$2:$D$44,4,FALSE)</f>
        <v>0</v>
      </c>
      <c r="K1425" s="4">
        <f t="shared" si="449"/>
        <v>44978</v>
      </c>
      <c r="L1425" s="5">
        <f t="shared" si="460"/>
        <v>2</v>
      </c>
      <c r="M1425" s="5">
        <f t="shared" si="461"/>
        <v>2023</v>
      </c>
      <c r="N1425" s="6">
        <v>380</v>
      </c>
      <c r="P1425" s="6">
        <f t="shared" si="462"/>
        <v>380</v>
      </c>
      <c r="Q1425" s="7">
        <f t="shared" si="463"/>
        <v>2649429.6500000004</v>
      </c>
      <c r="R1425" s="44" t="str">
        <f>VLOOKUP(F1425,'Set up'!$A$2:$E$44,5,FALSE)</f>
        <v>Trsf</v>
      </c>
    </row>
    <row r="1426" spans="1:19" x14ac:dyDescent="0.3">
      <c r="A1426" s="4">
        <v>44978</v>
      </c>
      <c r="B1426" s="5">
        <f t="shared" si="456"/>
        <v>2</v>
      </c>
      <c r="C1426" s="5">
        <f t="shared" si="457"/>
        <v>2023</v>
      </c>
      <c r="D1426" s="5" t="s">
        <v>1277</v>
      </c>
      <c r="E1426" s="5" t="str">
        <f>VLOOKUP(F1426,'Set up'!$A$2:$C$44,2,FALSE)</f>
        <v>C00000020</v>
      </c>
      <c r="F1426" s="1" t="s">
        <v>411</v>
      </c>
      <c r="G1426" s="89" t="s">
        <v>1075</v>
      </c>
      <c r="H1426" s="5">
        <v>2</v>
      </c>
      <c r="I1426" s="5" t="str">
        <f>VLOOKUP(F1426,'Set up'!$A$2:$C$44,3,FALSE)</f>
        <v>Cash</v>
      </c>
      <c r="J1426" s="5">
        <f>VLOOKUP(F1426,'Set up'!$A$2:$D$44,4,FALSE)</f>
        <v>0</v>
      </c>
      <c r="K1426" s="4">
        <f t="shared" si="449"/>
        <v>44978</v>
      </c>
      <c r="L1426" s="5">
        <f t="shared" si="460"/>
        <v>2</v>
      </c>
      <c r="M1426" s="5">
        <f t="shared" si="461"/>
        <v>2023</v>
      </c>
      <c r="N1426" s="6">
        <v>2000</v>
      </c>
      <c r="P1426" s="6">
        <f t="shared" si="462"/>
        <v>2000</v>
      </c>
      <c r="Q1426" s="7">
        <f t="shared" si="463"/>
        <v>2651429.6500000004</v>
      </c>
      <c r="R1426" s="44" t="str">
        <f>VLOOKUP(F1426,'Set up'!$A$2:$E$44,5,FALSE)</f>
        <v>Trsf</v>
      </c>
    </row>
    <row r="1427" spans="1:19" x14ac:dyDescent="0.3">
      <c r="A1427" s="4" t="s">
        <v>1280</v>
      </c>
      <c r="B1427" s="5" t="e">
        <f t="shared" si="456"/>
        <v>#VALUE!</v>
      </c>
      <c r="C1427" s="5" t="e">
        <f t="shared" si="457"/>
        <v>#VALUE!</v>
      </c>
      <c r="D1427" s="5" t="s">
        <v>1278</v>
      </c>
      <c r="E1427" s="5" t="str">
        <f>VLOOKUP(F1427,'Set up'!$A$2:$C$44,2,FALSE)</f>
        <v>C00000027</v>
      </c>
      <c r="F1427" s="1" t="s">
        <v>861</v>
      </c>
      <c r="G1427" s="89" t="s">
        <v>660</v>
      </c>
      <c r="H1427" s="5">
        <v>1</v>
      </c>
      <c r="I1427" s="5" t="str">
        <f>VLOOKUP(F1427,'Set up'!$A$2:$C$44,3,FALSE)</f>
        <v>Cash</v>
      </c>
      <c r="J1427" s="5">
        <f>VLOOKUP(F1427,'Set up'!$A$2:$D$44,4,FALSE)</f>
        <v>0</v>
      </c>
      <c r="K1427" s="4" t="e">
        <f t="shared" si="449"/>
        <v>#VALUE!</v>
      </c>
      <c r="L1427" s="5" t="e">
        <f t="shared" si="460"/>
        <v>#VALUE!</v>
      </c>
      <c r="M1427" s="5" t="e">
        <f t="shared" si="461"/>
        <v>#VALUE!</v>
      </c>
      <c r="N1427" s="6">
        <v>1059.5</v>
      </c>
      <c r="P1427" s="6">
        <f t="shared" si="462"/>
        <v>1059.5</v>
      </c>
      <c r="Q1427" s="7">
        <f t="shared" si="463"/>
        <v>2652489.1500000004</v>
      </c>
      <c r="R1427" s="44" t="str">
        <f>VLOOKUP(F1427,'Set up'!$A$2:$E$44,5,FALSE)</f>
        <v>Trsf</v>
      </c>
    </row>
    <row r="1428" spans="1:19" x14ac:dyDescent="0.3">
      <c r="A1428" s="4" t="s">
        <v>1281</v>
      </c>
      <c r="B1428" s="5" t="e">
        <f t="shared" si="456"/>
        <v>#VALUE!</v>
      </c>
      <c r="C1428" s="5" t="e">
        <f t="shared" si="457"/>
        <v>#VALUE!</v>
      </c>
      <c r="D1428" s="5" t="s">
        <v>1279</v>
      </c>
      <c r="E1428" s="5" t="str">
        <f>VLOOKUP(F1428,'Set up'!$A$2:$C$44,2,FALSE)</f>
        <v>C00000020</v>
      </c>
      <c r="F1428" s="1" t="s">
        <v>411</v>
      </c>
      <c r="G1428" s="89" t="s">
        <v>1112</v>
      </c>
      <c r="H1428" s="5">
        <v>3</v>
      </c>
      <c r="I1428" s="5" t="str">
        <f>VLOOKUP(F1428,'Set up'!$A$2:$C$44,3,FALSE)</f>
        <v>Cash</v>
      </c>
      <c r="J1428" s="5">
        <f>VLOOKUP(F1428,'Set up'!$A$2:$D$44,4,FALSE)</f>
        <v>0</v>
      </c>
      <c r="K1428" s="4" t="e">
        <f t="shared" si="449"/>
        <v>#VALUE!</v>
      </c>
      <c r="L1428" s="5" t="e">
        <f t="shared" si="460"/>
        <v>#VALUE!</v>
      </c>
      <c r="M1428" s="5" t="e">
        <f t="shared" si="461"/>
        <v>#VALUE!</v>
      </c>
      <c r="N1428" s="6">
        <v>187.5</v>
      </c>
      <c r="P1428" s="6">
        <f t="shared" si="462"/>
        <v>187.5</v>
      </c>
      <c r="Q1428" s="7">
        <f t="shared" si="463"/>
        <v>2652676.6500000004</v>
      </c>
      <c r="R1428" s="44" t="str">
        <f>VLOOKUP(F1428,'Set up'!$A$2:$E$44,5,FALSE)</f>
        <v>Trsf</v>
      </c>
    </row>
    <row r="1429" spans="1:19" x14ac:dyDescent="0.3">
      <c r="A1429" s="4" t="s">
        <v>1281</v>
      </c>
      <c r="B1429" s="5" t="e">
        <f t="shared" ref="B1429:B1432" si="465">MONTH(A1429)</f>
        <v>#VALUE!</v>
      </c>
      <c r="C1429" s="5" t="e">
        <f t="shared" ref="C1429:C1432" si="466">YEAR(A1429)</f>
        <v>#VALUE!</v>
      </c>
      <c r="D1429" s="5" t="s">
        <v>1279</v>
      </c>
      <c r="E1429" s="5" t="str">
        <f>VLOOKUP(F1429,'Set up'!$A$2:$C$44,2,FALSE)</f>
        <v>C00000020</v>
      </c>
      <c r="F1429" s="1" t="s">
        <v>411</v>
      </c>
      <c r="G1429" s="89" t="s">
        <v>668</v>
      </c>
      <c r="H1429" s="5">
        <v>4</v>
      </c>
      <c r="I1429" s="5" t="str">
        <f>VLOOKUP(F1429,'Set up'!$A$2:$C$44,3,FALSE)</f>
        <v>Cash</v>
      </c>
      <c r="J1429" s="5">
        <f>VLOOKUP(F1429,'Set up'!$A$2:$D$44,4,FALSE)</f>
        <v>0</v>
      </c>
      <c r="K1429" s="4" t="e">
        <f t="shared" si="449"/>
        <v>#VALUE!</v>
      </c>
      <c r="L1429" s="5" t="e">
        <f t="shared" ref="L1429:L1432" si="467">MONTH(K1429)</f>
        <v>#VALUE!</v>
      </c>
      <c r="M1429" s="5" t="e">
        <f t="shared" ref="M1429:M1432" si="468">YEAR(K1429)</f>
        <v>#VALUE!</v>
      </c>
      <c r="N1429" s="6">
        <v>380</v>
      </c>
      <c r="P1429" s="6">
        <f t="shared" ref="P1429:P1432" si="469">SUM(N1429+O1429)</f>
        <v>380</v>
      </c>
      <c r="Q1429" s="7">
        <f t="shared" ref="Q1429:Q1432" si="470">SUM(Q1428+N1429)</f>
        <v>2653056.6500000004</v>
      </c>
      <c r="R1429" s="44" t="str">
        <f>VLOOKUP(F1429,'Set up'!$A$2:$E$44,5,FALSE)</f>
        <v>Trsf</v>
      </c>
    </row>
    <row r="1430" spans="1:19" x14ac:dyDescent="0.3">
      <c r="A1430" s="4" t="s">
        <v>1281</v>
      </c>
      <c r="B1430" s="5" t="e">
        <f t="shared" si="465"/>
        <v>#VALUE!</v>
      </c>
      <c r="C1430" s="5" t="e">
        <f t="shared" si="466"/>
        <v>#VALUE!</v>
      </c>
      <c r="D1430" s="5" t="s">
        <v>1279</v>
      </c>
      <c r="E1430" s="5" t="str">
        <f>VLOOKUP(F1430,'Set up'!$A$2:$C$44,2,FALSE)</f>
        <v>C00000020</v>
      </c>
      <c r="F1430" s="1" t="s">
        <v>411</v>
      </c>
      <c r="G1430" s="89" t="s">
        <v>1075</v>
      </c>
      <c r="H1430" s="5">
        <v>1</v>
      </c>
      <c r="I1430" s="5" t="str">
        <f>VLOOKUP(F1430,'Set up'!$A$2:$C$44,3,FALSE)</f>
        <v>Cash</v>
      </c>
      <c r="J1430" s="5">
        <f>VLOOKUP(F1430,'Set up'!$A$2:$D$44,4,FALSE)</f>
        <v>0</v>
      </c>
      <c r="K1430" s="4" t="e">
        <f t="shared" si="449"/>
        <v>#VALUE!</v>
      </c>
      <c r="L1430" s="5" t="e">
        <f t="shared" si="467"/>
        <v>#VALUE!</v>
      </c>
      <c r="M1430" s="5" t="e">
        <f t="shared" si="468"/>
        <v>#VALUE!</v>
      </c>
      <c r="N1430" s="6">
        <v>1000</v>
      </c>
      <c r="P1430" s="6">
        <f t="shared" si="469"/>
        <v>1000</v>
      </c>
      <c r="Q1430" s="7">
        <f t="shared" si="470"/>
        <v>2654056.6500000004</v>
      </c>
      <c r="R1430" s="44" t="str">
        <f>VLOOKUP(F1430,'Set up'!$A$2:$E$44,5,FALSE)</f>
        <v>Trsf</v>
      </c>
    </row>
    <row r="1431" spans="1:19" x14ac:dyDescent="0.3">
      <c r="A1431" s="4" t="s">
        <v>1281</v>
      </c>
      <c r="B1431" s="5" t="e">
        <f t="shared" si="465"/>
        <v>#VALUE!</v>
      </c>
      <c r="C1431" s="5" t="e">
        <f t="shared" si="466"/>
        <v>#VALUE!</v>
      </c>
      <c r="D1431" s="5" t="s">
        <v>1282</v>
      </c>
      <c r="E1431" s="5" t="str">
        <f>VLOOKUP(F1431,'Set up'!$A$2:$C$44,2,FALSE)</f>
        <v>C00000019</v>
      </c>
      <c r="F1431" s="1" t="s">
        <v>402</v>
      </c>
      <c r="G1431" s="89" t="s">
        <v>1133</v>
      </c>
      <c r="H1431" s="5">
        <v>2</v>
      </c>
      <c r="I1431" s="5" t="str">
        <f>VLOOKUP(F1431,'Set up'!$A$2:$C$44,3,FALSE)</f>
        <v>Cash</v>
      </c>
      <c r="J1431" s="5">
        <f>VLOOKUP(F1431,'Set up'!$A$2:$D$44,4,FALSE)</f>
        <v>0</v>
      </c>
      <c r="K1431" s="4" t="e">
        <f t="shared" si="449"/>
        <v>#VALUE!</v>
      </c>
      <c r="L1431" s="5" t="e">
        <f t="shared" si="467"/>
        <v>#VALUE!</v>
      </c>
      <c r="M1431" s="5" t="e">
        <f t="shared" si="468"/>
        <v>#VALUE!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0"/>
        <v>2654899.0500000003</v>
      </c>
      <c r="R1431" s="44" t="str">
        <f>VLOOKUP(F1431,'Set up'!$A$2:$E$44,5,FALSE)</f>
        <v>Trsf</v>
      </c>
      <c r="S1431" s="1" t="s">
        <v>1670</v>
      </c>
    </row>
    <row r="1432" spans="1:19" x14ac:dyDescent="0.3">
      <c r="A1432" s="4" t="s">
        <v>1285</v>
      </c>
      <c r="B1432" s="5" t="e">
        <f t="shared" si="465"/>
        <v>#VALUE!</v>
      </c>
      <c r="C1432" s="5" t="e">
        <f t="shared" si="466"/>
        <v>#VALUE!</v>
      </c>
      <c r="D1432" s="5" t="s">
        <v>1283</v>
      </c>
      <c r="E1432" s="5" t="str">
        <f>VLOOKUP(F1432,'Set up'!$A$2:$C$44,2,FALSE)</f>
        <v>C00000019</v>
      </c>
      <c r="F1432" s="1" t="s">
        <v>402</v>
      </c>
      <c r="G1432" s="89" t="s">
        <v>793</v>
      </c>
      <c r="H1432" s="5">
        <v>5</v>
      </c>
      <c r="I1432" s="5" t="str">
        <f>VLOOKUP(F1432,'Set up'!$A$2:$C$44,3,FALSE)</f>
        <v>Cash</v>
      </c>
      <c r="J1432" s="5">
        <f>VLOOKUP(F1432,'Set up'!$A$2:$D$44,4,FALSE)</f>
        <v>0</v>
      </c>
      <c r="K1432" s="4" t="e">
        <f t="shared" ref="K1432:K1495" si="471">A1432+J1432</f>
        <v>#VALUE!</v>
      </c>
      <c r="L1432" s="5" t="e">
        <f t="shared" si="467"/>
        <v>#VALUE!</v>
      </c>
      <c r="M1432" s="5" t="e">
        <f t="shared" si="468"/>
        <v>#VALUE!</v>
      </c>
      <c r="N1432" s="6">
        <v>312.5</v>
      </c>
      <c r="O1432" s="6">
        <f t="shared" ref="O1432" si="472">-N1432</f>
        <v>-312.5</v>
      </c>
      <c r="P1432" s="6">
        <f t="shared" si="469"/>
        <v>0</v>
      </c>
      <c r="Q1432" s="7">
        <f t="shared" si="470"/>
        <v>2655211.5500000003</v>
      </c>
      <c r="R1432" s="44" t="str">
        <f>VLOOKUP(F1432,'Set up'!$A$2:$E$44,5,FALSE)</f>
        <v>Trsf</v>
      </c>
      <c r="S1432" s="1" t="s">
        <v>1671</v>
      </c>
    </row>
    <row r="1433" spans="1:19" x14ac:dyDescent="0.3">
      <c r="A1433" s="4" t="s">
        <v>1303</v>
      </c>
      <c r="B1433" s="5">
        <f t="shared" ref="B1433:B1470" si="473">MONTH(A1433)</f>
        <v>1</v>
      </c>
      <c r="C1433" s="5">
        <f t="shared" ref="C1433:C1470" si="474">YEAR(A1433)</f>
        <v>2023</v>
      </c>
      <c r="D1433" s="5" t="s">
        <v>1284</v>
      </c>
      <c r="E1433" s="5" t="str">
        <f>VLOOKUP(F1433,'Set up'!$A$2:$C$44,2,FALSE)</f>
        <v>C00000022</v>
      </c>
      <c r="F1433" s="1" t="s">
        <v>639</v>
      </c>
      <c r="G1433" s="89" t="s">
        <v>95</v>
      </c>
      <c r="H1433" s="5">
        <v>1</v>
      </c>
      <c r="I1433" s="5" t="str">
        <f>VLOOKUP(F1433,'Set up'!$A$2:$C$44,3,FALSE)</f>
        <v>Cash</v>
      </c>
      <c r="J1433" s="5">
        <f>VLOOKUP(F1433,'Set up'!$A$2:$D$44,4,FALSE)</f>
        <v>0</v>
      </c>
      <c r="K1433" s="4">
        <f t="shared" si="471"/>
        <v>44929</v>
      </c>
      <c r="L1433" s="5">
        <f t="shared" ref="L1433:L1468" si="475">MONTH(K1433)</f>
        <v>1</v>
      </c>
      <c r="M1433" s="5">
        <f t="shared" ref="M1433:M1468" si="476">YEAR(K1433)</f>
        <v>2023</v>
      </c>
      <c r="N1433" s="6">
        <v>1936</v>
      </c>
      <c r="O1433" s="6">
        <f>-946-990</f>
        <v>-1936</v>
      </c>
      <c r="P1433" s="6">
        <f t="shared" ref="P1433:P1470" si="477">SUM(N1433+O1433)</f>
        <v>0</v>
      </c>
      <c r="Q1433" s="7">
        <f t="shared" ref="Q1433:Q1470" si="478">SUM(Q1432+N1433)</f>
        <v>2657147.5500000003</v>
      </c>
      <c r="R1433" s="44" t="str">
        <f>VLOOKUP(F1433,'Set up'!$A$2:$E$44,5,FALSE)</f>
        <v>Trsf</v>
      </c>
      <c r="S1433" s="1" t="s">
        <v>1989</v>
      </c>
    </row>
    <row r="1434" spans="1:19" x14ac:dyDescent="0.3">
      <c r="A1434" s="4" t="s">
        <v>1305</v>
      </c>
      <c r="B1434" s="5">
        <f t="shared" si="473"/>
        <v>2</v>
      </c>
      <c r="C1434" s="5">
        <f t="shared" si="474"/>
        <v>2023</v>
      </c>
      <c r="D1434" s="5" t="s">
        <v>1304</v>
      </c>
      <c r="E1434" s="5" t="str">
        <f>VLOOKUP(F1434,'Set up'!$A$2:$C$44,2,FALSE)</f>
        <v>C00000001</v>
      </c>
      <c r="F1434" s="1" t="s">
        <v>7</v>
      </c>
      <c r="G1434" s="89" t="s">
        <v>718</v>
      </c>
      <c r="H1434" s="5">
        <v>1</v>
      </c>
      <c r="I1434" s="5" t="str">
        <f>VLOOKUP(F1434,'Set up'!$A$2:$C$44,3,FALSE)</f>
        <v>Cash</v>
      </c>
      <c r="J1434" s="5">
        <f>VLOOKUP(F1434,'Set up'!$A$2:$D$44,4,FALSE)</f>
        <v>0</v>
      </c>
      <c r="K1434" s="4">
        <f t="shared" si="471"/>
        <v>44960</v>
      </c>
      <c r="L1434" s="5">
        <f t="shared" si="475"/>
        <v>2</v>
      </c>
      <c r="M1434" s="5">
        <f t="shared" si="476"/>
        <v>2023</v>
      </c>
      <c r="N1434" s="6">
        <v>1804</v>
      </c>
      <c r="O1434" s="6">
        <f>-N1434</f>
        <v>-1804</v>
      </c>
      <c r="P1434" s="6">
        <f t="shared" si="477"/>
        <v>0</v>
      </c>
      <c r="Q1434" s="7">
        <f t="shared" si="478"/>
        <v>2658951.5500000003</v>
      </c>
      <c r="R1434" s="44" t="str">
        <f>VLOOKUP(F1434,'Set up'!$A$2:$E$44,5,FALSE)</f>
        <v>Trsf</v>
      </c>
      <c r="S1434" s="1" t="s">
        <v>1370</v>
      </c>
    </row>
    <row r="1435" spans="1:19" x14ac:dyDescent="0.3">
      <c r="A1435" s="4" t="s">
        <v>1305</v>
      </c>
      <c r="B1435" s="5">
        <f t="shared" si="473"/>
        <v>2</v>
      </c>
      <c r="C1435" s="5">
        <f t="shared" si="474"/>
        <v>2023</v>
      </c>
      <c r="D1435" s="5" t="s">
        <v>1304</v>
      </c>
      <c r="E1435" s="5" t="str">
        <f>VLOOKUP(F1435,'Set up'!$A$2:$C$44,2,FALSE)</f>
        <v>C00000001</v>
      </c>
      <c r="F1435" s="1" t="s">
        <v>7</v>
      </c>
      <c r="G1435" s="89" t="s">
        <v>656</v>
      </c>
      <c r="H1435" s="5">
        <v>4</v>
      </c>
      <c r="I1435" s="5" t="str">
        <f>VLOOKUP(F1435,'Set up'!$A$2:$C$44,3,FALSE)</f>
        <v>Cash</v>
      </c>
      <c r="J1435" s="5">
        <f>VLOOKUP(F1435,'Set up'!$A$2:$D$44,4,FALSE)</f>
        <v>0</v>
      </c>
      <c r="K1435" s="4">
        <f t="shared" si="471"/>
        <v>44960</v>
      </c>
      <c r="L1435" s="5">
        <f t="shared" si="475"/>
        <v>2</v>
      </c>
      <c r="M1435" s="5">
        <f t="shared" si="476"/>
        <v>2023</v>
      </c>
      <c r="N1435" s="6">
        <v>912</v>
      </c>
      <c r="O1435" s="6">
        <f>-N1435</f>
        <v>-912</v>
      </c>
      <c r="P1435" s="6">
        <f t="shared" si="477"/>
        <v>0</v>
      </c>
      <c r="Q1435" s="7">
        <f t="shared" si="478"/>
        <v>2659863.5500000003</v>
      </c>
      <c r="R1435" s="44" t="str">
        <f>VLOOKUP(F1435,'Set up'!$A$2:$E$44,5,FALSE)</f>
        <v>Trsf</v>
      </c>
      <c r="S1435" s="1" t="s">
        <v>1370</v>
      </c>
    </row>
    <row r="1436" spans="1:19" x14ac:dyDescent="0.3">
      <c r="A1436" s="4" t="s">
        <v>1305</v>
      </c>
      <c r="B1436" s="5">
        <f t="shared" si="473"/>
        <v>2</v>
      </c>
      <c r="C1436" s="5">
        <f t="shared" si="474"/>
        <v>2023</v>
      </c>
      <c r="D1436" s="5" t="s">
        <v>1308</v>
      </c>
      <c r="E1436" s="5" t="str">
        <f>VLOOKUP(F1436,'Set up'!$A$2:$C$44,2,FALSE)</f>
        <v>C00000036</v>
      </c>
      <c r="F1436" s="1" t="s">
        <v>1306</v>
      </c>
      <c r="G1436" s="89" t="s">
        <v>773</v>
      </c>
      <c r="H1436" s="5">
        <v>1</v>
      </c>
      <c r="I1436" s="5" t="str">
        <f>VLOOKUP(F1436,'Set up'!$A$2:$C$44,3,FALSE)</f>
        <v>Cash</v>
      </c>
      <c r="J1436" s="5">
        <f>VLOOKUP(F1436,'Set up'!$A$2:$D$44,4,FALSE)</f>
        <v>0</v>
      </c>
      <c r="K1436" s="4">
        <f t="shared" si="471"/>
        <v>44960</v>
      </c>
      <c r="L1436" s="5">
        <f t="shared" si="475"/>
        <v>2</v>
      </c>
      <c r="M1436" s="5">
        <f t="shared" si="476"/>
        <v>2023</v>
      </c>
      <c r="N1436" s="6">
        <v>256</v>
      </c>
      <c r="O1436" s="6">
        <f t="shared" ref="O1436:O1437" si="479">-N1436</f>
        <v>-256</v>
      </c>
      <c r="P1436" s="6">
        <f t="shared" si="477"/>
        <v>0</v>
      </c>
      <c r="Q1436" s="7">
        <f t="shared" si="478"/>
        <v>2660119.5500000003</v>
      </c>
      <c r="R1436" s="44" t="str">
        <f>VLOOKUP(F1436,'Set up'!$A$2:$E$44,5,FALSE)</f>
        <v>Trsf</v>
      </c>
      <c r="S1436" s="1" t="s">
        <v>1371</v>
      </c>
    </row>
    <row r="1437" spans="1:19" x14ac:dyDescent="0.3">
      <c r="A1437" s="4" t="s">
        <v>1305</v>
      </c>
      <c r="B1437" s="5">
        <f t="shared" si="473"/>
        <v>2</v>
      </c>
      <c r="C1437" s="5">
        <f t="shared" si="474"/>
        <v>2023</v>
      </c>
      <c r="D1437" s="5" t="s">
        <v>1308</v>
      </c>
      <c r="E1437" s="5" t="str">
        <f>VLOOKUP(F1437,'Set up'!$A$2:$C$44,2,FALSE)</f>
        <v>C00000036</v>
      </c>
      <c r="F1437" s="1" t="s">
        <v>1306</v>
      </c>
      <c r="G1437" s="89" t="s">
        <v>46</v>
      </c>
      <c r="H1437" s="5">
        <v>1</v>
      </c>
      <c r="I1437" s="5" t="str">
        <f>VLOOKUP(F1437,'Set up'!$A$2:$C$44,3,FALSE)</f>
        <v>Cash</v>
      </c>
      <c r="J1437" s="5">
        <f>VLOOKUP(F1437,'Set up'!$A$2:$D$44,4,FALSE)</f>
        <v>0</v>
      </c>
      <c r="K1437" s="4">
        <f t="shared" si="471"/>
        <v>44960</v>
      </c>
      <c r="L1437" s="5">
        <f t="shared" si="475"/>
        <v>2</v>
      </c>
      <c r="M1437" s="5">
        <f t="shared" si="476"/>
        <v>2023</v>
      </c>
      <c r="N1437" s="6">
        <v>110</v>
      </c>
      <c r="O1437" s="6">
        <f t="shared" si="479"/>
        <v>-110</v>
      </c>
      <c r="P1437" s="6">
        <f t="shared" si="477"/>
        <v>0</v>
      </c>
      <c r="Q1437" s="7">
        <f t="shared" si="478"/>
        <v>2660229.5500000003</v>
      </c>
      <c r="R1437" s="44" t="str">
        <f>VLOOKUP(F1437,'Set up'!$A$2:$E$44,5,FALSE)</f>
        <v>Trsf</v>
      </c>
      <c r="S1437" s="1" t="s">
        <v>1371</v>
      </c>
    </row>
    <row r="1438" spans="1:19" x14ac:dyDescent="0.3">
      <c r="A1438" s="4" t="s">
        <v>1310</v>
      </c>
      <c r="B1438" s="5">
        <f t="shared" si="473"/>
        <v>3</v>
      </c>
      <c r="C1438" s="5">
        <f t="shared" si="474"/>
        <v>2023</v>
      </c>
      <c r="D1438" s="5" t="s">
        <v>1309</v>
      </c>
      <c r="E1438" s="5" t="str">
        <f>VLOOKUP(F1438,'Set up'!$A$2:$C$44,2,FALSE)</f>
        <v>C00000020</v>
      </c>
      <c r="F1438" s="1" t="s">
        <v>411</v>
      </c>
      <c r="G1438" s="89" t="s">
        <v>1112</v>
      </c>
      <c r="H1438" s="5">
        <v>15</v>
      </c>
      <c r="I1438" s="5" t="str">
        <f>VLOOKUP(F1438,'Set up'!$A$2:$C$44,3,FALSE)</f>
        <v>Cash</v>
      </c>
      <c r="J1438" s="5">
        <f>VLOOKUP(F1438,'Set up'!$A$2:$D$44,4,FALSE)</f>
        <v>0</v>
      </c>
      <c r="K1438" s="4">
        <f t="shared" si="471"/>
        <v>44988</v>
      </c>
      <c r="L1438" s="5">
        <f t="shared" si="475"/>
        <v>3</v>
      </c>
      <c r="M1438" s="5">
        <f t="shared" si="476"/>
        <v>2023</v>
      </c>
      <c r="N1438" s="6">
        <v>937.5</v>
      </c>
      <c r="P1438" s="6">
        <f t="shared" si="477"/>
        <v>937.5</v>
      </c>
      <c r="Q1438" s="7">
        <f t="shared" si="478"/>
        <v>2661167.0500000003</v>
      </c>
      <c r="R1438" s="44" t="str">
        <f>VLOOKUP(F1438,'Set up'!$A$2:$E$44,5,FALSE)</f>
        <v>Trsf</v>
      </c>
    </row>
    <row r="1439" spans="1:19" x14ac:dyDescent="0.3">
      <c r="A1439" s="4" t="s">
        <v>1310</v>
      </c>
      <c r="B1439" s="5">
        <f t="shared" si="473"/>
        <v>3</v>
      </c>
      <c r="C1439" s="5">
        <f t="shared" si="474"/>
        <v>2023</v>
      </c>
      <c r="D1439" s="5" t="s">
        <v>1313</v>
      </c>
      <c r="E1439" s="5" t="str">
        <f>VLOOKUP(F1439,'Set up'!$A$2:$C$44,2,FALSE)</f>
        <v>C00000020</v>
      </c>
      <c r="F1439" s="1" t="s">
        <v>411</v>
      </c>
      <c r="G1439" s="89" t="s">
        <v>718</v>
      </c>
      <c r="H1439" s="5">
        <v>10</v>
      </c>
      <c r="I1439" s="5" t="str">
        <f>VLOOKUP(F1439,'Set up'!$A$2:$C$44,3,FALSE)</f>
        <v>Cash</v>
      </c>
      <c r="J1439" s="5">
        <f>VLOOKUP(F1439,'Set up'!$A$2:$D$44,4,FALSE)</f>
        <v>0</v>
      </c>
      <c r="K1439" s="4">
        <f t="shared" si="471"/>
        <v>44988</v>
      </c>
      <c r="L1439" s="5">
        <f t="shared" si="475"/>
        <v>3</v>
      </c>
      <c r="M1439" s="5">
        <f t="shared" si="476"/>
        <v>2023</v>
      </c>
      <c r="N1439" s="6">
        <v>17380</v>
      </c>
      <c r="P1439" s="6">
        <f t="shared" si="477"/>
        <v>17380</v>
      </c>
      <c r="Q1439" s="7">
        <f t="shared" si="478"/>
        <v>2678547.0500000003</v>
      </c>
      <c r="R1439" s="44" t="str">
        <f>VLOOKUP(F1439,'Set up'!$A$2:$E$44,5,FALSE)</f>
        <v>Trsf</v>
      </c>
    </row>
    <row r="1440" spans="1:19" x14ac:dyDescent="0.3">
      <c r="A1440" s="4" t="s">
        <v>1310</v>
      </c>
      <c r="B1440" s="5">
        <f t="shared" si="473"/>
        <v>3</v>
      </c>
      <c r="C1440" s="5">
        <f t="shared" si="474"/>
        <v>2023</v>
      </c>
      <c r="D1440" s="5" t="s">
        <v>1313</v>
      </c>
      <c r="E1440" s="5" t="str">
        <f>VLOOKUP(F1440,'Set up'!$A$2:$C$44,2,FALSE)</f>
        <v>C00000020</v>
      </c>
      <c r="F1440" s="1" t="s">
        <v>411</v>
      </c>
      <c r="G1440" s="89" t="s">
        <v>721</v>
      </c>
      <c r="H1440" s="5">
        <v>5</v>
      </c>
      <c r="I1440" s="5" t="str">
        <f>VLOOKUP(F1440,'Set up'!$A$2:$C$44,3,FALSE)</f>
        <v>Cash</v>
      </c>
      <c r="J1440" s="5">
        <f>VLOOKUP(F1440,'Set up'!$A$2:$D$44,4,FALSE)</f>
        <v>0</v>
      </c>
      <c r="K1440" s="4">
        <f t="shared" si="471"/>
        <v>44988</v>
      </c>
      <c r="L1440" s="5">
        <f t="shared" si="475"/>
        <v>3</v>
      </c>
      <c r="M1440" s="5">
        <f t="shared" si="476"/>
        <v>2023</v>
      </c>
      <c r="N1440" s="6">
        <v>8690</v>
      </c>
      <c r="P1440" s="6">
        <f t="shared" si="477"/>
        <v>8690</v>
      </c>
      <c r="Q1440" s="7">
        <f t="shared" si="478"/>
        <v>2687237.0500000003</v>
      </c>
      <c r="R1440" s="44" t="str">
        <f>VLOOKUP(F1440,'Set up'!$A$2:$E$44,5,FALSE)</f>
        <v>Trsf</v>
      </c>
    </row>
    <row r="1441" spans="1:19" x14ac:dyDescent="0.3">
      <c r="A1441" s="4" t="s">
        <v>1310</v>
      </c>
      <c r="B1441" s="5">
        <f t="shared" si="473"/>
        <v>3</v>
      </c>
      <c r="C1441" s="5">
        <f t="shared" si="474"/>
        <v>2023</v>
      </c>
      <c r="D1441" s="5" t="s">
        <v>1313</v>
      </c>
      <c r="E1441" s="5" t="str">
        <f>VLOOKUP(F1441,'Set up'!$A$2:$C$44,2,FALSE)</f>
        <v>C00000020</v>
      </c>
      <c r="F1441" s="1" t="s">
        <v>411</v>
      </c>
      <c r="G1441" s="89" t="s">
        <v>656</v>
      </c>
      <c r="H1441" s="5">
        <v>40</v>
      </c>
      <c r="I1441" s="5" t="str">
        <f>VLOOKUP(F1441,'Set up'!$A$2:$C$44,3,FALSE)</f>
        <v>Cash</v>
      </c>
      <c r="J1441" s="5">
        <f>VLOOKUP(F1441,'Set up'!$A$2:$D$44,4,FALSE)</f>
        <v>0</v>
      </c>
      <c r="K1441" s="4">
        <f t="shared" si="471"/>
        <v>44988</v>
      </c>
      <c r="L1441" s="5">
        <f t="shared" si="475"/>
        <v>3</v>
      </c>
      <c r="M1441" s="5">
        <f t="shared" si="476"/>
        <v>2023</v>
      </c>
      <c r="N1441" s="6">
        <v>9120</v>
      </c>
      <c r="P1441" s="6">
        <f t="shared" si="477"/>
        <v>9120</v>
      </c>
      <c r="Q1441" s="7">
        <f t="shared" si="478"/>
        <v>2696357.0500000003</v>
      </c>
      <c r="R1441" s="44" t="str">
        <f>VLOOKUP(F1441,'Set up'!$A$2:$E$44,5,FALSE)</f>
        <v>Trsf</v>
      </c>
    </row>
    <row r="1442" spans="1:19" x14ac:dyDescent="0.3">
      <c r="A1442" s="4" t="s">
        <v>1310</v>
      </c>
      <c r="B1442" s="5">
        <f t="shared" si="473"/>
        <v>3</v>
      </c>
      <c r="C1442" s="5">
        <f t="shared" si="474"/>
        <v>2023</v>
      </c>
      <c r="D1442" s="5" t="s">
        <v>1313</v>
      </c>
      <c r="E1442" s="5" t="str">
        <f>VLOOKUP(F1442,'Set up'!$A$2:$C$44,2,FALSE)</f>
        <v>C00000020</v>
      </c>
      <c r="F1442" s="1" t="s">
        <v>411</v>
      </c>
      <c r="G1442" s="89" t="s">
        <v>780</v>
      </c>
      <c r="H1442" s="5">
        <v>20</v>
      </c>
      <c r="I1442" s="5" t="str">
        <f>VLOOKUP(F1442,'Set up'!$A$2:$C$44,3,FALSE)</f>
        <v>Cash</v>
      </c>
      <c r="J1442" s="5">
        <f>VLOOKUP(F1442,'Set up'!$A$2:$D$44,4,FALSE)</f>
        <v>0</v>
      </c>
      <c r="K1442" s="4">
        <f t="shared" si="471"/>
        <v>44988</v>
      </c>
      <c r="L1442" s="5">
        <f t="shared" si="475"/>
        <v>3</v>
      </c>
      <c r="M1442" s="5">
        <f t="shared" si="476"/>
        <v>2023</v>
      </c>
      <c r="N1442" s="6">
        <v>5040</v>
      </c>
      <c r="P1442" s="6">
        <f t="shared" si="477"/>
        <v>5040</v>
      </c>
      <c r="Q1442" s="7">
        <f t="shared" si="478"/>
        <v>2701397.0500000003</v>
      </c>
      <c r="R1442" s="44" t="str">
        <f>VLOOKUP(F1442,'Set up'!$A$2:$E$44,5,FALSE)</f>
        <v>Trsf</v>
      </c>
    </row>
    <row r="1443" spans="1:19" x14ac:dyDescent="0.3">
      <c r="A1443" s="4" t="s">
        <v>1310</v>
      </c>
      <c r="B1443" s="5">
        <f t="shared" si="473"/>
        <v>3</v>
      </c>
      <c r="C1443" s="5">
        <f t="shared" si="474"/>
        <v>2023</v>
      </c>
      <c r="D1443" s="5" t="s">
        <v>1313</v>
      </c>
      <c r="E1443" s="5" t="str">
        <f>VLOOKUP(F1443,'Set up'!$A$2:$C$44,2,FALSE)</f>
        <v>C00000020</v>
      </c>
      <c r="F1443" s="1" t="s">
        <v>411</v>
      </c>
      <c r="G1443" s="89" t="s">
        <v>668</v>
      </c>
      <c r="H1443" s="5">
        <v>4</v>
      </c>
      <c r="I1443" s="5" t="str">
        <f>VLOOKUP(F1443,'Set up'!$A$2:$C$44,3,FALSE)</f>
        <v>Cash</v>
      </c>
      <c r="J1443" s="5">
        <f>VLOOKUP(F1443,'Set up'!$A$2:$D$44,4,FALSE)</f>
        <v>0</v>
      </c>
      <c r="K1443" s="4">
        <f t="shared" si="471"/>
        <v>44988</v>
      </c>
      <c r="L1443" s="5">
        <f t="shared" si="475"/>
        <v>3</v>
      </c>
      <c r="M1443" s="5">
        <f t="shared" si="476"/>
        <v>2023</v>
      </c>
      <c r="N1443" s="6">
        <v>380</v>
      </c>
      <c r="P1443" s="6">
        <f t="shared" si="477"/>
        <v>380</v>
      </c>
      <c r="Q1443" s="7">
        <f t="shared" si="478"/>
        <v>2701777.0500000003</v>
      </c>
      <c r="R1443" s="44" t="str">
        <f>VLOOKUP(F1443,'Set up'!$A$2:$E$44,5,FALSE)</f>
        <v>Trsf</v>
      </c>
    </row>
    <row r="1444" spans="1:19" x14ac:dyDescent="0.3">
      <c r="A1444" s="4" t="s">
        <v>1310</v>
      </c>
      <c r="B1444" s="5">
        <f t="shared" si="473"/>
        <v>3</v>
      </c>
      <c r="C1444" s="5">
        <f t="shared" si="474"/>
        <v>2023</v>
      </c>
      <c r="D1444" s="5" t="s">
        <v>1313</v>
      </c>
      <c r="E1444" s="5" t="str">
        <f>VLOOKUP(F1444,'Set up'!$A$2:$C$44,2,FALSE)</f>
        <v>C00000020</v>
      </c>
      <c r="F1444" s="1" t="s">
        <v>411</v>
      </c>
      <c r="G1444" s="89" t="s">
        <v>1075</v>
      </c>
      <c r="H1444" s="5">
        <v>2</v>
      </c>
      <c r="I1444" s="5" t="str">
        <f>VLOOKUP(F1444,'Set up'!$A$2:$C$44,3,FALSE)</f>
        <v>Cash</v>
      </c>
      <c r="J1444" s="5">
        <f>VLOOKUP(F1444,'Set up'!$A$2:$D$44,4,FALSE)</f>
        <v>0</v>
      </c>
      <c r="K1444" s="4">
        <f t="shared" si="471"/>
        <v>44988</v>
      </c>
      <c r="L1444" s="5">
        <f t="shared" si="475"/>
        <v>3</v>
      </c>
      <c r="M1444" s="5">
        <f t="shared" si="476"/>
        <v>2023</v>
      </c>
      <c r="N1444" s="6">
        <v>2000</v>
      </c>
      <c r="P1444" s="6">
        <f t="shared" si="477"/>
        <v>2000</v>
      </c>
      <c r="Q1444" s="7">
        <f t="shared" si="478"/>
        <v>2703777.0500000003</v>
      </c>
      <c r="R1444" s="44" t="str">
        <f>VLOOKUP(F1444,'Set up'!$A$2:$E$44,5,FALSE)</f>
        <v>Trsf</v>
      </c>
    </row>
    <row r="1445" spans="1:19" x14ac:dyDescent="0.3">
      <c r="A1445" s="4" t="s">
        <v>1310</v>
      </c>
      <c r="B1445" s="5">
        <f t="shared" si="473"/>
        <v>3</v>
      </c>
      <c r="C1445" s="5">
        <f t="shared" si="474"/>
        <v>2023</v>
      </c>
      <c r="D1445" s="5" t="s">
        <v>1314</v>
      </c>
      <c r="E1445" s="5" t="str">
        <f>VLOOKUP(F1445,'Set up'!$A$2:$C$44,2,FALSE)</f>
        <v>C00000037</v>
      </c>
      <c r="F1445" s="1" t="s">
        <v>1311</v>
      </c>
      <c r="G1445" s="89" t="s">
        <v>721</v>
      </c>
      <c r="H1445" s="5">
        <v>2</v>
      </c>
      <c r="I1445" s="5">
        <f>VLOOKUP(F1445,'Set up'!$A$2:$C$44,3,FALSE)</f>
        <v>30</v>
      </c>
      <c r="J1445" s="5">
        <f>VLOOKUP(F1445,'Set up'!$A$2:$D$44,4,FALSE)</f>
        <v>30</v>
      </c>
      <c r="K1445" s="4">
        <f t="shared" si="471"/>
        <v>45018</v>
      </c>
      <c r="L1445" s="5">
        <f t="shared" si="475"/>
        <v>4</v>
      </c>
      <c r="M1445" s="5">
        <f t="shared" si="476"/>
        <v>2023</v>
      </c>
      <c r="N1445" s="6">
        <v>3608</v>
      </c>
      <c r="O1445" s="6">
        <f t="shared" ref="O1445:O1448" si="480">-N1445</f>
        <v>-3608</v>
      </c>
      <c r="P1445" s="6">
        <f t="shared" si="477"/>
        <v>0</v>
      </c>
      <c r="Q1445" s="7">
        <f t="shared" si="478"/>
        <v>2707385.0500000003</v>
      </c>
      <c r="R1445" s="44" t="str">
        <f>VLOOKUP(F1445,'Set up'!$A$2:$E$44,5,FALSE)</f>
        <v>Chq</v>
      </c>
      <c r="S1445" s="1" t="s">
        <v>1378</v>
      </c>
    </row>
    <row r="1446" spans="1:19" x14ac:dyDescent="0.3">
      <c r="A1446" s="4" t="s">
        <v>1310</v>
      </c>
      <c r="B1446" s="5">
        <f t="shared" si="473"/>
        <v>3</v>
      </c>
      <c r="C1446" s="5">
        <f t="shared" si="474"/>
        <v>2023</v>
      </c>
      <c r="D1446" s="5" t="s">
        <v>1314</v>
      </c>
      <c r="E1446" s="5" t="str">
        <f>VLOOKUP(F1446,'Set up'!$A$2:$C$44,2,FALSE)</f>
        <v>C00000037</v>
      </c>
      <c r="F1446" s="1" t="s">
        <v>1311</v>
      </c>
      <c r="G1446" s="89" t="s">
        <v>709</v>
      </c>
      <c r="H1446" s="5">
        <v>2</v>
      </c>
      <c r="I1446" s="5">
        <f>VLOOKUP(F1446,'Set up'!$A$2:$C$44,3,FALSE)</f>
        <v>30</v>
      </c>
      <c r="J1446" s="5">
        <f>VLOOKUP(F1446,'Set up'!$A$2:$D$44,4,FALSE)</f>
        <v>30</v>
      </c>
      <c r="K1446" s="4">
        <f t="shared" si="471"/>
        <v>45018</v>
      </c>
      <c r="L1446" s="5">
        <f t="shared" si="475"/>
        <v>4</v>
      </c>
      <c r="M1446" s="5">
        <f t="shared" si="476"/>
        <v>2023</v>
      </c>
      <c r="N1446" s="6">
        <v>842.4</v>
      </c>
      <c r="O1446" s="6">
        <f t="shared" si="480"/>
        <v>-842.4</v>
      </c>
      <c r="P1446" s="6">
        <f t="shared" si="477"/>
        <v>0</v>
      </c>
      <c r="Q1446" s="7">
        <f t="shared" si="478"/>
        <v>2708227.45</v>
      </c>
      <c r="R1446" s="44" t="str">
        <f>VLOOKUP(F1446,'Set up'!$A$2:$E$44,5,FALSE)</f>
        <v>Chq</v>
      </c>
      <c r="S1446" s="1" t="s">
        <v>1378</v>
      </c>
    </row>
    <row r="1447" spans="1:19" x14ac:dyDescent="0.3">
      <c r="A1447" s="4" t="s">
        <v>1310</v>
      </c>
      <c r="B1447" s="5">
        <f t="shared" si="473"/>
        <v>3</v>
      </c>
      <c r="C1447" s="5">
        <f t="shared" si="474"/>
        <v>2023</v>
      </c>
      <c r="D1447" s="5" t="s">
        <v>1314</v>
      </c>
      <c r="E1447" s="5" t="str">
        <f>VLOOKUP(F1447,'Set up'!$A$2:$C$44,2,FALSE)</f>
        <v>C00000037</v>
      </c>
      <c r="F1447" s="1" t="s">
        <v>1311</v>
      </c>
      <c r="G1447" s="89" t="s">
        <v>668</v>
      </c>
      <c r="H1447" s="5">
        <v>2</v>
      </c>
      <c r="I1447" s="5">
        <f>VLOOKUP(F1447,'Set up'!$A$2:$C$44,3,FALSE)</f>
        <v>30</v>
      </c>
      <c r="J1447" s="5">
        <f>VLOOKUP(F1447,'Set up'!$A$2:$D$44,4,FALSE)</f>
        <v>30</v>
      </c>
      <c r="K1447" s="4">
        <f t="shared" si="471"/>
        <v>45018</v>
      </c>
      <c r="L1447" s="5">
        <f t="shared" si="475"/>
        <v>4</v>
      </c>
      <c r="M1447" s="5">
        <f t="shared" si="476"/>
        <v>2023</v>
      </c>
      <c r="N1447" s="6">
        <v>190</v>
      </c>
      <c r="O1447" s="6">
        <f t="shared" si="480"/>
        <v>-190</v>
      </c>
      <c r="P1447" s="6">
        <f t="shared" si="477"/>
        <v>0</v>
      </c>
      <c r="Q1447" s="7">
        <f t="shared" si="478"/>
        <v>2708417.45</v>
      </c>
      <c r="R1447" s="44" t="str">
        <f>VLOOKUP(F1447,'Set up'!$A$2:$E$44,5,FALSE)</f>
        <v>Chq</v>
      </c>
      <c r="S1447" s="1" t="s">
        <v>1378</v>
      </c>
    </row>
    <row r="1448" spans="1:19" x14ac:dyDescent="0.3">
      <c r="A1448" s="4" t="s">
        <v>1310</v>
      </c>
      <c r="B1448" s="5">
        <f t="shared" si="473"/>
        <v>3</v>
      </c>
      <c r="C1448" s="5">
        <f t="shared" si="474"/>
        <v>2023</v>
      </c>
      <c r="D1448" s="5" t="s">
        <v>1314</v>
      </c>
      <c r="E1448" s="5" t="str">
        <f>VLOOKUP(F1448,'Set up'!$A$2:$C$44,2,FALSE)</f>
        <v>C00000037</v>
      </c>
      <c r="F1448" s="1" t="s">
        <v>1311</v>
      </c>
      <c r="G1448" s="89" t="s">
        <v>784</v>
      </c>
      <c r="H1448" s="5">
        <v>3</v>
      </c>
      <c r="I1448" s="5">
        <f>VLOOKUP(F1448,'Set up'!$A$2:$C$44,3,FALSE)</f>
        <v>30</v>
      </c>
      <c r="J1448" s="5">
        <f>VLOOKUP(F1448,'Set up'!$A$2:$D$44,4,FALSE)</f>
        <v>30</v>
      </c>
      <c r="K1448" s="4">
        <f t="shared" si="471"/>
        <v>45018</v>
      </c>
      <c r="L1448" s="5">
        <f t="shared" si="475"/>
        <v>4</v>
      </c>
      <c r="M1448" s="5">
        <f t="shared" si="476"/>
        <v>2023</v>
      </c>
      <c r="N1448" s="6">
        <v>144</v>
      </c>
      <c r="O1448" s="6">
        <f t="shared" si="480"/>
        <v>-144</v>
      </c>
      <c r="P1448" s="6">
        <f t="shared" si="477"/>
        <v>0</v>
      </c>
      <c r="Q1448" s="7">
        <f t="shared" si="478"/>
        <v>2708561.45</v>
      </c>
      <c r="R1448" s="44" t="str">
        <f>VLOOKUP(F1448,'Set up'!$A$2:$E$44,5,FALSE)</f>
        <v>Chq</v>
      </c>
      <c r="S1448" s="1" t="s">
        <v>1378</v>
      </c>
    </row>
    <row r="1449" spans="1:19" x14ac:dyDescent="0.3">
      <c r="A1449" s="4" t="s">
        <v>1319</v>
      </c>
      <c r="B1449" s="5">
        <f t="shared" si="473"/>
        <v>6</v>
      </c>
      <c r="C1449" s="5">
        <f t="shared" si="474"/>
        <v>2023</v>
      </c>
      <c r="D1449" s="5" t="s">
        <v>1315</v>
      </c>
      <c r="E1449" s="5" t="str">
        <f>VLOOKUP(F1449,'Set up'!$A$2:$C$44,2,FALSE)</f>
        <v>C00000036</v>
      </c>
      <c r="F1449" s="1" t="s">
        <v>1306</v>
      </c>
      <c r="G1449" s="89" t="s">
        <v>1316</v>
      </c>
      <c r="H1449" s="5">
        <v>1</v>
      </c>
      <c r="I1449" s="5" t="str">
        <f>VLOOKUP(F1449,'Set up'!$A$2:$C$44,3,FALSE)</f>
        <v>Cash</v>
      </c>
      <c r="J1449" s="5">
        <f>VLOOKUP(F1449,'Set up'!$A$2:$D$44,4,FALSE)</f>
        <v>0</v>
      </c>
      <c r="K1449" s="4">
        <f t="shared" si="471"/>
        <v>45080</v>
      </c>
      <c r="L1449" s="5">
        <f t="shared" si="475"/>
        <v>6</v>
      </c>
      <c r="M1449" s="5">
        <f t="shared" si="476"/>
        <v>2023</v>
      </c>
      <c r="N1449" s="6">
        <v>950</v>
      </c>
      <c r="O1449" s="6">
        <f t="shared" ref="O1449:O1454" si="481">-N1449</f>
        <v>-950</v>
      </c>
      <c r="P1449" s="6">
        <f t="shared" si="477"/>
        <v>0</v>
      </c>
      <c r="Q1449" s="7">
        <f t="shared" si="478"/>
        <v>2709511.45</v>
      </c>
      <c r="R1449" s="44" t="str">
        <f>VLOOKUP(F1449,'Set up'!$A$2:$E$44,5,FALSE)</f>
        <v>Trsf</v>
      </c>
      <c r="S1449" s="1" t="s">
        <v>1372</v>
      </c>
    </row>
    <row r="1450" spans="1:19" x14ac:dyDescent="0.3">
      <c r="A1450" s="4" t="s">
        <v>1319</v>
      </c>
      <c r="B1450" s="5">
        <f t="shared" si="473"/>
        <v>6</v>
      </c>
      <c r="C1450" s="5">
        <f t="shared" si="474"/>
        <v>2023</v>
      </c>
      <c r="D1450" s="5" t="s">
        <v>1315</v>
      </c>
      <c r="E1450" s="5" t="str">
        <f>VLOOKUP(F1450,'Set up'!$A$2:$C$44,2,FALSE)</f>
        <v>C00000036</v>
      </c>
      <c r="F1450" s="1" t="s">
        <v>1306</v>
      </c>
      <c r="G1450" s="89" t="s">
        <v>1317</v>
      </c>
      <c r="H1450" s="5">
        <v>1</v>
      </c>
      <c r="I1450" s="5" t="str">
        <f>VLOOKUP(F1450,'Set up'!$A$2:$C$44,3,FALSE)</f>
        <v>Cash</v>
      </c>
      <c r="J1450" s="5">
        <f>VLOOKUP(F1450,'Set up'!$A$2:$D$44,4,FALSE)</f>
        <v>0</v>
      </c>
      <c r="K1450" s="4">
        <f t="shared" si="471"/>
        <v>45080</v>
      </c>
      <c r="L1450" s="5">
        <f t="shared" si="475"/>
        <v>6</v>
      </c>
      <c r="M1450" s="5">
        <f t="shared" si="476"/>
        <v>2023</v>
      </c>
      <c r="N1450" s="6">
        <v>475</v>
      </c>
      <c r="O1450" s="6">
        <f t="shared" si="481"/>
        <v>-475</v>
      </c>
      <c r="P1450" s="6">
        <f t="shared" si="477"/>
        <v>0</v>
      </c>
      <c r="Q1450" s="7">
        <f t="shared" si="478"/>
        <v>2709986.45</v>
      </c>
      <c r="R1450" s="44" t="str">
        <f>VLOOKUP(F1450,'Set up'!$A$2:$E$44,5,FALSE)</f>
        <v>Trsf</v>
      </c>
      <c r="S1450" s="1" t="s">
        <v>1372</v>
      </c>
    </row>
    <row r="1451" spans="1:19" x14ac:dyDescent="0.3">
      <c r="A1451" s="4" t="s">
        <v>1319</v>
      </c>
      <c r="B1451" s="5">
        <f t="shared" si="473"/>
        <v>6</v>
      </c>
      <c r="C1451" s="5">
        <f t="shared" si="474"/>
        <v>2023</v>
      </c>
      <c r="D1451" s="5" t="s">
        <v>1315</v>
      </c>
      <c r="E1451" s="5" t="str">
        <f>VLOOKUP(F1451,'Set up'!$A$2:$C$44,2,FALSE)</f>
        <v>C00000036</v>
      </c>
      <c r="F1451" s="1" t="s">
        <v>1306</v>
      </c>
      <c r="G1451" s="89" t="s">
        <v>1318</v>
      </c>
      <c r="H1451" s="5">
        <v>2</v>
      </c>
      <c r="I1451" s="5" t="str">
        <f>VLOOKUP(F1451,'Set up'!$A$2:$C$44,3,FALSE)</f>
        <v>Cash</v>
      </c>
      <c r="J1451" s="5">
        <f>VLOOKUP(F1451,'Set up'!$A$2:$D$44,4,FALSE)</f>
        <v>0</v>
      </c>
      <c r="K1451" s="4">
        <f t="shared" si="471"/>
        <v>45080</v>
      </c>
      <c r="L1451" s="5">
        <f t="shared" si="475"/>
        <v>6</v>
      </c>
      <c r="M1451" s="5">
        <f t="shared" si="476"/>
        <v>2023</v>
      </c>
      <c r="N1451" s="6">
        <v>0</v>
      </c>
      <c r="O1451" s="6">
        <f t="shared" si="481"/>
        <v>0</v>
      </c>
      <c r="P1451" s="6">
        <f t="shared" si="477"/>
        <v>0</v>
      </c>
      <c r="Q1451" s="7">
        <f t="shared" si="478"/>
        <v>2709986.45</v>
      </c>
      <c r="R1451" s="44" t="str">
        <f>VLOOKUP(F1451,'Set up'!$A$2:$E$44,5,FALSE)</f>
        <v>Trsf</v>
      </c>
      <c r="S1451" s="1" t="s">
        <v>1372</v>
      </c>
    </row>
    <row r="1452" spans="1:19" x14ac:dyDescent="0.3">
      <c r="A1452" s="4" t="s">
        <v>1319</v>
      </c>
      <c r="B1452" s="5">
        <f t="shared" si="473"/>
        <v>6</v>
      </c>
      <c r="C1452" s="5">
        <f t="shared" si="474"/>
        <v>2023</v>
      </c>
      <c r="D1452" s="5" t="s">
        <v>1320</v>
      </c>
      <c r="E1452" s="5" t="str">
        <f>VLOOKUP(F1452,'Set up'!$A$2:$C$44,2,FALSE)</f>
        <v>C00000021</v>
      </c>
      <c r="F1452" s="1" t="s">
        <v>493</v>
      </c>
      <c r="G1452" s="89" t="s">
        <v>718</v>
      </c>
      <c r="H1452" s="5">
        <v>1</v>
      </c>
      <c r="I1452" s="5" t="str">
        <f>VLOOKUP(F1452,'Set up'!$A$2:$C$44,3,FALSE)</f>
        <v>Cash</v>
      </c>
      <c r="J1452" s="5">
        <f>VLOOKUP(F1452,'Set up'!$A$2:$D$44,4,FALSE)</f>
        <v>0</v>
      </c>
      <c r="K1452" s="4">
        <f t="shared" si="471"/>
        <v>45080</v>
      </c>
      <c r="L1452" s="5">
        <f t="shared" si="475"/>
        <v>6</v>
      </c>
      <c r="M1452" s="5">
        <f t="shared" si="476"/>
        <v>2023</v>
      </c>
      <c r="N1452" s="6">
        <v>1870</v>
      </c>
      <c r="O1452" s="6">
        <f t="shared" si="481"/>
        <v>-1870</v>
      </c>
      <c r="P1452" s="6">
        <f t="shared" si="477"/>
        <v>0</v>
      </c>
      <c r="Q1452" s="7">
        <f t="shared" si="478"/>
        <v>2711856.45</v>
      </c>
      <c r="R1452" s="44" t="str">
        <f>VLOOKUP(F1452,'Set up'!$A$2:$E$44,5,FALSE)</f>
        <v>PD Chq</v>
      </c>
      <c r="S1452" s="1" t="s">
        <v>1783</v>
      </c>
    </row>
    <row r="1453" spans="1:19" x14ac:dyDescent="0.3">
      <c r="A1453" s="4" t="s">
        <v>1319</v>
      </c>
      <c r="B1453" s="5">
        <f t="shared" si="473"/>
        <v>6</v>
      </c>
      <c r="C1453" s="5">
        <f t="shared" si="474"/>
        <v>2023</v>
      </c>
      <c r="D1453" s="5" t="s">
        <v>1320</v>
      </c>
      <c r="E1453" s="5" t="str">
        <f>VLOOKUP(F1453,'Set up'!$A$2:$C$44,2,FALSE)</f>
        <v>C00000021</v>
      </c>
      <c r="F1453" s="1" t="s">
        <v>493</v>
      </c>
      <c r="G1453" s="89" t="s">
        <v>656</v>
      </c>
      <c r="H1453" s="5">
        <v>2</v>
      </c>
      <c r="I1453" s="5" t="str">
        <f>VLOOKUP(F1453,'Set up'!$A$2:$C$44,3,FALSE)</f>
        <v>Cash</v>
      </c>
      <c r="J1453" s="5">
        <f>VLOOKUP(F1453,'Set up'!$A$2:$D$44,4,FALSE)</f>
        <v>0</v>
      </c>
      <c r="K1453" s="4">
        <f t="shared" si="471"/>
        <v>45080</v>
      </c>
      <c r="L1453" s="5">
        <f t="shared" si="475"/>
        <v>6</v>
      </c>
      <c r="M1453" s="5">
        <f t="shared" si="476"/>
        <v>2023</v>
      </c>
      <c r="N1453" s="6">
        <v>510</v>
      </c>
      <c r="O1453" s="6">
        <f t="shared" si="481"/>
        <v>-510</v>
      </c>
      <c r="P1453" s="6">
        <f t="shared" si="477"/>
        <v>0</v>
      </c>
      <c r="Q1453" s="7">
        <f t="shared" si="478"/>
        <v>2712366.45</v>
      </c>
      <c r="R1453" s="44" t="str">
        <f>VLOOKUP(F1453,'Set up'!$A$2:$E$44,5,FALSE)</f>
        <v>PD Chq</v>
      </c>
      <c r="S1453" s="1" t="s">
        <v>1783</v>
      </c>
    </row>
    <row r="1454" spans="1:19" x14ac:dyDescent="0.3">
      <c r="A1454" s="4" t="s">
        <v>1319</v>
      </c>
      <c r="B1454" s="5">
        <f t="shared" si="473"/>
        <v>6</v>
      </c>
      <c r="C1454" s="5">
        <f t="shared" si="474"/>
        <v>2023</v>
      </c>
      <c r="D1454" s="5" t="s">
        <v>1320</v>
      </c>
      <c r="E1454" s="5" t="str">
        <f>VLOOKUP(F1454,'Set up'!$A$2:$C$44,2,FALSE)</f>
        <v>C00000021</v>
      </c>
      <c r="F1454" s="1" t="s">
        <v>493</v>
      </c>
      <c r="G1454" s="89" t="s">
        <v>668</v>
      </c>
      <c r="H1454" s="5">
        <v>1</v>
      </c>
      <c r="I1454" s="5" t="str">
        <f>VLOOKUP(F1454,'Set up'!$A$2:$C$44,3,FALSE)</f>
        <v>Cash</v>
      </c>
      <c r="J1454" s="5">
        <f>VLOOKUP(F1454,'Set up'!$A$2:$D$44,4,FALSE)</f>
        <v>0</v>
      </c>
      <c r="K1454" s="4">
        <f t="shared" si="471"/>
        <v>45080</v>
      </c>
      <c r="L1454" s="5">
        <f t="shared" si="475"/>
        <v>6</v>
      </c>
      <c r="M1454" s="5">
        <f t="shared" si="476"/>
        <v>2023</v>
      </c>
      <c r="N1454" s="6">
        <v>95</v>
      </c>
      <c r="O1454" s="6">
        <f t="shared" si="481"/>
        <v>-95</v>
      </c>
      <c r="P1454" s="6">
        <f t="shared" si="477"/>
        <v>0</v>
      </c>
      <c r="Q1454" s="7">
        <f t="shared" si="478"/>
        <v>2712461.45</v>
      </c>
      <c r="R1454" s="44" t="str">
        <f>VLOOKUP(F1454,'Set up'!$A$2:$E$44,5,FALSE)</f>
        <v>PD Chq</v>
      </c>
      <c r="S1454" s="1" t="s">
        <v>1783</v>
      </c>
    </row>
    <row r="1455" spans="1:19" x14ac:dyDescent="0.3">
      <c r="A1455" s="4" t="s">
        <v>1323</v>
      </c>
      <c r="B1455" s="5">
        <f t="shared" si="473"/>
        <v>7</v>
      </c>
      <c r="C1455" s="5">
        <f t="shared" si="474"/>
        <v>2023</v>
      </c>
      <c r="D1455" s="5" t="s">
        <v>1321</v>
      </c>
      <c r="E1455" s="5" t="str">
        <f>VLOOKUP(F1455,'Set up'!$A$2:$C$44,2,FALSE)</f>
        <v>C00000019</v>
      </c>
      <c r="F1455" s="1" t="s">
        <v>402</v>
      </c>
      <c r="G1455" s="89" t="s">
        <v>721</v>
      </c>
      <c r="H1455" s="5">
        <v>2</v>
      </c>
      <c r="I1455" s="5" t="str">
        <f>VLOOKUP(F1455,'Set up'!$A$2:$C$44,3,FALSE)</f>
        <v>Cash</v>
      </c>
      <c r="J1455" s="5">
        <f>VLOOKUP(F1455,'Set up'!$A$2:$D$44,4,FALSE)</f>
        <v>0</v>
      </c>
      <c r="K1455" s="4">
        <f t="shared" si="471"/>
        <v>45110</v>
      </c>
      <c r="L1455" s="5">
        <f t="shared" si="475"/>
        <v>7</v>
      </c>
      <c r="M1455" s="5">
        <f t="shared" si="476"/>
        <v>2023</v>
      </c>
      <c r="N1455" s="6">
        <v>3564</v>
      </c>
      <c r="O1455" s="6">
        <f>-718.7-1000-1845.3</f>
        <v>-3564</v>
      </c>
      <c r="P1455" s="6">
        <f t="shared" si="477"/>
        <v>0</v>
      </c>
      <c r="Q1455" s="7">
        <f t="shared" si="478"/>
        <v>2716025.45</v>
      </c>
      <c r="R1455" s="44" t="str">
        <f>VLOOKUP(F1455,'Set up'!$A$2:$E$44,5,FALSE)</f>
        <v>Trsf</v>
      </c>
      <c r="S1455" s="1" t="s">
        <v>1672</v>
      </c>
    </row>
    <row r="1456" spans="1:19" x14ac:dyDescent="0.3">
      <c r="A1456" s="4" t="s">
        <v>1323</v>
      </c>
      <c r="B1456" s="5">
        <f t="shared" si="473"/>
        <v>7</v>
      </c>
      <c r="C1456" s="5">
        <f t="shared" si="474"/>
        <v>2023</v>
      </c>
      <c r="D1456" s="5" t="s">
        <v>1321</v>
      </c>
      <c r="E1456" s="5" t="str">
        <f>VLOOKUP(F1456,'Set up'!$A$2:$C$44,2,FALSE)</f>
        <v>C00000019</v>
      </c>
      <c r="F1456" s="1" t="s">
        <v>402</v>
      </c>
      <c r="G1456" s="89" t="s">
        <v>709</v>
      </c>
      <c r="H1456" s="5">
        <v>2</v>
      </c>
      <c r="I1456" s="5" t="str">
        <f>VLOOKUP(F1456,'Set up'!$A$2:$C$44,3,FALSE)</f>
        <v>Cash</v>
      </c>
      <c r="J1456" s="5">
        <f>VLOOKUP(F1456,'Set up'!$A$2:$D$44,4,FALSE)</f>
        <v>0</v>
      </c>
      <c r="K1456" s="4">
        <f t="shared" si="471"/>
        <v>45110</v>
      </c>
      <c r="L1456" s="5">
        <f t="shared" si="475"/>
        <v>7</v>
      </c>
      <c r="M1456" s="5">
        <f t="shared" si="476"/>
        <v>2023</v>
      </c>
      <c r="N1456" s="6">
        <v>842.4</v>
      </c>
      <c r="O1456" s="6">
        <f>-154.7-500-187.7</f>
        <v>-842.40000000000009</v>
      </c>
      <c r="P1456" s="6">
        <f t="shared" si="477"/>
        <v>-1.1368683772161603E-13</v>
      </c>
      <c r="Q1456" s="7">
        <f t="shared" si="478"/>
        <v>2716867.85</v>
      </c>
      <c r="R1456" s="44" t="str">
        <f>VLOOKUP(F1456,'Set up'!$A$2:$E$44,5,FALSE)</f>
        <v>Trsf</v>
      </c>
      <c r="S1456" s="1" t="s">
        <v>1772</v>
      </c>
    </row>
    <row r="1457" spans="1:19" x14ac:dyDescent="0.3">
      <c r="A1457" s="4" t="s">
        <v>1326</v>
      </c>
      <c r="B1457" s="5">
        <f t="shared" si="473"/>
        <v>8</v>
      </c>
      <c r="C1457" s="5">
        <f t="shared" si="474"/>
        <v>2023</v>
      </c>
      <c r="D1457" s="5" t="s">
        <v>1322</v>
      </c>
      <c r="E1457" s="5" t="str">
        <f>VLOOKUP(F1457,'Set up'!$A$2:$C$44,2,FALSE)</f>
        <v>C00000019</v>
      </c>
      <c r="F1457" s="1" t="s">
        <v>402</v>
      </c>
      <c r="G1457" s="89" t="s">
        <v>793</v>
      </c>
      <c r="H1457" s="5">
        <v>5</v>
      </c>
      <c r="I1457" s="5" t="str">
        <f>VLOOKUP(F1457,'Set up'!$A$2:$C$44,3,FALSE)</f>
        <v>Cash</v>
      </c>
      <c r="J1457" s="5">
        <f>VLOOKUP(F1457,'Set up'!$A$2:$D$44,4,FALSE)</f>
        <v>0</v>
      </c>
      <c r="K1457" s="4">
        <f t="shared" si="471"/>
        <v>45141</v>
      </c>
      <c r="L1457" s="5">
        <f t="shared" si="475"/>
        <v>8</v>
      </c>
      <c r="M1457" s="5">
        <f t="shared" si="476"/>
        <v>2023</v>
      </c>
      <c r="N1457" s="6">
        <v>312.5</v>
      </c>
      <c r="O1457" s="6">
        <f t="shared" ref="O1457:O1460" si="482">-N1457</f>
        <v>-312.5</v>
      </c>
      <c r="P1457" s="6">
        <f t="shared" si="477"/>
        <v>0</v>
      </c>
      <c r="Q1457" s="7">
        <f t="shared" si="478"/>
        <v>2717180.35</v>
      </c>
      <c r="R1457" s="44" t="str">
        <f>VLOOKUP(F1457,'Set up'!$A$2:$E$44,5,FALSE)</f>
        <v>Trsf</v>
      </c>
      <c r="S1457" s="1" t="s">
        <v>1773</v>
      </c>
    </row>
    <row r="1458" spans="1:19" x14ac:dyDescent="0.3">
      <c r="A1458" s="4" t="s">
        <v>1326</v>
      </c>
      <c r="B1458" s="5">
        <f t="shared" si="473"/>
        <v>8</v>
      </c>
      <c r="C1458" s="5">
        <f t="shared" si="474"/>
        <v>2023</v>
      </c>
      <c r="D1458" s="5" t="s">
        <v>1322</v>
      </c>
      <c r="E1458" s="5" t="str">
        <f>VLOOKUP(F1458,'Set up'!$A$2:$C$44,2,FALSE)</f>
        <v>C00000019</v>
      </c>
      <c r="F1458" s="1" t="s">
        <v>402</v>
      </c>
      <c r="G1458" s="89" t="s">
        <v>1324</v>
      </c>
      <c r="H1458" s="5">
        <v>1</v>
      </c>
      <c r="I1458" s="5" t="str">
        <f>VLOOKUP(F1458,'Set up'!$A$2:$C$44,3,FALSE)</f>
        <v>Cash</v>
      </c>
      <c r="J1458" s="5">
        <f>VLOOKUP(F1458,'Set up'!$A$2:$D$44,4,FALSE)</f>
        <v>0</v>
      </c>
      <c r="K1458" s="4">
        <f t="shared" si="471"/>
        <v>45141</v>
      </c>
      <c r="L1458" s="5">
        <f t="shared" si="475"/>
        <v>8</v>
      </c>
      <c r="M1458" s="5">
        <f t="shared" si="476"/>
        <v>2023</v>
      </c>
      <c r="N1458" s="6">
        <v>625</v>
      </c>
      <c r="O1458" s="6">
        <f>-499.8-125.2</f>
        <v>-625</v>
      </c>
      <c r="P1458" s="6">
        <f t="shared" si="477"/>
        <v>0</v>
      </c>
      <c r="Q1458" s="7">
        <f t="shared" si="478"/>
        <v>2717805.35</v>
      </c>
      <c r="R1458" s="44" t="str">
        <f>VLOOKUP(F1458,'Set up'!$A$2:$E$44,5,FALSE)</f>
        <v>Trsf</v>
      </c>
      <c r="S1458" s="1" t="s">
        <v>1774</v>
      </c>
    </row>
    <row r="1459" spans="1:19" x14ac:dyDescent="0.3">
      <c r="A1459" s="4" t="s">
        <v>1326</v>
      </c>
      <c r="B1459" s="5">
        <f t="shared" si="473"/>
        <v>8</v>
      </c>
      <c r="C1459" s="5">
        <f t="shared" si="474"/>
        <v>2023</v>
      </c>
      <c r="D1459" s="5" t="s">
        <v>1322</v>
      </c>
      <c r="E1459" s="5" t="str">
        <f>VLOOKUP(F1459,'Set up'!$A$2:$C$44,2,FALSE)</f>
        <v>C00000019</v>
      </c>
      <c r="F1459" s="1" t="s">
        <v>402</v>
      </c>
      <c r="G1459" s="89" t="s">
        <v>1325</v>
      </c>
      <c r="H1459" s="5">
        <v>1</v>
      </c>
      <c r="I1459" s="5" t="str">
        <f>VLOOKUP(F1459,'Set up'!$A$2:$C$44,3,FALSE)</f>
        <v>Cash</v>
      </c>
      <c r="J1459" s="5">
        <f>VLOOKUP(F1459,'Set up'!$A$2:$D$44,4,FALSE)</f>
        <v>0</v>
      </c>
      <c r="K1459" s="4">
        <f t="shared" si="471"/>
        <v>45141</v>
      </c>
      <c r="L1459" s="5">
        <f t="shared" si="475"/>
        <v>8</v>
      </c>
      <c r="M1459" s="5">
        <f t="shared" si="476"/>
        <v>2023</v>
      </c>
      <c r="N1459" s="6">
        <v>38</v>
      </c>
      <c r="O1459" s="6">
        <f t="shared" si="482"/>
        <v>-38</v>
      </c>
      <c r="P1459" s="6">
        <f t="shared" si="477"/>
        <v>0</v>
      </c>
      <c r="Q1459" s="7">
        <f t="shared" si="478"/>
        <v>2717843.35</v>
      </c>
      <c r="R1459" s="44" t="str">
        <f>VLOOKUP(F1459,'Set up'!$A$2:$E$44,5,FALSE)</f>
        <v>Trsf</v>
      </c>
      <c r="S1459" s="1" t="s">
        <v>1775</v>
      </c>
    </row>
    <row r="1460" spans="1:19" x14ac:dyDescent="0.3">
      <c r="A1460" s="4" t="s">
        <v>1326</v>
      </c>
      <c r="B1460" s="5">
        <f t="shared" si="473"/>
        <v>8</v>
      </c>
      <c r="C1460" s="5">
        <f t="shared" si="474"/>
        <v>2023</v>
      </c>
      <c r="D1460" s="5" t="s">
        <v>1322</v>
      </c>
      <c r="E1460" s="5" t="str">
        <f>VLOOKUP(F1460,'Set up'!$A$2:$C$44,2,FALSE)</f>
        <v>C00000019</v>
      </c>
      <c r="F1460" s="1" t="s">
        <v>402</v>
      </c>
      <c r="G1460" s="89" t="s">
        <v>1120</v>
      </c>
      <c r="H1460" s="5">
        <v>1</v>
      </c>
      <c r="I1460" s="5" t="str">
        <f>VLOOKUP(F1460,'Set up'!$A$2:$C$44,3,FALSE)</f>
        <v>Cash</v>
      </c>
      <c r="J1460" s="5">
        <f>VLOOKUP(F1460,'Set up'!$A$2:$D$44,4,FALSE)</f>
        <v>0</v>
      </c>
      <c r="K1460" s="4">
        <f t="shared" si="471"/>
        <v>45141</v>
      </c>
      <c r="L1460" s="5">
        <f t="shared" si="475"/>
        <v>8</v>
      </c>
      <c r="M1460" s="5">
        <f t="shared" si="476"/>
        <v>2023</v>
      </c>
      <c r="N1460" s="6">
        <v>45</v>
      </c>
      <c r="O1460" s="6">
        <f t="shared" si="482"/>
        <v>-45</v>
      </c>
      <c r="P1460" s="6">
        <f t="shared" si="477"/>
        <v>0</v>
      </c>
      <c r="Q1460" s="7">
        <f t="shared" si="478"/>
        <v>2717888.35</v>
      </c>
      <c r="R1460" s="44" t="str">
        <f>VLOOKUP(F1460,'Set up'!$A$2:$E$44,5,FALSE)</f>
        <v>Trsf</v>
      </c>
      <c r="S1460" s="1" t="s">
        <v>1776</v>
      </c>
    </row>
    <row r="1461" spans="1:19" x14ac:dyDescent="0.3">
      <c r="A1461" s="4" t="s">
        <v>1332</v>
      </c>
      <c r="B1461" s="5">
        <f t="shared" si="473"/>
        <v>10</v>
      </c>
      <c r="C1461" s="5">
        <f t="shared" si="474"/>
        <v>2023</v>
      </c>
      <c r="D1461" s="5" t="s">
        <v>1331</v>
      </c>
      <c r="E1461" s="5" t="str">
        <f>VLOOKUP(F1461,'Set up'!$A$2:$C$44,2,FALSE)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up'!$A$2:$C$44,3,FALSE)</f>
        <v>Cash</v>
      </c>
      <c r="J1461" s="5">
        <f>VLOOKUP(F1461,'Set up'!$A$2:$D$44,4,FALSE)</f>
        <v>0</v>
      </c>
      <c r="K1461" s="4">
        <f t="shared" si="471"/>
        <v>45202</v>
      </c>
      <c r="L1461" s="5">
        <f t="shared" si="475"/>
        <v>10</v>
      </c>
      <c r="M1461" s="5">
        <f t="shared" si="476"/>
        <v>2023</v>
      </c>
      <c r="N1461" s="6">
        <v>1804</v>
      </c>
      <c r="O1461" s="6">
        <f t="shared" ref="O1461:O1466" si="483">-N1461</f>
        <v>-1804</v>
      </c>
      <c r="P1461" s="6">
        <f t="shared" si="477"/>
        <v>0</v>
      </c>
      <c r="Q1461" s="7">
        <f t="shared" si="478"/>
        <v>2719692.35</v>
      </c>
      <c r="R1461" s="44" t="str">
        <f>VLOOKUP(F1461,'Set up'!$A$2:$E$44,5,FALSE)</f>
        <v>Cash</v>
      </c>
      <c r="S1461" s="1" t="s">
        <v>1373</v>
      </c>
    </row>
    <row r="1462" spans="1:19" x14ac:dyDescent="0.3">
      <c r="A1462" s="4" t="s">
        <v>1332</v>
      </c>
      <c r="B1462" s="5">
        <f t="shared" si="473"/>
        <v>10</v>
      </c>
      <c r="C1462" s="5">
        <f t="shared" si="474"/>
        <v>2023</v>
      </c>
      <c r="D1462" s="5" t="s">
        <v>1331</v>
      </c>
      <c r="E1462" s="5" t="str">
        <f>VLOOKUP(F1462,'Set up'!$A$2:$C$44,2,FALSE)</f>
        <v>C00000014</v>
      </c>
      <c r="F1462" s="1" t="s">
        <v>263</v>
      </c>
      <c r="G1462" s="89" t="s">
        <v>1142</v>
      </c>
      <c r="H1462" s="5">
        <v>1</v>
      </c>
      <c r="I1462" s="5" t="str">
        <f>VLOOKUP(F1462,'Set up'!$A$2:$C$44,3,FALSE)</f>
        <v>Cash</v>
      </c>
      <c r="J1462" s="5">
        <f>VLOOKUP(F1462,'Set up'!$A$2:$D$44,4,FALSE)</f>
        <v>0</v>
      </c>
      <c r="K1462" s="4">
        <f t="shared" si="471"/>
        <v>45202</v>
      </c>
      <c r="L1462" s="5">
        <f t="shared" si="475"/>
        <v>10</v>
      </c>
      <c r="M1462" s="5">
        <f t="shared" si="476"/>
        <v>2023</v>
      </c>
      <c r="N1462" s="6">
        <v>237</v>
      </c>
      <c r="O1462" s="6">
        <f t="shared" si="483"/>
        <v>-237</v>
      </c>
      <c r="P1462" s="6">
        <f t="shared" si="477"/>
        <v>0</v>
      </c>
      <c r="Q1462" s="7">
        <f t="shared" si="478"/>
        <v>2719929.35</v>
      </c>
      <c r="R1462" s="44" t="str">
        <f>VLOOKUP(F1462,'Set up'!$A$2:$E$44,5,FALSE)</f>
        <v>Cash</v>
      </c>
      <c r="S1462" s="1" t="s">
        <v>1373</v>
      </c>
    </row>
    <row r="1463" spans="1:19" x14ac:dyDescent="0.3">
      <c r="A1463" s="4" t="s">
        <v>1332</v>
      </c>
      <c r="B1463" s="5">
        <f t="shared" si="473"/>
        <v>10</v>
      </c>
      <c r="C1463" s="5">
        <f t="shared" si="474"/>
        <v>2023</v>
      </c>
      <c r="D1463" s="5" t="s">
        <v>1331</v>
      </c>
      <c r="E1463" s="5" t="str">
        <f>VLOOKUP(F1463,'Set up'!$A$2:$C$44,2,FALSE)</f>
        <v>C00000014</v>
      </c>
      <c r="F1463" s="1" t="s">
        <v>263</v>
      </c>
      <c r="G1463" s="89" t="s">
        <v>1327</v>
      </c>
      <c r="H1463" s="5">
        <v>1</v>
      </c>
      <c r="I1463" s="5" t="str">
        <f>VLOOKUP(F1463,'Set up'!$A$2:$C$44,3,FALSE)</f>
        <v>Cash</v>
      </c>
      <c r="J1463" s="5">
        <f>VLOOKUP(F1463,'Set up'!$A$2:$D$44,4,FALSE)</f>
        <v>0</v>
      </c>
      <c r="K1463" s="4">
        <f t="shared" si="471"/>
        <v>45202</v>
      </c>
      <c r="L1463" s="5">
        <f t="shared" si="475"/>
        <v>10</v>
      </c>
      <c r="M1463" s="5">
        <f t="shared" si="476"/>
        <v>2023</v>
      </c>
      <c r="N1463" s="6">
        <v>64</v>
      </c>
      <c r="O1463" s="6">
        <f t="shared" si="483"/>
        <v>-64</v>
      </c>
      <c r="P1463" s="6">
        <f t="shared" si="477"/>
        <v>0</v>
      </c>
      <c r="Q1463" s="7">
        <f t="shared" si="478"/>
        <v>2719993.35</v>
      </c>
      <c r="R1463" s="44" t="str">
        <f>VLOOKUP(F1463,'Set up'!$A$2:$E$44,5,FALSE)</f>
        <v>Cash</v>
      </c>
      <c r="S1463" s="1" t="s">
        <v>1373</v>
      </c>
    </row>
    <row r="1464" spans="1:19" x14ac:dyDescent="0.3">
      <c r="A1464" s="4" t="s">
        <v>1332</v>
      </c>
      <c r="B1464" s="5">
        <f t="shared" si="473"/>
        <v>10</v>
      </c>
      <c r="C1464" s="5">
        <f t="shared" si="474"/>
        <v>2023</v>
      </c>
      <c r="D1464" s="5" t="s">
        <v>1331</v>
      </c>
      <c r="E1464" s="5" t="str">
        <f>VLOOKUP(F1464,'Set up'!$A$2:$C$44,2,FALSE)</f>
        <v>C00000014</v>
      </c>
      <c r="F1464" s="1" t="s">
        <v>263</v>
      </c>
      <c r="G1464" s="89" t="s">
        <v>1328</v>
      </c>
      <c r="H1464" s="5">
        <v>1</v>
      </c>
      <c r="I1464" s="5" t="str">
        <f>VLOOKUP(F1464,'Set up'!$A$2:$C$44,3,FALSE)</f>
        <v>Cash</v>
      </c>
      <c r="J1464" s="5">
        <f>VLOOKUP(F1464,'Set up'!$A$2:$D$44,4,FALSE)</f>
        <v>0</v>
      </c>
      <c r="K1464" s="4">
        <f t="shared" si="471"/>
        <v>45202</v>
      </c>
      <c r="L1464" s="5">
        <f t="shared" si="475"/>
        <v>10</v>
      </c>
      <c r="M1464" s="5">
        <f t="shared" si="476"/>
        <v>2023</v>
      </c>
      <c r="N1464" s="6">
        <v>66</v>
      </c>
      <c r="O1464" s="6">
        <f t="shared" si="483"/>
        <v>-66</v>
      </c>
      <c r="P1464" s="6">
        <f t="shared" si="477"/>
        <v>0</v>
      </c>
      <c r="Q1464" s="7">
        <f t="shared" si="478"/>
        <v>2720059.35</v>
      </c>
      <c r="R1464" s="44" t="str">
        <f>VLOOKUP(F1464,'Set up'!$A$2:$E$44,5,FALSE)</f>
        <v>Cash</v>
      </c>
      <c r="S1464" s="1" t="s">
        <v>1373</v>
      </c>
    </row>
    <row r="1465" spans="1:19" x14ac:dyDescent="0.3">
      <c r="A1465" s="4" t="s">
        <v>1332</v>
      </c>
      <c r="B1465" s="5">
        <f t="shared" si="473"/>
        <v>10</v>
      </c>
      <c r="C1465" s="5">
        <f t="shared" si="474"/>
        <v>2023</v>
      </c>
      <c r="D1465" s="5" t="s">
        <v>1331</v>
      </c>
      <c r="E1465" s="5" t="str">
        <f>VLOOKUP(F1465,'Set up'!$A$2:$C$44,2,FALSE)</f>
        <v>C00000014</v>
      </c>
      <c r="F1465" s="1" t="s">
        <v>263</v>
      </c>
      <c r="G1465" s="89" t="s">
        <v>1329</v>
      </c>
      <c r="H1465" s="5">
        <v>1</v>
      </c>
      <c r="I1465" s="5" t="str">
        <f>VLOOKUP(F1465,'Set up'!$A$2:$C$44,3,FALSE)</f>
        <v>Cash</v>
      </c>
      <c r="J1465" s="5">
        <f>VLOOKUP(F1465,'Set up'!$A$2:$D$44,4,FALSE)</f>
        <v>0</v>
      </c>
      <c r="K1465" s="4">
        <f t="shared" si="471"/>
        <v>45202</v>
      </c>
      <c r="L1465" s="5">
        <f t="shared" si="475"/>
        <v>10</v>
      </c>
      <c r="M1465" s="5">
        <f t="shared" si="476"/>
        <v>2023</v>
      </c>
      <c r="N1465" s="6">
        <v>116</v>
      </c>
      <c r="O1465" s="6">
        <f t="shared" si="483"/>
        <v>-116</v>
      </c>
      <c r="P1465" s="6">
        <f t="shared" si="477"/>
        <v>0</v>
      </c>
      <c r="Q1465" s="7">
        <f t="shared" si="478"/>
        <v>2720175.35</v>
      </c>
      <c r="R1465" s="44" t="str">
        <f>VLOOKUP(F1465,'Set up'!$A$2:$E$44,5,FALSE)</f>
        <v>Cash</v>
      </c>
      <c r="S1465" s="1" t="s">
        <v>1373</v>
      </c>
    </row>
    <row r="1466" spans="1:19" x14ac:dyDescent="0.3">
      <c r="A1466" s="4" t="s">
        <v>1332</v>
      </c>
      <c r="B1466" s="5">
        <f t="shared" si="473"/>
        <v>10</v>
      </c>
      <c r="C1466" s="5">
        <f t="shared" si="474"/>
        <v>2023</v>
      </c>
      <c r="D1466" s="5" t="s">
        <v>1331</v>
      </c>
      <c r="E1466" s="5" t="str">
        <f>VLOOKUP(F1466,'Set up'!$A$2:$C$44,2,FALSE)</f>
        <v>C00000014</v>
      </c>
      <c r="F1466" s="1" t="s">
        <v>263</v>
      </c>
      <c r="G1466" s="89" t="s">
        <v>1330</v>
      </c>
      <c r="H1466" s="5">
        <v>1</v>
      </c>
      <c r="I1466" s="5" t="str">
        <f>VLOOKUP(F1466,'Set up'!$A$2:$C$44,3,FALSE)</f>
        <v>Cash</v>
      </c>
      <c r="J1466" s="5">
        <f>VLOOKUP(F1466,'Set up'!$A$2:$D$44,4,FALSE)</f>
        <v>0</v>
      </c>
      <c r="K1466" s="4">
        <f t="shared" si="471"/>
        <v>45202</v>
      </c>
      <c r="L1466" s="5">
        <f t="shared" si="475"/>
        <v>10</v>
      </c>
      <c r="M1466" s="5">
        <f t="shared" si="476"/>
        <v>2023</v>
      </c>
      <c r="N1466" s="6">
        <v>258</v>
      </c>
      <c r="O1466" s="6">
        <f t="shared" si="483"/>
        <v>-258</v>
      </c>
      <c r="P1466" s="6">
        <f t="shared" si="477"/>
        <v>0</v>
      </c>
      <c r="Q1466" s="7">
        <f t="shared" si="478"/>
        <v>2720433.35</v>
      </c>
      <c r="R1466" s="44" t="str">
        <f>VLOOKUP(F1466,'Set up'!$A$2:$E$44,5,FALSE)</f>
        <v>Cash</v>
      </c>
      <c r="S1466" s="1" t="s">
        <v>1373</v>
      </c>
    </row>
    <row r="1467" spans="1:19" x14ac:dyDescent="0.3">
      <c r="A1467" s="4" t="s">
        <v>1334</v>
      </c>
      <c r="B1467" s="5">
        <f t="shared" si="473"/>
        <v>11</v>
      </c>
      <c r="C1467" s="5">
        <f t="shared" si="474"/>
        <v>2023</v>
      </c>
      <c r="D1467" s="5" t="s">
        <v>1333</v>
      </c>
      <c r="E1467" s="5" t="str">
        <f>VLOOKUP(F1467,'Set up'!$A$2:$C$44,2,FALSE)</f>
        <v>C00000020</v>
      </c>
      <c r="F1467" s="1" t="s">
        <v>411</v>
      </c>
      <c r="G1467" s="89" t="s">
        <v>668</v>
      </c>
      <c r="H1467" s="5">
        <v>1</v>
      </c>
      <c r="I1467" s="5" t="str">
        <f>VLOOKUP(F1467,'Set up'!$A$2:$C$44,3,FALSE)</f>
        <v>Cash</v>
      </c>
      <c r="J1467" s="5">
        <f>VLOOKUP(F1467,'Set up'!$A$2:$D$44,4,FALSE)</f>
        <v>0</v>
      </c>
      <c r="K1467" s="4">
        <f t="shared" si="471"/>
        <v>45233</v>
      </c>
      <c r="L1467" s="5">
        <f t="shared" si="475"/>
        <v>11</v>
      </c>
      <c r="M1467" s="5">
        <f t="shared" si="476"/>
        <v>2023</v>
      </c>
      <c r="N1467" s="6">
        <v>95</v>
      </c>
      <c r="P1467" s="6">
        <f t="shared" si="477"/>
        <v>95</v>
      </c>
      <c r="Q1467" s="7">
        <f t="shared" si="478"/>
        <v>2720528.35</v>
      </c>
      <c r="R1467" s="44" t="str">
        <f>VLOOKUP(F1467,'Set up'!$A$2:$E$44,5,FALSE)</f>
        <v>Trsf</v>
      </c>
    </row>
    <row r="1468" spans="1:19" x14ac:dyDescent="0.3">
      <c r="A1468" s="4" t="s">
        <v>1334</v>
      </c>
      <c r="B1468" s="5">
        <f t="shared" si="473"/>
        <v>11</v>
      </c>
      <c r="C1468" s="5">
        <f t="shared" si="474"/>
        <v>2023</v>
      </c>
      <c r="D1468" s="5" t="s">
        <v>1333</v>
      </c>
      <c r="E1468" s="5" t="str">
        <f>VLOOKUP(F1468,'Set up'!$A$2:$C$44,2,FALSE)</f>
        <v>C00000020</v>
      </c>
      <c r="F1468" s="1" t="s">
        <v>411</v>
      </c>
      <c r="G1468" s="89" t="s">
        <v>46</v>
      </c>
      <c r="H1468" s="5">
        <v>1</v>
      </c>
      <c r="I1468" s="5" t="str">
        <f>VLOOKUP(F1468,'Set up'!$A$2:$C$44,3,FALSE)</f>
        <v>Cash</v>
      </c>
      <c r="J1468" s="5">
        <f>VLOOKUP(F1468,'Set up'!$A$2:$D$44,4,FALSE)</f>
        <v>0</v>
      </c>
      <c r="K1468" s="4">
        <f t="shared" si="471"/>
        <v>45233</v>
      </c>
      <c r="L1468" s="5">
        <f t="shared" si="475"/>
        <v>11</v>
      </c>
      <c r="M1468" s="5">
        <f t="shared" si="476"/>
        <v>2023</v>
      </c>
      <c r="N1468" s="6">
        <v>105</v>
      </c>
      <c r="P1468" s="6">
        <f t="shared" si="477"/>
        <v>105</v>
      </c>
      <c r="Q1468" s="7">
        <f t="shared" si="478"/>
        <v>2720633.35</v>
      </c>
      <c r="R1468" s="44" t="str">
        <f>VLOOKUP(F1468,'Set up'!$A$2:$E$44,5,FALSE)</f>
        <v>Trsf</v>
      </c>
    </row>
    <row r="1469" spans="1:19" x14ac:dyDescent="0.3">
      <c r="A1469" s="4" t="s">
        <v>1336</v>
      </c>
      <c r="B1469" s="5" t="e">
        <f t="shared" si="473"/>
        <v>#VALUE!</v>
      </c>
      <c r="C1469" s="5" t="e">
        <f t="shared" si="474"/>
        <v>#VALUE!</v>
      </c>
      <c r="D1469" s="5" t="s">
        <v>1335</v>
      </c>
      <c r="E1469" s="5" t="str">
        <f>VLOOKUP(F1469,'Set up'!$A$2:$C$44,2,FALSE)</f>
        <v>C00000010</v>
      </c>
      <c r="F1469" s="1" t="s">
        <v>62</v>
      </c>
      <c r="G1469" s="89" t="s">
        <v>1180</v>
      </c>
      <c r="H1469" s="5">
        <v>6</v>
      </c>
      <c r="I1469" s="5">
        <f>VLOOKUP(F1469,'Set up'!$A$2:$C$44,3,FALSE)</f>
        <v>120</v>
      </c>
      <c r="J1469" s="5">
        <f>VLOOKUP(F1469,'Set up'!$A$2:$D$44,4,FALSE)</f>
        <v>120</v>
      </c>
      <c r="K1469" s="4" t="e">
        <f t="shared" si="471"/>
        <v>#VALUE!</v>
      </c>
      <c r="L1469" s="5" t="e">
        <f t="shared" ref="L1469:L1489" si="484">MONTH(K1469)</f>
        <v>#VALUE!</v>
      </c>
      <c r="M1469" s="5" t="e">
        <f t="shared" ref="M1469:M1489" si="485">YEAR(K1469)</f>
        <v>#VALUE!</v>
      </c>
      <c r="N1469" s="6">
        <v>9768</v>
      </c>
      <c r="O1469" s="6">
        <f t="shared" ref="O1469:O1471" si="486">-N1469</f>
        <v>-9768</v>
      </c>
      <c r="P1469" s="6">
        <f t="shared" si="477"/>
        <v>0</v>
      </c>
      <c r="Q1469" s="7">
        <f t="shared" si="478"/>
        <v>2730401.35</v>
      </c>
      <c r="R1469" s="44" t="str">
        <f>VLOOKUP(F1469,'Set up'!$A$2:$E$44,5,FALSE)</f>
        <v>Trsf</v>
      </c>
      <c r="S1469" s="1" t="s">
        <v>1697</v>
      </c>
    </row>
    <row r="1470" spans="1:19" x14ac:dyDescent="0.3">
      <c r="A1470" s="4" t="s">
        <v>1336</v>
      </c>
      <c r="B1470" s="5" t="e">
        <f t="shared" si="473"/>
        <v>#VALUE!</v>
      </c>
      <c r="C1470" s="5" t="e">
        <f t="shared" si="474"/>
        <v>#VALUE!</v>
      </c>
      <c r="D1470" s="5" t="s">
        <v>1335</v>
      </c>
      <c r="E1470" s="5" t="str">
        <f>VLOOKUP(F1470,'Set up'!$A$2:$C$44,2,FALSE)</f>
        <v>C00000010</v>
      </c>
      <c r="F1470" s="1" t="s">
        <v>62</v>
      </c>
      <c r="G1470" s="89" t="s">
        <v>1254</v>
      </c>
      <c r="H1470" s="5">
        <v>10</v>
      </c>
      <c r="I1470" s="5">
        <f>VLOOKUP(F1470,'Set up'!$A$2:$C$44,3,FALSE)</f>
        <v>120</v>
      </c>
      <c r="J1470" s="5">
        <f>VLOOKUP(F1470,'Set up'!$A$2:$D$44,4,FALSE)</f>
        <v>120</v>
      </c>
      <c r="K1470" s="4" t="e">
        <f t="shared" si="471"/>
        <v>#VALUE!</v>
      </c>
      <c r="L1470" s="5" t="e">
        <f t="shared" si="484"/>
        <v>#VALUE!</v>
      </c>
      <c r="M1470" s="5" t="e">
        <f t="shared" si="485"/>
        <v>#VALUE!</v>
      </c>
      <c r="N1470" s="6">
        <v>2070</v>
      </c>
      <c r="O1470" s="6">
        <f t="shared" si="486"/>
        <v>-2070</v>
      </c>
      <c r="P1470" s="6">
        <f t="shared" si="477"/>
        <v>0</v>
      </c>
      <c r="Q1470" s="7">
        <f t="shared" si="478"/>
        <v>2732471.35</v>
      </c>
      <c r="R1470" s="44" t="str">
        <f>VLOOKUP(F1470,'Set up'!$A$2:$E$44,5,FALSE)</f>
        <v>Trsf</v>
      </c>
      <c r="S1470" s="1" t="s">
        <v>1697</v>
      </c>
    </row>
    <row r="1471" spans="1:19" x14ac:dyDescent="0.3">
      <c r="A1471" s="4" t="s">
        <v>1336</v>
      </c>
      <c r="B1471" s="5" t="e">
        <f t="shared" ref="B1471:B1484" si="487">MONTH(A1471)</f>
        <v>#VALUE!</v>
      </c>
      <c r="C1471" s="5" t="e">
        <f t="shared" ref="C1471:C1484" si="488">YEAR(A1471)</f>
        <v>#VALUE!</v>
      </c>
      <c r="D1471" s="5" t="s">
        <v>1335</v>
      </c>
      <c r="E1471" s="5" t="str">
        <f>VLOOKUP(F1471,'Set up'!$A$2:$C$44,2,FALSE)</f>
        <v>C00000010</v>
      </c>
      <c r="F1471" s="1" t="s">
        <v>62</v>
      </c>
      <c r="G1471" s="89" t="s">
        <v>946</v>
      </c>
      <c r="H1471" s="5">
        <v>2</v>
      </c>
      <c r="I1471" s="5">
        <f>VLOOKUP(F1471,'Set up'!$A$2:$C$44,3,FALSE)</f>
        <v>120</v>
      </c>
      <c r="J1471" s="5">
        <f>VLOOKUP(F1471,'Set up'!$A$2:$D$44,4,FALSE)</f>
        <v>120</v>
      </c>
      <c r="K1471" s="4" t="e">
        <f t="shared" si="471"/>
        <v>#VALUE!</v>
      </c>
      <c r="L1471" s="5" t="e">
        <f t="shared" si="484"/>
        <v>#VALUE!</v>
      </c>
      <c r="M1471" s="5" t="e">
        <f t="shared" si="485"/>
        <v>#VALUE!</v>
      </c>
      <c r="N1471" s="6">
        <v>840</v>
      </c>
      <c r="O1471" s="6">
        <f t="shared" si="486"/>
        <v>-840</v>
      </c>
      <c r="P1471" s="6">
        <f t="shared" ref="P1471:P1489" si="489">SUM(N1471+O1471)</f>
        <v>0</v>
      </c>
      <c r="Q1471" s="7">
        <f t="shared" ref="Q1471:Q1489" si="490">SUM(Q1470+N1471)</f>
        <v>2733311.35</v>
      </c>
      <c r="R1471" s="44" t="str">
        <f>VLOOKUP(F1471,'Set up'!$A$2:$E$44,5,FALSE)</f>
        <v>Trsf</v>
      </c>
      <c r="S1471" s="1" t="s">
        <v>1697</v>
      </c>
    </row>
    <row r="1472" spans="1:19" x14ac:dyDescent="0.3">
      <c r="A1472" s="4" t="s">
        <v>1336</v>
      </c>
      <c r="B1472" s="5" t="e">
        <f t="shared" si="487"/>
        <v>#VALUE!</v>
      </c>
      <c r="C1472" s="5" t="e">
        <f t="shared" si="488"/>
        <v>#VALUE!</v>
      </c>
      <c r="D1472" s="5" t="s">
        <v>1337</v>
      </c>
      <c r="E1472" s="5" t="str">
        <f>VLOOKUP(F1472,'Set up'!$A$2:$C$44,2,FALSE)</f>
        <v>C00000020</v>
      </c>
      <c r="F1472" s="1" t="s">
        <v>411</v>
      </c>
      <c r="G1472" s="89" t="s">
        <v>1112</v>
      </c>
      <c r="H1472" s="5">
        <v>10</v>
      </c>
      <c r="I1472" s="5" t="str">
        <f>VLOOKUP(F1472,'Set up'!$A$2:$C$44,3,FALSE)</f>
        <v>Cash</v>
      </c>
      <c r="J1472" s="5">
        <f>VLOOKUP(F1472,'Set up'!$A$2:$D$44,4,FALSE)</f>
        <v>0</v>
      </c>
      <c r="K1472" s="4" t="e">
        <f t="shared" si="471"/>
        <v>#VALUE!</v>
      </c>
      <c r="L1472" s="5" t="e">
        <f t="shared" si="484"/>
        <v>#VALUE!</v>
      </c>
      <c r="M1472" s="5" t="e">
        <f t="shared" si="485"/>
        <v>#VALUE!</v>
      </c>
      <c r="N1472" s="6">
        <v>625</v>
      </c>
      <c r="P1472" s="6">
        <f t="shared" si="489"/>
        <v>625</v>
      </c>
      <c r="Q1472" s="7">
        <f t="shared" si="490"/>
        <v>2733936.35</v>
      </c>
      <c r="R1472" s="44" t="str">
        <f>VLOOKUP(F1472,'Set up'!$A$2:$E$44,5,FALSE)</f>
        <v>Trsf</v>
      </c>
    </row>
    <row r="1473" spans="1:19" x14ac:dyDescent="0.3">
      <c r="A1473" s="4" t="s">
        <v>1336</v>
      </c>
      <c r="B1473" s="5" t="e">
        <f t="shared" si="487"/>
        <v>#VALUE!</v>
      </c>
      <c r="C1473" s="5" t="e">
        <f t="shared" si="488"/>
        <v>#VALUE!</v>
      </c>
      <c r="D1473" s="5" t="s">
        <v>1338</v>
      </c>
      <c r="E1473" s="5" t="str">
        <f>VLOOKUP(F1473,'Set up'!$A$2:$C$44,2,FALSE)</f>
        <v>C00000020</v>
      </c>
      <c r="F1473" s="1" t="s">
        <v>411</v>
      </c>
      <c r="G1473" s="89" t="s">
        <v>67</v>
      </c>
      <c r="H1473" s="5">
        <v>10</v>
      </c>
      <c r="I1473" s="5" t="str">
        <f>VLOOKUP(F1473,'Set up'!$A$2:$C$44,3,FALSE)</f>
        <v>Cash</v>
      </c>
      <c r="J1473" s="5">
        <f>VLOOKUP(F1473,'Set up'!$A$2:$D$44,4,FALSE)</f>
        <v>0</v>
      </c>
      <c r="K1473" s="4" t="e">
        <f t="shared" si="471"/>
        <v>#VALUE!</v>
      </c>
      <c r="L1473" s="5" t="e">
        <f t="shared" si="484"/>
        <v>#VALUE!</v>
      </c>
      <c r="M1473" s="5" t="e">
        <f t="shared" si="485"/>
        <v>#VALUE!</v>
      </c>
      <c r="N1473" s="6">
        <v>17380</v>
      </c>
      <c r="P1473" s="6">
        <f t="shared" si="489"/>
        <v>17380</v>
      </c>
      <c r="Q1473" s="7">
        <f t="shared" si="490"/>
        <v>2751316.35</v>
      </c>
      <c r="R1473" s="44" t="str">
        <f>VLOOKUP(F1473,'Set up'!$A$2:$E$44,5,FALSE)</f>
        <v>Trsf</v>
      </c>
    </row>
    <row r="1474" spans="1:19" x14ac:dyDescent="0.3">
      <c r="A1474" s="4" t="s">
        <v>1336</v>
      </c>
      <c r="B1474" s="5" t="e">
        <f t="shared" si="487"/>
        <v>#VALUE!</v>
      </c>
      <c r="C1474" s="5" t="e">
        <f t="shared" si="488"/>
        <v>#VALUE!</v>
      </c>
      <c r="D1474" s="5" t="s">
        <v>1338</v>
      </c>
      <c r="E1474" s="5" t="str">
        <f>VLOOKUP(F1474,'Set up'!$A$2:$C$44,2,FALSE)</f>
        <v>C00000020</v>
      </c>
      <c r="F1474" s="1" t="s">
        <v>411</v>
      </c>
      <c r="G1474" s="89" t="s">
        <v>656</v>
      </c>
      <c r="H1474" s="5">
        <v>28</v>
      </c>
      <c r="I1474" s="5" t="str">
        <f>VLOOKUP(F1474,'Set up'!$A$2:$C$44,3,FALSE)</f>
        <v>Cash</v>
      </c>
      <c r="J1474" s="5">
        <f>VLOOKUP(F1474,'Set up'!$A$2:$D$44,4,FALSE)</f>
        <v>0</v>
      </c>
      <c r="K1474" s="4" t="e">
        <f t="shared" si="471"/>
        <v>#VALUE!</v>
      </c>
      <c r="L1474" s="5" t="e">
        <f t="shared" si="484"/>
        <v>#VALUE!</v>
      </c>
      <c r="M1474" s="5" t="e">
        <f t="shared" si="485"/>
        <v>#VALUE!</v>
      </c>
      <c r="N1474" s="6">
        <v>6384</v>
      </c>
      <c r="P1474" s="6">
        <f t="shared" si="489"/>
        <v>6384</v>
      </c>
      <c r="Q1474" s="7">
        <f t="shared" si="490"/>
        <v>2757700.35</v>
      </c>
      <c r="R1474" s="44" t="str">
        <f>VLOOKUP(F1474,'Set up'!$A$2:$E$44,5,FALSE)</f>
        <v>Trsf</v>
      </c>
    </row>
    <row r="1475" spans="1:19" x14ac:dyDescent="0.3">
      <c r="A1475" s="4" t="s">
        <v>1336</v>
      </c>
      <c r="B1475" s="5" t="e">
        <f t="shared" si="487"/>
        <v>#VALUE!</v>
      </c>
      <c r="C1475" s="5" t="e">
        <f t="shared" si="488"/>
        <v>#VALUE!</v>
      </c>
      <c r="D1475" s="5" t="s">
        <v>1338</v>
      </c>
      <c r="E1475" s="5" t="str">
        <f>VLOOKUP(F1475,'Set up'!$A$2:$C$44,2,FALSE)</f>
        <v>C00000020</v>
      </c>
      <c r="F1475" s="1" t="s">
        <v>411</v>
      </c>
      <c r="G1475" s="89" t="s">
        <v>780</v>
      </c>
      <c r="H1475" s="5">
        <v>12</v>
      </c>
      <c r="I1475" s="5" t="str">
        <f>VLOOKUP(F1475,'Set up'!$A$2:$C$44,3,FALSE)</f>
        <v>Cash</v>
      </c>
      <c r="J1475" s="5">
        <f>VLOOKUP(F1475,'Set up'!$A$2:$D$44,4,FALSE)</f>
        <v>0</v>
      </c>
      <c r="K1475" s="4" t="e">
        <f t="shared" si="471"/>
        <v>#VALUE!</v>
      </c>
      <c r="L1475" s="5" t="e">
        <f t="shared" si="484"/>
        <v>#VALUE!</v>
      </c>
      <c r="M1475" s="5" t="e">
        <f t="shared" si="485"/>
        <v>#VALUE!</v>
      </c>
      <c r="N1475" s="6">
        <v>3024</v>
      </c>
      <c r="P1475" s="6">
        <f t="shared" si="489"/>
        <v>3024</v>
      </c>
      <c r="Q1475" s="7">
        <f t="shared" si="490"/>
        <v>2760724.35</v>
      </c>
      <c r="R1475" s="44" t="str">
        <f>VLOOKUP(F1475,'Set up'!$A$2:$E$44,5,FALSE)</f>
        <v>Trsf</v>
      </c>
    </row>
    <row r="1476" spans="1:19" x14ac:dyDescent="0.3">
      <c r="A1476" s="4" t="s">
        <v>1336</v>
      </c>
      <c r="B1476" s="5" t="e">
        <f t="shared" si="487"/>
        <v>#VALUE!</v>
      </c>
      <c r="C1476" s="5" t="e">
        <f t="shared" si="488"/>
        <v>#VALUE!</v>
      </c>
      <c r="D1476" s="5" t="s">
        <v>1338</v>
      </c>
      <c r="E1476" s="5" t="str">
        <f>VLOOKUP(F1476,'Set up'!$A$2:$C$44,2,FALSE)</f>
        <v>C00000020</v>
      </c>
      <c r="F1476" s="1" t="s">
        <v>411</v>
      </c>
      <c r="G1476" s="89" t="s">
        <v>668</v>
      </c>
      <c r="H1476" s="5">
        <v>4</v>
      </c>
      <c r="I1476" s="5" t="str">
        <f>VLOOKUP(F1476,'Set up'!$A$2:$C$44,3,FALSE)</f>
        <v>Cash</v>
      </c>
      <c r="J1476" s="5">
        <f>VLOOKUP(F1476,'Set up'!$A$2:$D$44,4,FALSE)</f>
        <v>0</v>
      </c>
      <c r="K1476" s="4" t="e">
        <f t="shared" si="471"/>
        <v>#VALUE!</v>
      </c>
      <c r="L1476" s="5" t="e">
        <f t="shared" si="484"/>
        <v>#VALUE!</v>
      </c>
      <c r="M1476" s="5" t="e">
        <f t="shared" si="485"/>
        <v>#VALUE!</v>
      </c>
      <c r="N1476" s="6">
        <v>380</v>
      </c>
      <c r="P1476" s="6">
        <f t="shared" si="489"/>
        <v>380</v>
      </c>
      <c r="Q1476" s="7">
        <f t="shared" si="490"/>
        <v>2761104.35</v>
      </c>
      <c r="R1476" s="44" t="str">
        <f>VLOOKUP(F1476,'Set up'!$A$2:$E$44,5,FALSE)</f>
        <v>Trsf</v>
      </c>
    </row>
    <row r="1477" spans="1:19" x14ac:dyDescent="0.3">
      <c r="A1477" s="4" t="s">
        <v>1336</v>
      </c>
      <c r="B1477" s="5" t="e">
        <f t="shared" si="487"/>
        <v>#VALUE!</v>
      </c>
      <c r="C1477" s="5" t="e">
        <f t="shared" si="488"/>
        <v>#VALUE!</v>
      </c>
      <c r="D1477" s="5" t="s">
        <v>1338</v>
      </c>
      <c r="E1477" s="5" t="str">
        <f>VLOOKUP(F1477,'Set up'!$A$2:$C$44,2,FALSE)</f>
        <v>C00000020</v>
      </c>
      <c r="F1477" s="1" t="s">
        <v>411</v>
      </c>
      <c r="G1477" s="89" t="s">
        <v>1075</v>
      </c>
      <c r="H1477" s="5">
        <v>2</v>
      </c>
      <c r="I1477" s="5" t="str">
        <f>VLOOKUP(F1477,'Set up'!$A$2:$C$44,3,FALSE)</f>
        <v>Cash</v>
      </c>
      <c r="J1477" s="5">
        <f>VLOOKUP(F1477,'Set up'!$A$2:$D$44,4,FALSE)</f>
        <v>0</v>
      </c>
      <c r="K1477" s="4" t="e">
        <f t="shared" si="471"/>
        <v>#VALUE!</v>
      </c>
      <c r="L1477" s="5" t="e">
        <f t="shared" si="484"/>
        <v>#VALUE!</v>
      </c>
      <c r="M1477" s="5" t="e">
        <f t="shared" si="485"/>
        <v>#VALUE!</v>
      </c>
      <c r="N1477" s="6">
        <v>2000</v>
      </c>
      <c r="P1477" s="6">
        <f t="shared" si="489"/>
        <v>2000</v>
      </c>
      <c r="Q1477" s="7">
        <f t="shared" si="490"/>
        <v>2763104.35</v>
      </c>
      <c r="R1477" s="44" t="str">
        <f>VLOOKUP(F1477,'Set up'!$A$2:$E$44,5,FALSE)</f>
        <v>Trsf</v>
      </c>
    </row>
    <row r="1478" spans="1:19" x14ac:dyDescent="0.3">
      <c r="A1478" s="4" t="s">
        <v>1336</v>
      </c>
      <c r="B1478" s="5" t="e">
        <f t="shared" si="487"/>
        <v>#VALUE!</v>
      </c>
      <c r="C1478" s="5" t="e">
        <f t="shared" si="488"/>
        <v>#VALUE!</v>
      </c>
      <c r="D1478" s="5" t="s">
        <v>1339</v>
      </c>
      <c r="E1478" s="5" t="str">
        <f>VLOOKUP(F1478,'Set up'!$A$2:$C$44,2,FALSE)</f>
        <v>C00000019</v>
      </c>
      <c r="F1478" s="1" t="s">
        <v>402</v>
      </c>
      <c r="G1478" s="89" t="s">
        <v>951</v>
      </c>
      <c r="H1478" s="5">
        <v>4</v>
      </c>
      <c r="I1478" s="5" t="str">
        <f>VLOOKUP(F1478,'Set up'!$A$2:$C$44,3,FALSE)</f>
        <v>Cash</v>
      </c>
      <c r="J1478" s="5">
        <f>VLOOKUP(F1478,'Set up'!$A$2:$D$44,4,FALSE)</f>
        <v>0</v>
      </c>
      <c r="K1478" s="4" t="e">
        <f t="shared" si="471"/>
        <v>#VALUE!</v>
      </c>
      <c r="L1478" s="5" t="e">
        <f t="shared" si="484"/>
        <v>#VALUE!</v>
      </c>
      <c r="M1478" s="5" t="e">
        <f t="shared" si="485"/>
        <v>#VALUE!</v>
      </c>
      <c r="N1478" s="6">
        <v>200</v>
      </c>
      <c r="O1478" s="6">
        <f t="shared" ref="O1478:O1482" si="491">-N1478</f>
        <v>-200</v>
      </c>
      <c r="P1478" s="6">
        <f t="shared" si="489"/>
        <v>0</v>
      </c>
      <c r="Q1478" s="7">
        <f t="shared" si="490"/>
        <v>2763304.35</v>
      </c>
      <c r="R1478" s="44" t="str">
        <f>VLOOKUP(F1478,'Set up'!$A$2:$E$44,5,FALSE)</f>
        <v>Trsf</v>
      </c>
      <c r="S1478" s="1" t="s">
        <v>1777</v>
      </c>
    </row>
    <row r="1479" spans="1:19" x14ac:dyDescent="0.3">
      <c r="A1479" s="4" t="s">
        <v>1336</v>
      </c>
      <c r="B1479" s="5" t="e">
        <f t="shared" si="487"/>
        <v>#VALUE!</v>
      </c>
      <c r="C1479" s="5" t="e">
        <f t="shared" si="488"/>
        <v>#VALUE!</v>
      </c>
      <c r="D1479" s="5" t="s">
        <v>1339</v>
      </c>
      <c r="E1479" s="5" t="str">
        <f>VLOOKUP(F1479,'Set up'!$A$2:$C$44,2,FALSE)</f>
        <v>C00000019</v>
      </c>
      <c r="F1479" s="1" t="s">
        <v>402</v>
      </c>
      <c r="G1479" s="89" t="s">
        <v>1134</v>
      </c>
      <c r="H1479" s="5">
        <v>1</v>
      </c>
      <c r="I1479" s="5" t="str">
        <f>VLOOKUP(F1479,'Set up'!$A$2:$C$44,3,FALSE)</f>
        <v>Cash</v>
      </c>
      <c r="J1479" s="5">
        <f>VLOOKUP(F1479,'Set up'!$A$2:$D$44,4,FALSE)</f>
        <v>0</v>
      </c>
      <c r="K1479" s="4" t="e">
        <f t="shared" si="471"/>
        <v>#VALUE!</v>
      </c>
      <c r="L1479" s="5" t="e">
        <f t="shared" si="484"/>
        <v>#VALUE!</v>
      </c>
      <c r="M1479" s="5" t="e">
        <f t="shared" si="485"/>
        <v>#VALUE!</v>
      </c>
      <c r="N1479" s="6">
        <v>440</v>
      </c>
      <c r="O1479" s="6">
        <f t="shared" si="491"/>
        <v>-440</v>
      </c>
      <c r="P1479" s="6">
        <f t="shared" si="489"/>
        <v>0</v>
      </c>
      <c r="Q1479" s="7">
        <f t="shared" si="490"/>
        <v>2763744.35</v>
      </c>
      <c r="R1479" s="44" t="str">
        <f>VLOOKUP(F1479,'Set up'!$A$2:$E$44,5,FALSE)</f>
        <v>Trsf</v>
      </c>
      <c r="S1479" s="1" t="s">
        <v>1778</v>
      </c>
    </row>
    <row r="1480" spans="1:19" x14ac:dyDescent="0.3">
      <c r="A1480" s="4" t="s">
        <v>1336</v>
      </c>
      <c r="B1480" s="5" t="e">
        <f t="shared" si="487"/>
        <v>#VALUE!</v>
      </c>
      <c r="C1480" s="5" t="e">
        <f t="shared" si="488"/>
        <v>#VALUE!</v>
      </c>
      <c r="D1480" s="5" t="s">
        <v>1340</v>
      </c>
      <c r="E1480" s="5" t="str">
        <f>VLOOKUP(F1480,'Set up'!$A$2:$C$44,2,FALSE)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up'!$A$2:$C$44,3,FALSE)</f>
        <v>60</v>
      </c>
      <c r="J1480" s="5">
        <f>VLOOKUP(F1480,'Set up'!$A$2:$D$44,4,FALSE)</f>
        <v>60</v>
      </c>
      <c r="K1480" s="4" t="e">
        <f t="shared" si="471"/>
        <v>#VALUE!</v>
      </c>
      <c r="L1480" s="5" t="e">
        <f t="shared" si="484"/>
        <v>#VALUE!</v>
      </c>
      <c r="M1480" s="5" t="e">
        <f t="shared" si="485"/>
        <v>#VALUE!</v>
      </c>
      <c r="N1480" s="6">
        <v>3344</v>
      </c>
      <c r="O1480" s="6">
        <f t="shared" si="491"/>
        <v>-3344</v>
      </c>
      <c r="P1480" s="6">
        <f t="shared" si="489"/>
        <v>0</v>
      </c>
      <c r="Q1480" s="7">
        <f t="shared" si="490"/>
        <v>2767088.35</v>
      </c>
      <c r="R1480" s="44" t="str">
        <f>VLOOKUP(F1480,'Set up'!$A$2:$E$44,5,FALSE)</f>
        <v>Chq</v>
      </c>
      <c r="S1480" s="1" t="s">
        <v>2046</v>
      </c>
    </row>
    <row r="1481" spans="1:19" x14ac:dyDescent="0.3">
      <c r="A1481" s="4" t="s">
        <v>1336</v>
      </c>
      <c r="B1481" s="5" t="e">
        <f t="shared" si="487"/>
        <v>#VALUE!</v>
      </c>
      <c r="C1481" s="5" t="e">
        <f t="shared" si="488"/>
        <v>#VALUE!</v>
      </c>
      <c r="D1481" s="5" t="s">
        <v>1340</v>
      </c>
      <c r="E1481" s="5" t="str">
        <f>VLOOKUP(F1481,'Set up'!$A$2:$C$44,2,FALSE)</f>
        <v>C00000009</v>
      </c>
      <c r="F1481" s="1" t="s">
        <v>58</v>
      </c>
      <c r="G1481" s="89" t="s">
        <v>709</v>
      </c>
      <c r="H1481" s="5">
        <v>2</v>
      </c>
      <c r="I1481" s="5">
        <f>VLOOKUP(F1481,'Set up'!$A$2:$C$44,3,FALSE)</f>
        <v>60</v>
      </c>
      <c r="J1481" s="5">
        <f>VLOOKUP(F1481,'Set up'!$A$2:$D$44,4,FALSE)</f>
        <v>60</v>
      </c>
      <c r="K1481" s="4" t="e">
        <f t="shared" si="471"/>
        <v>#VALUE!</v>
      </c>
      <c r="L1481" s="5" t="e">
        <f t="shared" si="484"/>
        <v>#VALUE!</v>
      </c>
      <c r="M1481" s="5" t="e">
        <f t="shared" si="485"/>
        <v>#VALUE!</v>
      </c>
      <c r="N1481" s="6">
        <v>745.2</v>
      </c>
      <c r="O1481" s="6">
        <f t="shared" si="491"/>
        <v>-745.2</v>
      </c>
      <c r="P1481" s="6">
        <f t="shared" si="489"/>
        <v>0</v>
      </c>
      <c r="Q1481" s="7">
        <f t="shared" si="490"/>
        <v>2767833.5500000003</v>
      </c>
      <c r="R1481" s="44" t="str">
        <f>VLOOKUP(F1481,'Set up'!$A$2:$E$44,5,FALSE)</f>
        <v>Chq</v>
      </c>
      <c r="S1481" s="1" t="s">
        <v>2046</v>
      </c>
    </row>
    <row r="1482" spans="1:19" x14ac:dyDescent="0.3">
      <c r="A1482" s="4" t="s">
        <v>1336</v>
      </c>
      <c r="B1482" s="5" t="e">
        <f t="shared" si="487"/>
        <v>#VALUE!</v>
      </c>
      <c r="C1482" s="5" t="e">
        <f t="shared" si="488"/>
        <v>#VALUE!</v>
      </c>
      <c r="D1482" s="5" t="s">
        <v>1340</v>
      </c>
      <c r="E1482" s="5" t="str">
        <f>VLOOKUP(F1482,'Set up'!$A$2:$C$44,2,FALSE)</f>
        <v>C00000009</v>
      </c>
      <c r="F1482" s="1" t="s">
        <v>58</v>
      </c>
      <c r="G1482" s="89" t="s">
        <v>1009</v>
      </c>
      <c r="H1482" s="5">
        <v>1</v>
      </c>
      <c r="I1482" s="5">
        <f>VLOOKUP(F1482,'Set up'!$A$2:$C$44,3,FALSE)</f>
        <v>60</v>
      </c>
      <c r="J1482" s="5">
        <f>VLOOKUP(F1482,'Set up'!$A$2:$D$44,4,FALSE)</f>
        <v>60</v>
      </c>
      <c r="K1482" s="4" t="e">
        <f t="shared" si="471"/>
        <v>#VALUE!</v>
      </c>
      <c r="L1482" s="5" t="e">
        <f t="shared" si="484"/>
        <v>#VALUE!</v>
      </c>
      <c r="M1482" s="5" t="e">
        <f t="shared" si="485"/>
        <v>#VALUE!</v>
      </c>
      <c r="N1482" s="6">
        <v>372.6</v>
      </c>
      <c r="O1482" s="6">
        <f t="shared" si="491"/>
        <v>-372.6</v>
      </c>
      <c r="P1482" s="6">
        <f t="shared" si="489"/>
        <v>0</v>
      </c>
      <c r="Q1482" s="7">
        <f t="shared" si="490"/>
        <v>2768206.1500000004</v>
      </c>
      <c r="R1482" s="44" t="str">
        <f>VLOOKUP(F1482,'Set up'!$A$2:$E$44,5,FALSE)</f>
        <v>Chq</v>
      </c>
      <c r="S1482" s="1" t="s">
        <v>2046</v>
      </c>
    </row>
    <row r="1483" spans="1:19" x14ac:dyDescent="0.3">
      <c r="A1483" s="4" t="s">
        <v>1342</v>
      </c>
      <c r="B1483" s="5" t="e">
        <f t="shared" si="487"/>
        <v>#VALUE!</v>
      </c>
      <c r="C1483" s="5" t="e">
        <f t="shared" si="488"/>
        <v>#VALUE!</v>
      </c>
      <c r="D1483" s="5" t="s">
        <v>1341</v>
      </c>
      <c r="E1483" s="5" t="str">
        <f>VLOOKUP(F1483,'Set up'!$A$2:$C$44,2,FALSE)</f>
        <v>C00000021</v>
      </c>
      <c r="F1483" s="1" t="s">
        <v>493</v>
      </c>
      <c r="G1483" s="89" t="s">
        <v>718</v>
      </c>
      <c r="H1483" s="5">
        <v>1</v>
      </c>
      <c r="I1483" s="5" t="str">
        <f>VLOOKUP(F1483,'Set up'!$A$2:$C$44,3,FALSE)</f>
        <v>Cash</v>
      </c>
      <c r="J1483" s="5">
        <f>VLOOKUP(F1483,'Set up'!$A$2:$D$44,4,FALSE)</f>
        <v>0</v>
      </c>
      <c r="K1483" s="4" t="e">
        <f t="shared" si="471"/>
        <v>#VALUE!</v>
      </c>
      <c r="L1483" s="5" t="e">
        <f t="shared" si="484"/>
        <v>#VALUE!</v>
      </c>
      <c r="M1483" s="5" t="e">
        <f t="shared" si="485"/>
        <v>#VALUE!</v>
      </c>
      <c r="N1483" s="6">
        <v>1870</v>
      </c>
      <c r="O1483" s="6">
        <f t="shared" ref="O1483:O1485" si="492">-N1483</f>
        <v>-1870</v>
      </c>
      <c r="P1483" s="6">
        <f t="shared" si="489"/>
        <v>0</v>
      </c>
      <c r="Q1483" s="7">
        <f t="shared" si="490"/>
        <v>2770076.1500000004</v>
      </c>
      <c r="R1483" s="44" t="str">
        <f>VLOOKUP(F1483,'Set up'!$A$2:$E$44,5,FALSE)</f>
        <v>PD Chq</v>
      </c>
      <c r="S1483" s="1" t="s">
        <v>1861</v>
      </c>
    </row>
    <row r="1484" spans="1:19" x14ac:dyDescent="0.3">
      <c r="A1484" s="4" t="s">
        <v>1342</v>
      </c>
      <c r="B1484" s="5" t="e">
        <f t="shared" si="487"/>
        <v>#VALUE!</v>
      </c>
      <c r="C1484" s="5" t="e">
        <f t="shared" si="488"/>
        <v>#VALUE!</v>
      </c>
      <c r="D1484" s="5" t="s">
        <v>1341</v>
      </c>
      <c r="E1484" s="5" t="str">
        <f>VLOOKUP(F1484,'Set up'!$A$2:$C$44,2,FALSE)</f>
        <v>C00000021</v>
      </c>
      <c r="F1484" s="1" t="s">
        <v>493</v>
      </c>
      <c r="G1484" s="89" t="s">
        <v>656</v>
      </c>
      <c r="H1484" s="5">
        <v>2</v>
      </c>
      <c r="I1484" s="5" t="str">
        <f>VLOOKUP(F1484,'Set up'!$A$2:$C$44,3,FALSE)</f>
        <v>Cash</v>
      </c>
      <c r="J1484" s="5">
        <f>VLOOKUP(F1484,'Set up'!$A$2:$D$44,4,FALSE)</f>
        <v>0</v>
      </c>
      <c r="K1484" s="4" t="e">
        <f t="shared" si="471"/>
        <v>#VALUE!</v>
      </c>
      <c r="L1484" s="5" t="e">
        <f t="shared" si="484"/>
        <v>#VALUE!</v>
      </c>
      <c r="M1484" s="5" t="e">
        <f t="shared" si="485"/>
        <v>#VALUE!</v>
      </c>
      <c r="N1484" s="6">
        <v>510</v>
      </c>
      <c r="O1484" s="6">
        <f t="shared" si="492"/>
        <v>-510</v>
      </c>
      <c r="P1484" s="6">
        <f t="shared" si="489"/>
        <v>0</v>
      </c>
      <c r="Q1484" s="7">
        <f t="shared" si="490"/>
        <v>2770586.1500000004</v>
      </c>
      <c r="R1484" s="44" t="str">
        <f>VLOOKUP(F1484,'Set up'!$A$2:$E$44,5,FALSE)</f>
        <v>PD Chq</v>
      </c>
      <c r="S1484" s="1" t="s">
        <v>1861</v>
      </c>
    </row>
    <row r="1485" spans="1:19" x14ac:dyDescent="0.3">
      <c r="A1485" s="4" t="s">
        <v>1342</v>
      </c>
      <c r="B1485" s="5" t="e">
        <f t="shared" ref="B1485:B1508" si="493">MONTH(A1485)</f>
        <v>#VALUE!</v>
      </c>
      <c r="C1485" s="5" t="e">
        <f t="shared" ref="C1485:C1508" si="494">YEAR(A1485)</f>
        <v>#VALUE!</v>
      </c>
      <c r="D1485" s="5" t="s">
        <v>1341</v>
      </c>
      <c r="E1485" s="5" t="str">
        <f>VLOOKUP(F1485,'Set up'!$A$2:$C$44,2,FALSE)</f>
        <v>C00000021</v>
      </c>
      <c r="F1485" s="1" t="s">
        <v>493</v>
      </c>
      <c r="G1485" s="89" t="s">
        <v>668</v>
      </c>
      <c r="H1485" s="5">
        <v>1</v>
      </c>
      <c r="I1485" s="5" t="str">
        <f>VLOOKUP(F1485,'Set up'!$A$2:$C$44,3,FALSE)</f>
        <v>Cash</v>
      </c>
      <c r="J1485" s="5">
        <f>VLOOKUP(F1485,'Set up'!$A$2:$D$44,4,FALSE)</f>
        <v>0</v>
      </c>
      <c r="K1485" s="4" t="e">
        <f t="shared" si="471"/>
        <v>#VALUE!</v>
      </c>
      <c r="L1485" s="5" t="e">
        <f t="shared" si="484"/>
        <v>#VALUE!</v>
      </c>
      <c r="M1485" s="5" t="e">
        <f t="shared" si="485"/>
        <v>#VALUE!</v>
      </c>
      <c r="N1485" s="6">
        <v>95</v>
      </c>
      <c r="O1485" s="6">
        <f t="shared" si="492"/>
        <v>-95</v>
      </c>
      <c r="P1485" s="6">
        <f t="shared" si="489"/>
        <v>0</v>
      </c>
      <c r="Q1485" s="7">
        <f t="shared" si="490"/>
        <v>2770681.1500000004</v>
      </c>
      <c r="R1485" s="44" t="str">
        <f>VLOOKUP(F1485,'Set up'!$A$2:$E$44,5,FALSE)</f>
        <v>PD Chq</v>
      </c>
      <c r="S1485" s="1" t="s">
        <v>1861</v>
      </c>
    </row>
    <row r="1486" spans="1:19" x14ac:dyDescent="0.3">
      <c r="A1486" s="4" t="s">
        <v>1342</v>
      </c>
      <c r="B1486" s="5" t="e">
        <f t="shared" si="493"/>
        <v>#VALUE!</v>
      </c>
      <c r="C1486" s="5" t="e">
        <f t="shared" si="494"/>
        <v>#VALUE!</v>
      </c>
      <c r="D1486" s="5" t="s">
        <v>1343</v>
      </c>
      <c r="E1486" s="5" t="str">
        <f>VLOOKUP(F1486,'Set up'!$A$2:$C$44,2,FALSE)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up'!$A$2:$C$44,3,FALSE)</f>
        <v>Cash</v>
      </c>
      <c r="J1486" s="5">
        <f>VLOOKUP(F1486,'Set up'!$A$2:$D$44,4,FALSE)</f>
        <v>0</v>
      </c>
      <c r="K1486" s="4" t="e">
        <f t="shared" si="471"/>
        <v>#VALUE!</v>
      </c>
      <c r="L1486" s="5" t="e">
        <f t="shared" si="484"/>
        <v>#VALUE!</v>
      </c>
      <c r="M1486" s="5" t="e">
        <f t="shared" si="485"/>
        <v>#VALUE!</v>
      </c>
      <c r="N1486" s="6">
        <v>3608</v>
      </c>
      <c r="O1486" s="6">
        <f t="shared" ref="O1486:O1493" si="495">-N1486</f>
        <v>-3608</v>
      </c>
      <c r="P1486" s="6">
        <f t="shared" si="489"/>
        <v>0</v>
      </c>
      <c r="Q1486" s="7">
        <f t="shared" si="490"/>
        <v>2774289.1500000004</v>
      </c>
      <c r="R1486" s="44" t="str">
        <f>VLOOKUP(F1486,'Set up'!$A$2:$E$44,5,FALSE)</f>
        <v>Cash</v>
      </c>
      <c r="S1486" s="1" t="s">
        <v>1380</v>
      </c>
    </row>
    <row r="1487" spans="1:19" x14ac:dyDescent="0.3">
      <c r="A1487" s="4" t="s">
        <v>1342</v>
      </c>
      <c r="B1487" s="5" t="e">
        <f t="shared" si="493"/>
        <v>#VALUE!</v>
      </c>
      <c r="C1487" s="5" t="e">
        <f t="shared" si="494"/>
        <v>#VALUE!</v>
      </c>
      <c r="D1487" s="5" t="s">
        <v>1343</v>
      </c>
      <c r="E1487" s="5" t="str">
        <f>VLOOKUP(F1487,'Set up'!$A$2:$C$44,2,FALSE)</f>
        <v>C00000014</v>
      </c>
      <c r="F1487" s="1" t="s">
        <v>263</v>
      </c>
      <c r="G1487" s="89" t="s">
        <v>990</v>
      </c>
      <c r="H1487" s="5">
        <v>8</v>
      </c>
      <c r="I1487" s="5" t="str">
        <f>VLOOKUP(F1487,'Set up'!$A$2:$C$44,3,FALSE)</f>
        <v>Cash</v>
      </c>
      <c r="J1487" s="5">
        <f>VLOOKUP(F1487,'Set up'!$A$2:$D$44,4,FALSE)</f>
        <v>0</v>
      </c>
      <c r="K1487" s="4" t="e">
        <f t="shared" si="471"/>
        <v>#VALUE!</v>
      </c>
      <c r="L1487" s="5" t="e">
        <f t="shared" si="484"/>
        <v>#VALUE!</v>
      </c>
      <c r="M1487" s="5" t="e">
        <f t="shared" si="485"/>
        <v>#VALUE!</v>
      </c>
      <c r="N1487" s="6">
        <v>1896</v>
      </c>
      <c r="O1487" s="6">
        <f t="shared" si="495"/>
        <v>-1896</v>
      </c>
      <c r="P1487" s="6">
        <f t="shared" si="489"/>
        <v>0</v>
      </c>
      <c r="Q1487" s="7">
        <f t="shared" si="490"/>
        <v>2776185.1500000004</v>
      </c>
      <c r="R1487" s="44" t="str">
        <f>VLOOKUP(F1487,'Set up'!$A$2:$E$44,5,FALSE)</f>
        <v>Cash</v>
      </c>
      <c r="S1487" s="1" t="s">
        <v>1380</v>
      </c>
    </row>
    <row r="1488" spans="1:19" x14ac:dyDescent="0.3">
      <c r="A1488" s="4" t="s">
        <v>1342</v>
      </c>
      <c r="B1488" s="5" t="e">
        <f t="shared" si="493"/>
        <v>#VALUE!</v>
      </c>
      <c r="C1488" s="5" t="e">
        <f t="shared" si="494"/>
        <v>#VALUE!</v>
      </c>
      <c r="D1488" s="5" t="s">
        <v>1343</v>
      </c>
      <c r="E1488" s="5" t="str">
        <f>VLOOKUP(F1488,'Set up'!$A$2:$C$44,2,FALSE)</f>
        <v>C00000014</v>
      </c>
      <c r="F1488" s="1" t="s">
        <v>263</v>
      </c>
      <c r="G1488" s="89" t="s">
        <v>896</v>
      </c>
      <c r="H1488" s="5">
        <v>1</v>
      </c>
      <c r="I1488" s="5" t="str">
        <f>VLOOKUP(F1488,'Set up'!$A$2:$C$44,3,FALSE)</f>
        <v>Cash</v>
      </c>
      <c r="J1488" s="5">
        <f>VLOOKUP(F1488,'Set up'!$A$2:$D$44,4,FALSE)</f>
        <v>0</v>
      </c>
      <c r="K1488" s="4" t="e">
        <f t="shared" si="471"/>
        <v>#VALUE!</v>
      </c>
      <c r="L1488" s="5" t="e">
        <f t="shared" si="484"/>
        <v>#VALUE!</v>
      </c>
      <c r="M1488" s="5" t="e">
        <f t="shared" si="485"/>
        <v>#VALUE!</v>
      </c>
      <c r="N1488" s="6">
        <v>160</v>
      </c>
      <c r="O1488" s="6">
        <f t="shared" si="495"/>
        <v>-160</v>
      </c>
      <c r="P1488" s="6">
        <f t="shared" si="489"/>
        <v>0</v>
      </c>
      <c r="Q1488" s="7">
        <f t="shared" si="490"/>
        <v>2776345.1500000004</v>
      </c>
      <c r="R1488" s="44" t="str">
        <f>VLOOKUP(F1488,'Set up'!$A$2:$E$44,5,FALSE)</f>
        <v>Cash</v>
      </c>
      <c r="S1488" s="1" t="s">
        <v>1380</v>
      </c>
    </row>
    <row r="1489" spans="1:19" x14ac:dyDescent="0.3">
      <c r="A1489" s="4" t="s">
        <v>1342</v>
      </c>
      <c r="B1489" s="5" t="e">
        <f t="shared" si="493"/>
        <v>#VALUE!</v>
      </c>
      <c r="C1489" s="5" t="e">
        <f t="shared" si="494"/>
        <v>#VALUE!</v>
      </c>
      <c r="D1489" s="5" t="s">
        <v>1343</v>
      </c>
      <c r="E1489" s="5" t="str">
        <f>VLOOKUP(F1489,'Set up'!$A$2:$C$44,2,FALSE)</f>
        <v>C00000014</v>
      </c>
      <c r="F1489" s="1" t="s">
        <v>263</v>
      </c>
      <c r="G1489" s="89" t="s">
        <v>1344</v>
      </c>
      <c r="H1489" s="5">
        <v>1</v>
      </c>
      <c r="I1489" s="5" t="str">
        <f>VLOOKUP(F1489,'Set up'!$A$2:$C$44,3,FALSE)</f>
        <v>Cash</v>
      </c>
      <c r="J1489" s="5">
        <f>VLOOKUP(F1489,'Set up'!$A$2:$D$44,4,FALSE)</f>
        <v>0</v>
      </c>
      <c r="K1489" s="4" t="e">
        <f t="shared" si="471"/>
        <v>#VALUE!</v>
      </c>
      <c r="L1489" s="5" t="e">
        <f t="shared" si="484"/>
        <v>#VALUE!</v>
      </c>
      <c r="M1489" s="5" t="e">
        <f t="shared" si="485"/>
        <v>#VALUE!</v>
      </c>
      <c r="N1489" s="6">
        <v>165</v>
      </c>
      <c r="O1489" s="6">
        <f t="shared" si="495"/>
        <v>-165</v>
      </c>
      <c r="P1489" s="6">
        <f t="shared" si="489"/>
        <v>0</v>
      </c>
      <c r="Q1489" s="7">
        <f t="shared" si="490"/>
        <v>2776510.1500000004</v>
      </c>
      <c r="R1489" s="44" t="str">
        <f>VLOOKUP(F1489,'Set up'!$A$2:$E$44,5,FALSE)</f>
        <v>Cash</v>
      </c>
      <c r="S1489" s="1" t="s">
        <v>1380</v>
      </c>
    </row>
    <row r="1490" spans="1:19" x14ac:dyDescent="0.3">
      <c r="A1490" s="4" t="s">
        <v>1342</v>
      </c>
      <c r="B1490" s="5" t="e">
        <f t="shared" si="493"/>
        <v>#VALUE!</v>
      </c>
      <c r="C1490" s="5" t="e">
        <f t="shared" si="494"/>
        <v>#VALUE!</v>
      </c>
      <c r="D1490" s="5" t="s">
        <v>1343</v>
      </c>
      <c r="E1490" s="5" t="str">
        <f>VLOOKUP(F1490,'Set up'!$A$2:$C$44,2,FALSE)</f>
        <v>C00000014</v>
      </c>
      <c r="F1490" s="1" t="s">
        <v>263</v>
      </c>
      <c r="G1490" s="89" t="s">
        <v>1345</v>
      </c>
      <c r="H1490" s="5">
        <v>1</v>
      </c>
      <c r="I1490" s="5" t="str">
        <f>VLOOKUP(F1490,'Set up'!$A$2:$C$44,3,FALSE)</f>
        <v>Cash</v>
      </c>
      <c r="J1490" s="5">
        <f>VLOOKUP(F1490,'Set up'!$A$2:$D$44,4,FALSE)</f>
        <v>0</v>
      </c>
      <c r="K1490" s="4" t="e">
        <f t="shared" si="471"/>
        <v>#VALUE!</v>
      </c>
      <c r="L1490" s="5" t="e">
        <f t="shared" ref="L1490:L1509" si="496">MONTH(K1490)</f>
        <v>#VALUE!</v>
      </c>
      <c r="M1490" s="5" t="e">
        <f t="shared" ref="M1490:M1509" si="497">YEAR(K1490)</f>
        <v>#VALUE!</v>
      </c>
      <c r="N1490" s="6">
        <v>290</v>
      </c>
      <c r="O1490" s="6">
        <f t="shared" si="495"/>
        <v>-290</v>
      </c>
      <c r="P1490" s="6">
        <f t="shared" ref="P1490:P1509" si="498">SUM(N1490+O1490)</f>
        <v>0</v>
      </c>
      <c r="Q1490" s="7">
        <f t="shared" ref="Q1490:Q1509" si="499">SUM(Q1489+N1490)</f>
        <v>2776800.1500000004</v>
      </c>
      <c r="R1490" s="44" t="str">
        <f>VLOOKUP(F1490,'Set up'!$A$2:$E$44,5,FALSE)</f>
        <v>Cash</v>
      </c>
      <c r="S1490" s="1" t="s">
        <v>1380</v>
      </c>
    </row>
    <row r="1491" spans="1:19" x14ac:dyDescent="0.3">
      <c r="A1491" s="4" t="s">
        <v>1342</v>
      </c>
      <c r="B1491" s="5" t="e">
        <f t="shared" si="493"/>
        <v>#VALUE!</v>
      </c>
      <c r="C1491" s="5" t="e">
        <f t="shared" si="494"/>
        <v>#VALUE!</v>
      </c>
      <c r="D1491" s="5" t="s">
        <v>1343</v>
      </c>
      <c r="E1491" s="5" t="str">
        <f>VLOOKUP(F1491,'Set up'!$A$2:$C$44,2,FALSE)</f>
        <v>C00000014</v>
      </c>
      <c r="F1491" s="1" t="s">
        <v>263</v>
      </c>
      <c r="G1491" s="89" t="s">
        <v>867</v>
      </c>
      <c r="H1491" s="5">
        <v>2</v>
      </c>
      <c r="I1491" s="5" t="str">
        <f>VLOOKUP(F1491,'Set up'!$A$2:$C$44,3,FALSE)</f>
        <v>Cash</v>
      </c>
      <c r="J1491" s="5">
        <f>VLOOKUP(F1491,'Set up'!$A$2:$D$44,4,FALSE)</f>
        <v>0</v>
      </c>
      <c r="K1491" s="4" t="e">
        <f t="shared" si="471"/>
        <v>#VALUE!</v>
      </c>
      <c r="L1491" s="5" t="e">
        <f t="shared" si="496"/>
        <v>#VALUE!</v>
      </c>
      <c r="M1491" s="5" t="e">
        <f t="shared" si="497"/>
        <v>#VALUE!</v>
      </c>
      <c r="N1491" s="6">
        <v>516</v>
      </c>
      <c r="O1491" s="6">
        <f t="shared" si="495"/>
        <v>-516</v>
      </c>
      <c r="P1491" s="6">
        <f t="shared" si="498"/>
        <v>0</v>
      </c>
      <c r="Q1491" s="7">
        <f t="shared" si="499"/>
        <v>2777316.1500000004</v>
      </c>
      <c r="R1491" s="44" t="str">
        <f>VLOOKUP(F1491,'Set up'!$A$2:$E$44,5,FALSE)</f>
        <v>Cash</v>
      </c>
      <c r="S1491" s="1" t="s">
        <v>1380</v>
      </c>
    </row>
    <row r="1492" spans="1:19" x14ac:dyDescent="0.3">
      <c r="A1492" s="4" t="s">
        <v>1342</v>
      </c>
      <c r="B1492" s="5" t="e">
        <f t="shared" si="493"/>
        <v>#VALUE!</v>
      </c>
      <c r="C1492" s="5" t="e">
        <f t="shared" si="494"/>
        <v>#VALUE!</v>
      </c>
      <c r="D1492" s="5" t="s">
        <v>1343</v>
      </c>
      <c r="E1492" s="5" t="str">
        <f>VLOOKUP(F1492,'Set up'!$A$2:$C$44,2,FALSE)</f>
        <v>C00000014</v>
      </c>
      <c r="F1492" s="1" t="s">
        <v>263</v>
      </c>
      <c r="G1492" s="89" t="s">
        <v>668</v>
      </c>
      <c r="H1492" s="5">
        <v>2</v>
      </c>
      <c r="I1492" s="5" t="str">
        <f>VLOOKUP(F1492,'Set up'!$A$2:$C$44,3,FALSE)</f>
        <v>Cash</v>
      </c>
      <c r="J1492" s="5">
        <f>VLOOKUP(F1492,'Set up'!$A$2:$D$44,4,FALSE)</f>
        <v>0</v>
      </c>
      <c r="K1492" s="4" t="e">
        <f t="shared" si="471"/>
        <v>#VALUE!</v>
      </c>
      <c r="L1492" s="5" t="e">
        <f t="shared" si="496"/>
        <v>#VALUE!</v>
      </c>
      <c r="M1492" s="5" t="e">
        <f t="shared" si="497"/>
        <v>#VALUE!</v>
      </c>
      <c r="N1492" s="6">
        <v>190</v>
      </c>
      <c r="O1492" s="6">
        <f t="shared" si="495"/>
        <v>-190</v>
      </c>
      <c r="P1492" s="6">
        <f t="shared" si="498"/>
        <v>0</v>
      </c>
      <c r="Q1492" s="7">
        <f t="shared" si="499"/>
        <v>2777506.1500000004</v>
      </c>
      <c r="R1492" s="44" t="str">
        <f>VLOOKUP(F1492,'Set up'!$A$2:$E$44,5,FALSE)</f>
        <v>Cash</v>
      </c>
      <c r="S1492" s="1" t="s">
        <v>1380</v>
      </c>
    </row>
    <row r="1493" spans="1:19" x14ac:dyDescent="0.3">
      <c r="A1493" s="4" t="s">
        <v>1342</v>
      </c>
      <c r="B1493" s="5" t="e">
        <f t="shared" si="493"/>
        <v>#VALUE!</v>
      </c>
      <c r="C1493" s="5" t="e">
        <f t="shared" si="494"/>
        <v>#VALUE!</v>
      </c>
      <c r="D1493" s="5" t="s">
        <v>1343</v>
      </c>
      <c r="E1493" s="5" t="str">
        <f>VLOOKUP(F1493,'Set up'!$A$2:$C$44,2,FALSE)</f>
        <v>C00000014</v>
      </c>
      <c r="F1493" s="1" t="s">
        <v>263</v>
      </c>
      <c r="G1493" s="89" t="s">
        <v>951</v>
      </c>
      <c r="H1493" s="5">
        <v>4</v>
      </c>
      <c r="I1493" s="5" t="str">
        <f>VLOOKUP(F1493,'Set up'!$A$2:$C$44,3,FALSE)</f>
        <v>Cash</v>
      </c>
      <c r="J1493" s="5">
        <f>VLOOKUP(F1493,'Set up'!$A$2:$D$44,4,FALSE)</f>
        <v>0</v>
      </c>
      <c r="K1493" s="4" t="e">
        <f t="shared" si="471"/>
        <v>#VALUE!</v>
      </c>
      <c r="L1493" s="5" t="e">
        <f t="shared" si="496"/>
        <v>#VALUE!</v>
      </c>
      <c r="M1493" s="5" t="e">
        <f t="shared" si="497"/>
        <v>#VALUE!</v>
      </c>
      <c r="N1493" s="6">
        <v>200</v>
      </c>
      <c r="O1493" s="6">
        <f t="shared" si="495"/>
        <v>-200</v>
      </c>
      <c r="P1493" s="6">
        <f t="shared" si="498"/>
        <v>0</v>
      </c>
      <c r="Q1493" s="7">
        <f t="shared" si="499"/>
        <v>2777706.1500000004</v>
      </c>
      <c r="R1493" s="44" t="str">
        <f>VLOOKUP(F1493,'Set up'!$A$2:$E$44,5,FALSE)</f>
        <v>Cash</v>
      </c>
      <c r="S1493" s="1" t="s">
        <v>1380</v>
      </c>
    </row>
    <row r="1494" spans="1:19" x14ac:dyDescent="0.3">
      <c r="A1494" s="4" t="s">
        <v>1347</v>
      </c>
      <c r="B1494" s="5" t="e">
        <f t="shared" si="493"/>
        <v>#VALUE!</v>
      </c>
      <c r="C1494" s="5" t="e">
        <f t="shared" si="494"/>
        <v>#VALUE!</v>
      </c>
      <c r="D1494" s="5" t="s">
        <v>1346</v>
      </c>
      <c r="E1494" s="5" t="str">
        <f>VLOOKUP(F1494,'Set up'!$A$2:$C$44,2,FALSE)</f>
        <v>C00000037</v>
      </c>
      <c r="F1494" s="1" t="s">
        <v>1311</v>
      </c>
      <c r="G1494" s="89" t="s">
        <v>721</v>
      </c>
      <c r="H1494" s="5">
        <v>2</v>
      </c>
      <c r="I1494" s="5">
        <f>VLOOKUP(F1494,'Set up'!$A$2:$C$44,3,FALSE)</f>
        <v>30</v>
      </c>
      <c r="J1494" s="5">
        <f>VLOOKUP(F1494,'Set up'!$A$2:$D$44,4,FALSE)</f>
        <v>30</v>
      </c>
      <c r="K1494" s="4" t="e">
        <f t="shared" si="471"/>
        <v>#VALUE!</v>
      </c>
      <c r="L1494" s="5" t="e">
        <f t="shared" si="496"/>
        <v>#VALUE!</v>
      </c>
      <c r="M1494" s="5" t="e">
        <f t="shared" si="497"/>
        <v>#VALUE!</v>
      </c>
      <c r="N1494" s="6">
        <v>3608</v>
      </c>
      <c r="O1494" s="6">
        <f t="shared" ref="O1494:O1495" si="500">-N1494</f>
        <v>-3608</v>
      </c>
      <c r="P1494" s="6">
        <f t="shared" si="498"/>
        <v>0</v>
      </c>
      <c r="Q1494" s="7">
        <f t="shared" si="499"/>
        <v>2781314.1500000004</v>
      </c>
      <c r="R1494" s="44" t="str">
        <f>VLOOKUP(F1494,'Set up'!$A$2:$E$44,5,FALSE)</f>
        <v>Chq</v>
      </c>
      <c r="S1494" s="1" t="s">
        <v>1379</v>
      </c>
    </row>
    <row r="1495" spans="1:19" x14ac:dyDescent="0.3">
      <c r="A1495" s="4" t="s">
        <v>1347</v>
      </c>
      <c r="B1495" s="5" t="e">
        <f t="shared" si="493"/>
        <v>#VALUE!</v>
      </c>
      <c r="C1495" s="5" t="e">
        <f t="shared" si="494"/>
        <v>#VALUE!</v>
      </c>
      <c r="D1495" s="5" t="s">
        <v>1346</v>
      </c>
      <c r="E1495" s="5" t="str">
        <f>VLOOKUP(F1495,'Set up'!$A$2:$C$44,2,FALSE)</f>
        <v>C00000037</v>
      </c>
      <c r="F1495" s="1" t="s">
        <v>1311</v>
      </c>
      <c r="G1495" s="89" t="s">
        <v>709</v>
      </c>
      <c r="H1495" s="5">
        <v>2</v>
      </c>
      <c r="I1495" s="5">
        <f>VLOOKUP(F1495,'Set up'!$A$2:$C$44,3,FALSE)</f>
        <v>30</v>
      </c>
      <c r="J1495" s="5">
        <f>VLOOKUP(F1495,'Set up'!$A$2:$D$44,4,FALSE)</f>
        <v>30</v>
      </c>
      <c r="K1495" s="4" t="e">
        <f t="shared" si="471"/>
        <v>#VALUE!</v>
      </c>
      <c r="L1495" s="5" t="e">
        <f t="shared" si="496"/>
        <v>#VALUE!</v>
      </c>
      <c r="M1495" s="5" t="e">
        <f t="shared" si="497"/>
        <v>#VALUE!</v>
      </c>
      <c r="N1495" s="6">
        <v>842.4</v>
      </c>
      <c r="O1495" s="6">
        <f t="shared" si="500"/>
        <v>-842.4</v>
      </c>
      <c r="P1495" s="6">
        <f t="shared" si="498"/>
        <v>0</v>
      </c>
      <c r="Q1495" s="7">
        <f t="shared" si="499"/>
        <v>2782156.5500000003</v>
      </c>
      <c r="R1495" s="44" t="str">
        <f>VLOOKUP(F1495,'Set up'!$A$2:$E$44,5,FALSE)</f>
        <v>Chq</v>
      </c>
      <c r="S1495" s="1" t="s">
        <v>1379</v>
      </c>
    </row>
    <row r="1496" spans="1:19" x14ac:dyDescent="0.3">
      <c r="A1496" s="4" t="s">
        <v>1350</v>
      </c>
      <c r="B1496" s="5" t="e">
        <f t="shared" si="493"/>
        <v>#VALUE!</v>
      </c>
      <c r="C1496" s="5" t="e">
        <f t="shared" si="494"/>
        <v>#VALUE!</v>
      </c>
      <c r="D1496" s="5" t="s">
        <v>1348</v>
      </c>
      <c r="E1496" s="5" t="str">
        <f>VLOOKUP(F1496,'Set up'!$A$2:$C$44,2,FALSE)</f>
        <v>C00000020</v>
      </c>
      <c r="F1496" s="1" t="s">
        <v>411</v>
      </c>
      <c r="G1496" s="89" t="s">
        <v>1112</v>
      </c>
      <c r="H1496" s="5">
        <v>5</v>
      </c>
      <c r="I1496" s="5" t="str">
        <f>VLOOKUP(F1496,'Set up'!$A$2:$C$44,3,FALSE)</f>
        <v>Cash</v>
      </c>
      <c r="J1496" s="5">
        <f>VLOOKUP(F1496,'Set up'!$A$2:$D$44,4,FALSE)</f>
        <v>0</v>
      </c>
      <c r="K1496" s="4" t="e">
        <f t="shared" ref="K1496:K1559" si="501">A1496+J1496</f>
        <v>#VALUE!</v>
      </c>
      <c r="L1496" s="5" t="e">
        <f t="shared" si="496"/>
        <v>#VALUE!</v>
      </c>
      <c r="M1496" s="5" t="e">
        <f t="shared" si="497"/>
        <v>#VALUE!</v>
      </c>
      <c r="N1496" s="6">
        <v>312.5</v>
      </c>
      <c r="P1496" s="6">
        <f t="shared" si="498"/>
        <v>312.5</v>
      </c>
      <c r="Q1496" s="7">
        <f t="shared" si="499"/>
        <v>2782469.0500000003</v>
      </c>
      <c r="R1496" s="44" t="str">
        <f>VLOOKUP(F1496,'Set up'!$A$2:$E$44,5,FALSE)</f>
        <v>Trsf</v>
      </c>
    </row>
    <row r="1497" spans="1:19" x14ac:dyDescent="0.3">
      <c r="A1497" s="4" t="s">
        <v>1350</v>
      </c>
      <c r="B1497" s="5" t="e">
        <f t="shared" si="493"/>
        <v>#VALUE!</v>
      </c>
      <c r="C1497" s="5" t="e">
        <f t="shared" si="494"/>
        <v>#VALUE!</v>
      </c>
      <c r="D1497" s="5" t="s">
        <v>1349</v>
      </c>
      <c r="E1497" s="5" t="str">
        <f>VLOOKUP(F1497,'Set up'!$A$2:$C$44,2,FALSE)</f>
        <v>C00000020</v>
      </c>
      <c r="F1497" s="1" t="s">
        <v>411</v>
      </c>
      <c r="G1497" s="89" t="s">
        <v>95</v>
      </c>
      <c r="H1497" s="5">
        <v>5</v>
      </c>
      <c r="I1497" s="5" t="str">
        <f>VLOOKUP(F1497,'Set up'!$A$2:$C$44,3,FALSE)</f>
        <v>Cash</v>
      </c>
      <c r="J1497" s="5">
        <f>VLOOKUP(F1497,'Set up'!$A$2:$D$44,4,FALSE)</f>
        <v>0</v>
      </c>
      <c r="K1497" s="4" t="e">
        <f t="shared" si="501"/>
        <v>#VALUE!</v>
      </c>
      <c r="L1497" s="5" t="e">
        <f t="shared" si="496"/>
        <v>#VALUE!</v>
      </c>
      <c r="M1497" s="5" t="e">
        <f t="shared" si="497"/>
        <v>#VALUE!</v>
      </c>
      <c r="N1497" s="6">
        <v>8690</v>
      </c>
      <c r="P1497" s="6">
        <f t="shared" si="498"/>
        <v>8690</v>
      </c>
      <c r="Q1497" s="7">
        <f t="shared" si="499"/>
        <v>2791159.0500000003</v>
      </c>
      <c r="R1497" s="44" t="str">
        <f>VLOOKUP(F1497,'Set up'!$A$2:$E$44,5,FALSE)</f>
        <v>Trsf</v>
      </c>
    </row>
    <row r="1498" spans="1:19" x14ac:dyDescent="0.3">
      <c r="A1498" s="4" t="s">
        <v>1350</v>
      </c>
      <c r="B1498" s="5" t="e">
        <f t="shared" si="493"/>
        <v>#VALUE!</v>
      </c>
      <c r="C1498" s="5" t="e">
        <f t="shared" si="494"/>
        <v>#VALUE!</v>
      </c>
      <c r="D1498" s="5" t="s">
        <v>1349</v>
      </c>
      <c r="E1498" s="5" t="str">
        <f>VLOOKUP(F1498,'Set up'!$A$2:$C$44,2,FALSE)</f>
        <v>C00000020</v>
      </c>
      <c r="F1498" s="1" t="s">
        <v>411</v>
      </c>
      <c r="G1498" s="89" t="s">
        <v>656</v>
      </c>
      <c r="H1498" s="5">
        <v>15</v>
      </c>
      <c r="I1498" s="5" t="str">
        <f>VLOOKUP(F1498,'Set up'!$A$2:$C$44,3,FALSE)</f>
        <v>Cash</v>
      </c>
      <c r="J1498" s="5">
        <f>VLOOKUP(F1498,'Set up'!$A$2:$D$44,4,FALSE)</f>
        <v>0</v>
      </c>
      <c r="K1498" s="4" t="e">
        <f t="shared" si="501"/>
        <v>#VALUE!</v>
      </c>
      <c r="L1498" s="5" t="e">
        <f t="shared" si="496"/>
        <v>#VALUE!</v>
      </c>
      <c r="M1498" s="5" t="e">
        <f t="shared" si="497"/>
        <v>#VALUE!</v>
      </c>
      <c r="N1498" s="6">
        <v>3420</v>
      </c>
      <c r="P1498" s="6">
        <f t="shared" si="498"/>
        <v>3420</v>
      </c>
      <c r="Q1498" s="7">
        <f t="shared" si="499"/>
        <v>2794579.0500000003</v>
      </c>
      <c r="R1498" s="44" t="str">
        <f>VLOOKUP(F1498,'Set up'!$A$2:$E$44,5,FALSE)</f>
        <v>Trsf</v>
      </c>
    </row>
    <row r="1499" spans="1:19" x14ac:dyDescent="0.3">
      <c r="A1499" s="4" t="s">
        <v>1350</v>
      </c>
      <c r="B1499" s="5" t="e">
        <f t="shared" si="493"/>
        <v>#VALUE!</v>
      </c>
      <c r="C1499" s="5" t="e">
        <f t="shared" si="494"/>
        <v>#VALUE!</v>
      </c>
      <c r="D1499" s="5" t="s">
        <v>1349</v>
      </c>
      <c r="E1499" s="5" t="str">
        <f>VLOOKUP(F1499,'Set up'!$A$2:$C$44,2,FALSE)</f>
        <v>C00000020</v>
      </c>
      <c r="F1499" s="1" t="s">
        <v>411</v>
      </c>
      <c r="G1499" s="89" t="s">
        <v>780</v>
      </c>
      <c r="H1499" s="5">
        <v>8</v>
      </c>
      <c r="I1499" s="5" t="str">
        <f>VLOOKUP(F1499,'Set up'!$A$2:$C$44,3,FALSE)</f>
        <v>Cash</v>
      </c>
      <c r="J1499" s="5">
        <f>VLOOKUP(F1499,'Set up'!$A$2:$D$44,4,FALSE)</f>
        <v>0</v>
      </c>
      <c r="K1499" s="4" t="e">
        <f t="shared" si="501"/>
        <v>#VALUE!</v>
      </c>
      <c r="L1499" s="5" t="e">
        <f t="shared" si="496"/>
        <v>#VALUE!</v>
      </c>
      <c r="M1499" s="5" t="e">
        <f t="shared" si="497"/>
        <v>#VALUE!</v>
      </c>
      <c r="N1499" s="6">
        <v>2016</v>
      </c>
      <c r="P1499" s="6">
        <f t="shared" si="498"/>
        <v>2016</v>
      </c>
      <c r="Q1499" s="7">
        <f t="shared" si="499"/>
        <v>2796595.0500000003</v>
      </c>
      <c r="R1499" s="44" t="str">
        <f>VLOOKUP(F1499,'Set up'!$A$2:$E$44,5,FALSE)</f>
        <v>Trsf</v>
      </c>
    </row>
    <row r="1500" spans="1:19" x14ac:dyDescent="0.3">
      <c r="A1500" s="4" t="s">
        <v>1350</v>
      </c>
      <c r="B1500" s="5" t="e">
        <f t="shared" si="493"/>
        <v>#VALUE!</v>
      </c>
      <c r="C1500" s="5" t="e">
        <f t="shared" si="494"/>
        <v>#VALUE!</v>
      </c>
      <c r="D1500" s="5" t="s">
        <v>1349</v>
      </c>
      <c r="E1500" s="5" t="str">
        <f>VLOOKUP(F1500,'Set up'!$A$2:$C$44,2,FALSE)</f>
        <v>C00000020</v>
      </c>
      <c r="F1500" s="1" t="s">
        <v>411</v>
      </c>
      <c r="G1500" s="89" t="s">
        <v>668</v>
      </c>
      <c r="H1500" s="5">
        <v>4</v>
      </c>
      <c r="I1500" s="5" t="str">
        <f>VLOOKUP(F1500,'Set up'!$A$2:$C$44,3,FALSE)</f>
        <v>Cash</v>
      </c>
      <c r="J1500" s="5">
        <f>VLOOKUP(F1500,'Set up'!$A$2:$D$44,4,FALSE)</f>
        <v>0</v>
      </c>
      <c r="K1500" s="4" t="e">
        <f t="shared" si="501"/>
        <v>#VALUE!</v>
      </c>
      <c r="L1500" s="5" t="e">
        <f t="shared" si="496"/>
        <v>#VALUE!</v>
      </c>
      <c r="M1500" s="5" t="e">
        <f t="shared" si="497"/>
        <v>#VALUE!</v>
      </c>
      <c r="N1500" s="6">
        <v>380</v>
      </c>
      <c r="P1500" s="6">
        <f t="shared" si="498"/>
        <v>380</v>
      </c>
      <c r="Q1500" s="7">
        <f t="shared" si="499"/>
        <v>2796975.0500000003</v>
      </c>
      <c r="R1500" s="44" t="str">
        <f>VLOOKUP(F1500,'Set up'!$A$2:$E$44,5,FALSE)</f>
        <v>Trsf</v>
      </c>
    </row>
    <row r="1501" spans="1:19" x14ac:dyDescent="0.3">
      <c r="A1501" s="4" t="s">
        <v>1350</v>
      </c>
      <c r="B1501" s="5" t="e">
        <f t="shared" si="493"/>
        <v>#VALUE!</v>
      </c>
      <c r="C1501" s="5" t="e">
        <f t="shared" si="494"/>
        <v>#VALUE!</v>
      </c>
      <c r="D1501" s="5" t="s">
        <v>1349</v>
      </c>
      <c r="E1501" s="5" t="str">
        <f>VLOOKUP(F1501,'Set up'!$A$2:$C$44,2,FALSE)</f>
        <v>C00000020</v>
      </c>
      <c r="F1501" s="1" t="s">
        <v>411</v>
      </c>
      <c r="G1501" s="89" t="s">
        <v>1075</v>
      </c>
      <c r="H1501" s="5">
        <v>1</v>
      </c>
      <c r="I1501" s="5" t="str">
        <f>VLOOKUP(F1501,'Set up'!$A$2:$C$44,3,FALSE)</f>
        <v>Cash</v>
      </c>
      <c r="J1501" s="5">
        <f>VLOOKUP(F1501,'Set up'!$A$2:$D$44,4,FALSE)</f>
        <v>0</v>
      </c>
      <c r="K1501" s="4" t="e">
        <f t="shared" si="501"/>
        <v>#VALUE!</v>
      </c>
      <c r="L1501" s="5" t="e">
        <f t="shared" si="496"/>
        <v>#VALUE!</v>
      </c>
      <c r="M1501" s="5" t="e">
        <f t="shared" si="497"/>
        <v>#VALUE!</v>
      </c>
      <c r="N1501" s="6">
        <v>1000</v>
      </c>
      <c r="P1501" s="6">
        <f t="shared" si="498"/>
        <v>1000</v>
      </c>
      <c r="Q1501" s="7">
        <f t="shared" si="499"/>
        <v>2797975.0500000003</v>
      </c>
      <c r="R1501" s="44" t="str">
        <f>VLOOKUP(F1501,'Set up'!$A$2:$E$44,5,FALSE)</f>
        <v>Trsf</v>
      </c>
    </row>
    <row r="1502" spans="1:19" x14ac:dyDescent="0.3">
      <c r="A1502" s="4" t="s">
        <v>1352</v>
      </c>
      <c r="B1502" s="5" t="e">
        <f t="shared" si="493"/>
        <v>#VALUE!</v>
      </c>
      <c r="C1502" s="5" t="e">
        <f t="shared" si="494"/>
        <v>#VALUE!</v>
      </c>
      <c r="D1502" s="5" t="s">
        <v>1351</v>
      </c>
      <c r="E1502" s="5" t="str">
        <f>VLOOKUP(F1502,'Set up'!$A$2:$C$44,2,FALSE)</f>
        <v>C00000021</v>
      </c>
      <c r="F1502" s="1" t="s">
        <v>493</v>
      </c>
      <c r="G1502" s="89" t="s">
        <v>718</v>
      </c>
      <c r="H1502" s="5">
        <v>1</v>
      </c>
      <c r="I1502" s="5" t="str">
        <f>VLOOKUP(F1502,'Set up'!$A$2:$C$44,3,FALSE)</f>
        <v>Cash</v>
      </c>
      <c r="J1502" s="5">
        <f>VLOOKUP(F1502,'Set up'!$A$2:$D$44,4,FALSE)</f>
        <v>0</v>
      </c>
      <c r="K1502" s="4" t="e">
        <f t="shared" si="501"/>
        <v>#VALUE!</v>
      </c>
      <c r="L1502" s="5" t="e">
        <f t="shared" si="496"/>
        <v>#VALUE!</v>
      </c>
      <c r="M1502" s="5" t="e">
        <f t="shared" si="497"/>
        <v>#VALUE!</v>
      </c>
      <c r="N1502" s="6">
        <v>1870</v>
      </c>
      <c r="P1502" s="6">
        <f t="shared" si="498"/>
        <v>1870</v>
      </c>
      <c r="Q1502" s="7">
        <f t="shared" si="499"/>
        <v>2799845.0500000003</v>
      </c>
      <c r="R1502" s="44" t="str">
        <f>VLOOKUP(F1502,'Set up'!$A$2:$E$44,5,FALSE)</f>
        <v>PD Chq</v>
      </c>
    </row>
    <row r="1503" spans="1:19" x14ac:dyDescent="0.3">
      <c r="A1503" s="4" t="s">
        <v>1352</v>
      </c>
      <c r="B1503" s="5" t="e">
        <f t="shared" si="493"/>
        <v>#VALUE!</v>
      </c>
      <c r="C1503" s="5" t="e">
        <f t="shared" si="494"/>
        <v>#VALUE!</v>
      </c>
      <c r="D1503" s="5" t="s">
        <v>1351</v>
      </c>
      <c r="E1503" s="5" t="str">
        <f>VLOOKUP(F1503,'Set up'!$A$2:$C$44,2,FALSE)</f>
        <v>C00000021</v>
      </c>
      <c r="F1503" s="1" t="s">
        <v>493</v>
      </c>
      <c r="G1503" s="89" t="s">
        <v>656</v>
      </c>
      <c r="H1503" s="5">
        <v>5</v>
      </c>
      <c r="I1503" s="5" t="str">
        <f>VLOOKUP(F1503,'Set up'!$A$2:$C$44,3,FALSE)</f>
        <v>Cash</v>
      </c>
      <c r="J1503" s="5">
        <f>VLOOKUP(F1503,'Set up'!$A$2:$D$44,4,FALSE)</f>
        <v>0</v>
      </c>
      <c r="K1503" s="4" t="e">
        <f t="shared" si="501"/>
        <v>#VALUE!</v>
      </c>
      <c r="L1503" s="5" t="e">
        <f t="shared" si="496"/>
        <v>#VALUE!</v>
      </c>
      <c r="M1503" s="5" t="e">
        <f t="shared" si="497"/>
        <v>#VALUE!</v>
      </c>
      <c r="N1503" s="6">
        <v>1275</v>
      </c>
      <c r="P1503" s="6">
        <f t="shared" si="498"/>
        <v>1275</v>
      </c>
      <c r="Q1503" s="7">
        <f t="shared" si="499"/>
        <v>2801120.0500000003</v>
      </c>
      <c r="R1503" s="44" t="str">
        <f>VLOOKUP(F1503,'Set up'!$A$2:$E$44,5,FALSE)</f>
        <v>PD Chq</v>
      </c>
    </row>
    <row r="1504" spans="1:19" x14ac:dyDescent="0.3">
      <c r="A1504" s="4" t="s">
        <v>1352</v>
      </c>
      <c r="B1504" s="5" t="e">
        <f t="shared" si="493"/>
        <v>#VALUE!</v>
      </c>
      <c r="C1504" s="5" t="e">
        <f t="shared" si="494"/>
        <v>#VALUE!</v>
      </c>
      <c r="D1504" s="5" t="s">
        <v>1351</v>
      </c>
      <c r="E1504" s="5" t="str">
        <f>VLOOKUP(F1504,'Set up'!$A$2:$C$44,2,FALSE)</f>
        <v>C00000021</v>
      </c>
      <c r="F1504" s="1" t="s">
        <v>493</v>
      </c>
      <c r="G1504" s="89" t="s">
        <v>668</v>
      </c>
      <c r="H1504" s="5">
        <v>1</v>
      </c>
      <c r="I1504" s="5" t="str">
        <f>VLOOKUP(F1504,'Set up'!$A$2:$C$44,3,FALSE)</f>
        <v>Cash</v>
      </c>
      <c r="J1504" s="5">
        <f>VLOOKUP(F1504,'Set up'!$A$2:$D$44,4,FALSE)</f>
        <v>0</v>
      </c>
      <c r="K1504" s="4" t="e">
        <f t="shared" si="501"/>
        <v>#VALUE!</v>
      </c>
      <c r="L1504" s="5" t="e">
        <f t="shared" si="496"/>
        <v>#VALUE!</v>
      </c>
      <c r="M1504" s="5" t="e">
        <f t="shared" si="497"/>
        <v>#VALUE!</v>
      </c>
      <c r="N1504" s="6">
        <v>95</v>
      </c>
      <c r="P1504" s="6">
        <f t="shared" si="498"/>
        <v>95</v>
      </c>
      <c r="Q1504" s="7">
        <f t="shared" si="499"/>
        <v>2801215.0500000003</v>
      </c>
      <c r="R1504" s="44" t="str">
        <f>VLOOKUP(F1504,'Set up'!$A$2:$E$44,5,FALSE)</f>
        <v>PD Chq</v>
      </c>
    </row>
    <row r="1505" spans="1:19" x14ac:dyDescent="0.3">
      <c r="A1505" s="4" t="s">
        <v>1352</v>
      </c>
      <c r="B1505" s="5" t="e">
        <f t="shared" si="493"/>
        <v>#VALUE!</v>
      </c>
      <c r="C1505" s="5" t="e">
        <f t="shared" si="494"/>
        <v>#VALUE!</v>
      </c>
      <c r="D1505" s="5" t="s">
        <v>1355</v>
      </c>
      <c r="E1505" s="5" t="str">
        <f>VLOOKUP(F1505,'Set up'!$A$2:$C$44,2,FALSE)</f>
        <v>C00000034</v>
      </c>
      <c r="F1505" s="1" t="s">
        <v>1198</v>
      </c>
      <c r="G1505" s="89" t="s">
        <v>1353</v>
      </c>
      <c r="H1505" s="5">
        <v>10</v>
      </c>
      <c r="I1505" s="5" t="str">
        <f>VLOOKUP(F1505,'Set up'!$A$2:$C$44,3,FALSE)</f>
        <v>Cash</v>
      </c>
      <c r="J1505" s="5">
        <f>VLOOKUP(F1505,'Set up'!$A$2:$D$44,4,FALSE)</f>
        <v>0</v>
      </c>
      <c r="K1505" s="4" t="e">
        <f t="shared" si="501"/>
        <v>#VALUE!</v>
      </c>
      <c r="L1505" s="5" t="e">
        <f t="shared" si="496"/>
        <v>#VALUE!</v>
      </c>
      <c r="M1505" s="5" t="e">
        <f t="shared" si="497"/>
        <v>#VALUE!</v>
      </c>
      <c r="N1505" s="6">
        <v>1350</v>
      </c>
      <c r="O1505" s="6">
        <f t="shared" ref="O1505:O1510" si="502">-N1505</f>
        <v>-1350</v>
      </c>
      <c r="P1505" s="6">
        <f t="shared" si="498"/>
        <v>0</v>
      </c>
      <c r="Q1505" s="7">
        <f t="shared" si="499"/>
        <v>2802565.0500000003</v>
      </c>
      <c r="R1505" s="44" t="str">
        <f>VLOOKUP(F1505,'Set up'!$A$2:$E$44,5,FALSE)</f>
        <v>Trsf</v>
      </c>
      <c r="S1505" s="1" t="s">
        <v>1381</v>
      </c>
    </row>
    <row r="1506" spans="1:19" x14ac:dyDescent="0.3">
      <c r="A1506" s="4" t="s">
        <v>1352</v>
      </c>
      <c r="B1506" s="5" t="e">
        <f t="shared" si="493"/>
        <v>#VALUE!</v>
      </c>
      <c r="C1506" s="5" t="e">
        <f t="shared" si="494"/>
        <v>#VALUE!</v>
      </c>
      <c r="D1506" s="5" t="s">
        <v>1355</v>
      </c>
      <c r="E1506" s="5" t="str">
        <f>VLOOKUP(F1506,'Set up'!$A$2:$C$44,2,FALSE)</f>
        <v>C00000034</v>
      </c>
      <c r="F1506" s="1" t="s">
        <v>1198</v>
      </c>
      <c r="G1506" s="89" t="s">
        <v>1354</v>
      </c>
      <c r="H1506" s="5">
        <v>1</v>
      </c>
      <c r="I1506" s="5" t="str">
        <f>VLOOKUP(F1506,'Set up'!$A$2:$C$44,3,FALSE)</f>
        <v>Cash</v>
      </c>
      <c r="J1506" s="5">
        <f>VLOOKUP(F1506,'Set up'!$A$2:$D$44,4,FALSE)</f>
        <v>0</v>
      </c>
      <c r="K1506" s="4" t="e">
        <f t="shared" si="501"/>
        <v>#VALUE!</v>
      </c>
      <c r="L1506" s="5" t="e">
        <f t="shared" si="496"/>
        <v>#VALUE!</v>
      </c>
      <c r="M1506" s="5" t="e">
        <f t="shared" si="497"/>
        <v>#VALUE!</v>
      </c>
      <c r="N1506" s="6">
        <v>225</v>
      </c>
      <c r="O1506" s="6">
        <f t="shared" si="502"/>
        <v>-225</v>
      </c>
      <c r="P1506" s="6">
        <f t="shared" si="498"/>
        <v>0</v>
      </c>
      <c r="Q1506" s="7">
        <f t="shared" si="499"/>
        <v>2802790.0500000003</v>
      </c>
      <c r="R1506" s="44" t="str">
        <f>VLOOKUP(F1506,'Set up'!$A$2:$E$44,5,FALSE)</f>
        <v>Trsf</v>
      </c>
      <c r="S1506" s="1" t="s">
        <v>1381</v>
      </c>
    </row>
    <row r="1507" spans="1:19" x14ac:dyDescent="0.3">
      <c r="A1507" s="4" t="s">
        <v>1357</v>
      </c>
      <c r="B1507" s="5" t="e">
        <f t="shared" si="493"/>
        <v>#VALUE!</v>
      </c>
      <c r="C1507" s="5" t="e">
        <f t="shared" si="494"/>
        <v>#VALUE!</v>
      </c>
      <c r="D1507" s="5" t="s">
        <v>1356</v>
      </c>
      <c r="E1507" s="5" t="str">
        <f>VLOOKUP(F1507,'Set up'!$A$2:$C$44,2,FALSE)</f>
        <v>C00000034</v>
      </c>
      <c r="F1507" s="1" t="s">
        <v>1198</v>
      </c>
      <c r="G1507" s="89" t="s">
        <v>1358</v>
      </c>
      <c r="H1507" s="5">
        <v>2</v>
      </c>
      <c r="I1507" s="5" t="str">
        <f>VLOOKUP(F1507,'Set up'!$A$2:$C$44,3,FALSE)</f>
        <v>Cash</v>
      </c>
      <c r="J1507" s="5">
        <f>VLOOKUP(F1507,'Set up'!$A$2:$D$44,4,FALSE)</f>
        <v>0</v>
      </c>
      <c r="K1507" s="4" t="e">
        <f t="shared" si="501"/>
        <v>#VALUE!</v>
      </c>
      <c r="L1507" s="5" t="e">
        <f t="shared" si="496"/>
        <v>#VALUE!</v>
      </c>
      <c r="M1507" s="5" t="e">
        <f t="shared" si="497"/>
        <v>#VALUE!</v>
      </c>
      <c r="N1507" s="6">
        <v>3608</v>
      </c>
      <c r="O1507" s="6">
        <f t="shared" si="502"/>
        <v>-3608</v>
      </c>
      <c r="P1507" s="6">
        <f t="shared" si="498"/>
        <v>0</v>
      </c>
      <c r="Q1507" s="7">
        <f t="shared" si="499"/>
        <v>2806398.0500000003</v>
      </c>
      <c r="R1507" s="44" t="str">
        <f>VLOOKUP(F1507,'Set up'!$A$2:$E$44,5,FALSE)</f>
        <v>Trsf</v>
      </c>
      <c r="S1507" s="1" t="s">
        <v>1382</v>
      </c>
    </row>
    <row r="1508" spans="1:19" x14ac:dyDescent="0.3">
      <c r="A1508" s="4" t="s">
        <v>1357</v>
      </c>
      <c r="B1508" s="5" t="e">
        <f t="shared" si="493"/>
        <v>#VALUE!</v>
      </c>
      <c r="C1508" s="5" t="e">
        <f t="shared" si="494"/>
        <v>#VALUE!</v>
      </c>
      <c r="D1508" s="5" t="s">
        <v>1356</v>
      </c>
      <c r="E1508" s="5" t="str">
        <f>VLOOKUP(F1508,'Set up'!$A$2:$C$44,2,FALSE)</f>
        <v>C00000034</v>
      </c>
      <c r="F1508" s="1" t="s">
        <v>1198</v>
      </c>
      <c r="G1508" s="89" t="s">
        <v>1359</v>
      </c>
      <c r="H1508" s="5">
        <v>2</v>
      </c>
      <c r="I1508" s="5" t="str">
        <f>VLOOKUP(F1508,'Set up'!$A$2:$C$44,3,FALSE)</f>
        <v>Cash</v>
      </c>
      <c r="J1508" s="5">
        <f>VLOOKUP(F1508,'Set up'!$A$2:$D$44,4,FALSE)</f>
        <v>0</v>
      </c>
      <c r="K1508" s="4" t="e">
        <f t="shared" si="501"/>
        <v>#VALUE!</v>
      </c>
      <c r="L1508" s="5" t="e">
        <f t="shared" si="496"/>
        <v>#VALUE!</v>
      </c>
      <c r="M1508" s="5" t="e">
        <f t="shared" si="497"/>
        <v>#VALUE!</v>
      </c>
      <c r="N1508" s="6">
        <v>450</v>
      </c>
      <c r="O1508" s="6">
        <f t="shared" si="502"/>
        <v>-450</v>
      </c>
      <c r="P1508" s="6">
        <f t="shared" si="498"/>
        <v>0</v>
      </c>
      <c r="Q1508" s="7">
        <f t="shared" si="499"/>
        <v>2806848.0500000003</v>
      </c>
      <c r="R1508" s="44" t="str">
        <f>VLOOKUP(F1508,'Set up'!$A$2:$E$44,5,FALSE)</f>
        <v>Trsf</v>
      </c>
      <c r="S1508" s="1" t="s">
        <v>1382</v>
      </c>
    </row>
    <row r="1509" spans="1:19" x14ac:dyDescent="0.3">
      <c r="A1509" s="4" t="s">
        <v>1357</v>
      </c>
      <c r="B1509" s="5" t="e">
        <f t="shared" ref="B1509:B1526" si="503">MONTH(A1509)</f>
        <v>#VALUE!</v>
      </c>
      <c r="C1509" s="5" t="e">
        <f t="shared" ref="C1509:C1526" si="504">YEAR(A1509)</f>
        <v>#VALUE!</v>
      </c>
      <c r="D1509" s="5" t="s">
        <v>1356</v>
      </c>
      <c r="E1509" s="5" t="str">
        <f>VLOOKUP(F1509,'Set up'!$A$2:$C$44,2,FALSE)</f>
        <v>C00000034</v>
      </c>
      <c r="F1509" s="1" t="s">
        <v>1198</v>
      </c>
      <c r="G1509" s="89" t="s">
        <v>657</v>
      </c>
      <c r="H1509" s="5">
        <v>2</v>
      </c>
      <c r="I1509" s="5" t="str">
        <f>VLOOKUP(F1509,'Set up'!$A$2:$C$44,3,FALSE)</f>
        <v>Cash</v>
      </c>
      <c r="J1509" s="5">
        <f>VLOOKUP(F1509,'Set up'!$A$2:$D$44,4,FALSE)</f>
        <v>0</v>
      </c>
      <c r="K1509" s="4" t="e">
        <f t="shared" si="501"/>
        <v>#VALUE!</v>
      </c>
      <c r="L1509" s="5" t="e">
        <f t="shared" si="496"/>
        <v>#VALUE!</v>
      </c>
      <c r="M1509" s="5" t="e">
        <f t="shared" si="497"/>
        <v>#VALUE!</v>
      </c>
      <c r="N1509" s="6">
        <v>472</v>
      </c>
      <c r="O1509" s="6">
        <f t="shared" si="502"/>
        <v>-472</v>
      </c>
      <c r="P1509" s="6">
        <f t="shared" si="498"/>
        <v>0</v>
      </c>
      <c r="Q1509" s="7">
        <f t="shared" si="499"/>
        <v>2807320.0500000003</v>
      </c>
      <c r="R1509" s="44" t="str">
        <f>VLOOKUP(F1509,'Set up'!$A$2:$E$44,5,FALSE)</f>
        <v>Trsf</v>
      </c>
      <c r="S1509" s="1" t="s">
        <v>1382</v>
      </c>
    </row>
    <row r="1510" spans="1:19" x14ac:dyDescent="0.3">
      <c r="A1510" s="4" t="s">
        <v>1361</v>
      </c>
      <c r="B1510" s="5" t="e">
        <f t="shared" si="503"/>
        <v>#VALUE!</v>
      </c>
      <c r="C1510" s="5" t="e">
        <f t="shared" si="504"/>
        <v>#VALUE!</v>
      </c>
      <c r="D1510" s="5" t="s">
        <v>1360</v>
      </c>
      <c r="E1510" s="5" t="str">
        <f>VLOOKUP(F1510,'Set up'!$A$2:$C$44,2,FALSE)</f>
        <v>C00000026</v>
      </c>
      <c r="F1510" s="1" t="s">
        <v>786</v>
      </c>
      <c r="G1510" s="89" t="s">
        <v>718</v>
      </c>
      <c r="H1510" s="5">
        <v>1</v>
      </c>
      <c r="I1510" s="5" t="str">
        <f>VLOOKUP(F1510,'Set up'!$A$2:$C$44,3,FALSE)</f>
        <v>Cash</v>
      </c>
      <c r="J1510" s="5">
        <f>VLOOKUP(F1510,'Set up'!$A$2:$D$44,4,FALSE)</f>
        <v>0</v>
      </c>
      <c r="K1510" s="4" t="e">
        <f t="shared" si="501"/>
        <v>#VALUE!</v>
      </c>
      <c r="L1510" s="5" t="e">
        <f t="shared" ref="L1510:L1526" si="505">MONTH(K1510)</f>
        <v>#VALUE!</v>
      </c>
      <c r="M1510" s="5" t="e">
        <f t="shared" ref="M1510:M1526" si="506">YEAR(K1510)</f>
        <v>#VALUE!</v>
      </c>
      <c r="N1510" s="6">
        <v>1870</v>
      </c>
      <c r="O1510" s="6">
        <f t="shared" si="502"/>
        <v>-1870</v>
      </c>
      <c r="P1510" s="6">
        <f t="shared" ref="P1510:P1526" si="507">SUM(N1510+O1510)</f>
        <v>0</v>
      </c>
      <c r="Q1510" s="7">
        <f t="shared" ref="Q1510:Q1526" si="508">SUM(Q1509+N1510)</f>
        <v>2809190.0500000003</v>
      </c>
      <c r="R1510" s="44" t="str">
        <f>VLOOKUP(F1510,'Set up'!$A$2:$E$44,5,FALSE)</f>
        <v>Trsf</v>
      </c>
      <c r="S1510" s="1" t="s">
        <v>1388</v>
      </c>
    </row>
    <row r="1511" spans="1:19" x14ac:dyDescent="0.3">
      <c r="A1511" s="4" t="s">
        <v>1361</v>
      </c>
      <c r="B1511" s="5" t="e">
        <f t="shared" si="503"/>
        <v>#VALUE!</v>
      </c>
      <c r="C1511" s="5" t="e">
        <f t="shared" si="504"/>
        <v>#VALUE!</v>
      </c>
      <c r="D1511" s="5" t="s">
        <v>1360</v>
      </c>
      <c r="E1511" s="5" t="str">
        <f>VLOOKUP(F1511,'Set up'!$A$2:$C$44,2,FALSE)</f>
        <v>C00000026</v>
      </c>
      <c r="F1511" s="1" t="s">
        <v>786</v>
      </c>
      <c r="G1511" s="89" t="s">
        <v>709</v>
      </c>
      <c r="H1511" s="5">
        <v>1</v>
      </c>
      <c r="I1511" s="5" t="str">
        <f>VLOOKUP(F1511,'Set up'!$A$2:$C$44,3,FALSE)</f>
        <v>Cash</v>
      </c>
      <c r="J1511" s="5">
        <f>VLOOKUP(F1511,'Set up'!$A$2:$D$44,4,FALSE)</f>
        <v>0</v>
      </c>
      <c r="K1511" s="4" t="e">
        <f t="shared" si="501"/>
        <v>#VALUE!</v>
      </c>
      <c r="L1511" s="5" t="e">
        <f t="shared" si="505"/>
        <v>#VALUE!</v>
      </c>
      <c r="M1511" s="5" t="e">
        <f t="shared" si="506"/>
        <v>#VALUE!</v>
      </c>
      <c r="N1511" s="6">
        <v>448.2</v>
      </c>
      <c r="O1511" s="6">
        <f>-130-318.2</f>
        <v>-448.2</v>
      </c>
      <c r="P1511" s="6">
        <f t="shared" si="507"/>
        <v>0</v>
      </c>
      <c r="Q1511" s="7">
        <f t="shared" si="508"/>
        <v>2809638.2500000005</v>
      </c>
      <c r="R1511" s="44" t="str">
        <f>VLOOKUP(F1511,'Set up'!$A$2:$E$44,5,FALSE)</f>
        <v>Trsf</v>
      </c>
      <c r="S1511" s="1" t="s">
        <v>1482</v>
      </c>
    </row>
    <row r="1512" spans="1:19" x14ac:dyDescent="0.3">
      <c r="A1512" s="4" t="s">
        <v>1361</v>
      </c>
      <c r="B1512" s="5" t="e">
        <f t="shared" si="503"/>
        <v>#VALUE!</v>
      </c>
      <c r="C1512" s="5" t="e">
        <f t="shared" si="504"/>
        <v>#VALUE!</v>
      </c>
      <c r="D1512" s="5" t="s">
        <v>1360</v>
      </c>
      <c r="E1512" s="5" t="str">
        <f>VLOOKUP(F1512,'Set up'!$A$2:$C$44,2,FALSE)</f>
        <v>C00000026</v>
      </c>
      <c r="F1512" s="1" t="s">
        <v>786</v>
      </c>
      <c r="G1512" s="89" t="s">
        <v>867</v>
      </c>
      <c r="H1512" s="5">
        <v>1</v>
      </c>
      <c r="I1512" s="5" t="str">
        <f>VLOOKUP(F1512,'Set up'!$A$2:$C$44,3,FALSE)</f>
        <v>Cash</v>
      </c>
      <c r="J1512" s="5">
        <f>VLOOKUP(F1512,'Set up'!$A$2:$D$44,4,FALSE)</f>
        <v>0</v>
      </c>
      <c r="K1512" s="4" t="e">
        <f t="shared" si="501"/>
        <v>#VALUE!</v>
      </c>
      <c r="L1512" s="5" t="e">
        <f t="shared" si="505"/>
        <v>#VALUE!</v>
      </c>
      <c r="M1512" s="5" t="e">
        <f t="shared" si="506"/>
        <v>#VALUE!</v>
      </c>
      <c r="N1512" s="6">
        <v>258</v>
      </c>
      <c r="O1512" s="6">
        <f t="shared" ref="O1512:O1519" si="509">-N1512</f>
        <v>-258</v>
      </c>
      <c r="P1512" s="6">
        <f t="shared" si="507"/>
        <v>0</v>
      </c>
      <c r="Q1512" s="7">
        <f t="shared" si="508"/>
        <v>2809896.2500000005</v>
      </c>
      <c r="R1512" s="44" t="str">
        <f>VLOOKUP(F1512,'Set up'!$A$2:$E$44,5,FALSE)</f>
        <v>Trsf</v>
      </c>
      <c r="S1512" s="1" t="s">
        <v>1483</v>
      </c>
    </row>
    <row r="1513" spans="1:19" x14ac:dyDescent="0.3">
      <c r="A1513" s="4" t="s">
        <v>1361</v>
      </c>
      <c r="B1513" s="5" t="e">
        <f t="shared" si="503"/>
        <v>#VALUE!</v>
      </c>
      <c r="C1513" s="5" t="e">
        <f t="shared" si="504"/>
        <v>#VALUE!</v>
      </c>
      <c r="D1513" s="5" t="s">
        <v>1360</v>
      </c>
      <c r="E1513" s="5" t="str">
        <f>VLOOKUP(F1513,'Set up'!$A$2:$C$44,2,FALSE)</f>
        <v>C00000026</v>
      </c>
      <c r="F1513" s="1" t="s">
        <v>786</v>
      </c>
      <c r="G1513" s="89" t="s">
        <v>293</v>
      </c>
      <c r="H1513" s="5">
        <v>1</v>
      </c>
      <c r="I1513" s="5" t="str">
        <f>VLOOKUP(F1513,'Set up'!$A$2:$C$44,3,FALSE)</f>
        <v>Cash</v>
      </c>
      <c r="J1513" s="5">
        <f>VLOOKUP(F1513,'Set up'!$A$2:$D$44,4,FALSE)</f>
        <v>0</v>
      </c>
      <c r="K1513" s="4" t="e">
        <f t="shared" si="501"/>
        <v>#VALUE!</v>
      </c>
      <c r="L1513" s="5" t="e">
        <f t="shared" si="505"/>
        <v>#VALUE!</v>
      </c>
      <c r="M1513" s="5" t="e">
        <f t="shared" si="506"/>
        <v>#VALUE!</v>
      </c>
      <c r="N1513" s="6">
        <v>450</v>
      </c>
      <c r="O1513" s="6">
        <f t="shared" si="509"/>
        <v>-450</v>
      </c>
      <c r="P1513" s="6">
        <f t="shared" si="507"/>
        <v>0</v>
      </c>
      <c r="Q1513" s="7">
        <f t="shared" si="508"/>
        <v>2810346.2500000005</v>
      </c>
      <c r="R1513" s="44" t="str">
        <f>VLOOKUP(F1513,'Set up'!$A$2:$E$44,5,FALSE)</f>
        <v>Trsf</v>
      </c>
      <c r="S1513" s="1" t="s">
        <v>1484</v>
      </c>
    </row>
    <row r="1514" spans="1:19" x14ac:dyDescent="0.3">
      <c r="A1514" s="4" t="s">
        <v>1364</v>
      </c>
      <c r="B1514" s="5" t="e">
        <f t="shared" si="503"/>
        <v>#VALUE!</v>
      </c>
      <c r="C1514" s="5" t="e">
        <f t="shared" si="504"/>
        <v>#VALUE!</v>
      </c>
      <c r="D1514" s="5" t="s">
        <v>1363</v>
      </c>
      <c r="E1514" s="5" t="str">
        <f>VLOOKUP(F1514,'Set up'!$A$2:$C$44,2,FALSE)</f>
        <v>C00000037</v>
      </c>
      <c r="F1514" s="1" t="s">
        <v>1311</v>
      </c>
      <c r="G1514" s="89" t="s">
        <v>721</v>
      </c>
      <c r="H1514" s="5">
        <v>2</v>
      </c>
      <c r="I1514" s="5">
        <f>VLOOKUP(F1514,'Set up'!$A$2:$C$44,3,FALSE)</f>
        <v>30</v>
      </c>
      <c r="J1514" s="5">
        <f>VLOOKUP(F1514,'Set up'!$A$2:$D$44,4,FALSE)</f>
        <v>30</v>
      </c>
      <c r="K1514" s="4" t="e">
        <f t="shared" si="501"/>
        <v>#VALUE!</v>
      </c>
      <c r="L1514" s="5" t="e">
        <f t="shared" si="505"/>
        <v>#VALUE!</v>
      </c>
      <c r="M1514" s="5" t="e">
        <f t="shared" si="506"/>
        <v>#VALUE!</v>
      </c>
      <c r="N1514" s="6">
        <v>3608</v>
      </c>
      <c r="O1514" s="6">
        <f t="shared" si="509"/>
        <v>-3608</v>
      </c>
      <c r="P1514" s="6">
        <f t="shared" si="507"/>
        <v>0</v>
      </c>
      <c r="Q1514" s="7">
        <f t="shared" si="508"/>
        <v>2813954.2500000005</v>
      </c>
      <c r="R1514" s="44" t="str">
        <f>VLOOKUP(F1514,'Set up'!$A$2:$E$44,5,FALSE)</f>
        <v>Chq</v>
      </c>
      <c r="S1514" s="1" t="s">
        <v>1568</v>
      </c>
    </row>
    <row r="1515" spans="1:19" x14ac:dyDescent="0.3">
      <c r="A1515" s="4" t="s">
        <v>1364</v>
      </c>
      <c r="B1515" s="5" t="e">
        <f t="shared" si="503"/>
        <v>#VALUE!</v>
      </c>
      <c r="C1515" s="5" t="e">
        <f t="shared" si="504"/>
        <v>#VALUE!</v>
      </c>
      <c r="D1515" s="5" t="s">
        <v>1363</v>
      </c>
      <c r="E1515" s="5" t="str">
        <f>VLOOKUP(F1515,'Set up'!$A$2:$C$44,2,FALSE)</f>
        <v>C00000037</v>
      </c>
      <c r="F1515" s="1" t="s">
        <v>1311</v>
      </c>
      <c r="G1515" s="89" t="s">
        <v>709</v>
      </c>
      <c r="H1515" s="5">
        <v>3</v>
      </c>
      <c r="I1515" s="5">
        <f>VLOOKUP(F1515,'Set up'!$A$2:$C$44,3,FALSE)</f>
        <v>30</v>
      </c>
      <c r="J1515" s="5">
        <f>VLOOKUP(F1515,'Set up'!$A$2:$D$44,4,FALSE)</f>
        <v>30</v>
      </c>
      <c r="K1515" s="4" t="e">
        <f t="shared" si="501"/>
        <v>#VALUE!</v>
      </c>
      <c r="L1515" s="5" t="e">
        <f t="shared" si="505"/>
        <v>#VALUE!</v>
      </c>
      <c r="M1515" s="5" t="e">
        <f t="shared" si="506"/>
        <v>#VALUE!</v>
      </c>
      <c r="N1515" s="6">
        <v>1263.5999999999999</v>
      </c>
      <c r="O1515" s="6">
        <f t="shared" si="509"/>
        <v>-1263.5999999999999</v>
      </c>
      <c r="P1515" s="6">
        <f t="shared" si="507"/>
        <v>0</v>
      </c>
      <c r="Q1515" s="7">
        <f t="shared" si="508"/>
        <v>2815217.8500000006</v>
      </c>
      <c r="R1515" s="44" t="str">
        <f>VLOOKUP(F1515,'Set up'!$A$2:$E$44,5,FALSE)</f>
        <v>Chq</v>
      </c>
      <c r="S1515" s="1" t="s">
        <v>1568</v>
      </c>
    </row>
    <row r="1516" spans="1:19" x14ac:dyDescent="0.3">
      <c r="A1516" s="4" t="s">
        <v>1364</v>
      </c>
      <c r="B1516" s="5" t="e">
        <f t="shared" si="503"/>
        <v>#VALUE!</v>
      </c>
      <c r="C1516" s="5" t="e">
        <f t="shared" si="504"/>
        <v>#VALUE!</v>
      </c>
      <c r="D1516" s="5" t="s">
        <v>1363</v>
      </c>
      <c r="E1516" s="5" t="str">
        <f>VLOOKUP(F1516,'Set up'!$A$2:$C$44,2,FALSE)</f>
        <v>C00000037</v>
      </c>
      <c r="F1516" s="1" t="s">
        <v>1311</v>
      </c>
      <c r="G1516" s="89" t="s">
        <v>668</v>
      </c>
      <c r="H1516" s="5">
        <v>2</v>
      </c>
      <c r="I1516" s="5">
        <f>VLOOKUP(F1516,'Set up'!$A$2:$C$44,3,FALSE)</f>
        <v>30</v>
      </c>
      <c r="J1516" s="5">
        <f>VLOOKUP(F1516,'Set up'!$A$2:$D$44,4,FALSE)</f>
        <v>30</v>
      </c>
      <c r="K1516" s="4" t="e">
        <f t="shared" si="501"/>
        <v>#VALUE!</v>
      </c>
      <c r="L1516" s="5" t="e">
        <f t="shared" si="505"/>
        <v>#VALUE!</v>
      </c>
      <c r="M1516" s="5" t="e">
        <f t="shared" si="506"/>
        <v>#VALUE!</v>
      </c>
      <c r="N1516" s="6">
        <v>190</v>
      </c>
      <c r="O1516" s="6">
        <f t="shared" si="509"/>
        <v>-190</v>
      </c>
      <c r="P1516" s="6">
        <f t="shared" si="507"/>
        <v>0</v>
      </c>
      <c r="Q1516" s="7">
        <f t="shared" si="508"/>
        <v>2815407.8500000006</v>
      </c>
      <c r="R1516" s="44" t="str">
        <f>VLOOKUP(F1516,'Set up'!$A$2:$E$44,5,FALSE)</f>
        <v>Chq</v>
      </c>
      <c r="S1516" s="1" t="s">
        <v>1568</v>
      </c>
    </row>
    <row r="1517" spans="1:19" x14ac:dyDescent="0.3">
      <c r="A1517" s="4" t="s">
        <v>1364</v>
      </c>
      <c r="B1517" s="5" t="e">
        <f t="shared" si="503"/>
        <v>#VALUE!</v>
      </c>
      <c r="C1517" s="5" t="e">
        <f t="shared" si="504"/>
        <v>#VALUE!</v>
      </c>
      <c r="D1517" s="5" t="s">
        <v>1363</v>
      </c>
      <c r="E1517" s="5" t="str">
        <f>VLOOKUP(F1517,'Set up'!$A$2:$C$44,2,FALSE)</f>
        <v>C00000037</v>
      </c>
      <c r="F1517" s="1" t="s">
        <v>1311</v>
      </c>
      <c r="G1517" s="89" t="s">
        <v>867</v>
      </c>
      <c r="H1517" s="5">
        <v>2</v>
      </c>
      <c r="I1517" s="5">
        <f>VLOOKUP(F1517,'Set up'!$A$2:$C$44,3,FALSE)</f>
        <v>30</v>
      </c>
      <c r="J1517" s="5">
        <f>VLOOKUP(F1517,'Set up'!$A$2:$D$44,4,FALSE)</f>
        <v>30</v>
      </c>
      <c r="K1517" s="4" t="e">
        <f t="shared" si="501"/>
        <v>#VALUE!</v>
      </c>
      <c r="L1517" s="5" t="e">
        <f t="shared" si="505"/>
        <v>#VALUE!</v>
      </c>
      <c r="M1517" s="5" t="e">
        <f t="shared" si="506"/>
        <v>#VALUE!</v>
      </c>
      <c r="N1517" s="6">
        <v>520</v>
      </c>
      <c r="O1517" s="6">
        <f t="shared" si="509"/>
        <v>-520</v>
      </c>
      <c r="P1517" s="6">
        <f t="shared" si="507"/>
        <v>0</v>
      </c>
      <c r="Q1517" s="7">
        <f t="shared" si="508"/>
        <v>2815927.8500000006</v>
      </c>
      <c r="R1517" s="44" t="str">
        <f>VLOOKUP(F1517,'Set up'!$A$2:$E$44,5,FALSE)</f>
        <v>Chq</v>
      </c>
      <c r="S1517" s="1" t="s">
        <v>1568</v>
      </c>
    </row>
    <row r="1518" spans="1:19" x14ac:dyDescent="0.3">
      <c r="A1518" s="4" t="s">
        <v>1364</v>
      </c>
      <c r="B1518" s="5" t="e">
        <f t="shared" si="503"/>
        <v>#VALUE!</v>
      </c>
      <c r="C1518" s="5" t="e">
        <f t="shared" si="504"/>
        <v>#VALUE!</v>
      </c>
      <c r="D1518" s="5" t="s">
        <v>1363</v>
      </c>
      <c r="E1518" s="5" t="str">
        <f>VLOOKUP(F1518,'Set up'!$A$2:$C$44,2,FALSE)</f>
        <v>C00000037</v>
      </c>
      <c r="F1518" s="1" t="s">
        <v>1311</v>
      </c>
      <c r="G1518" s="89" t="s">
        <v>1362</v>
      </c>
      <c r="H1518" s="5">
        <v>1</v>
      </c>
      <c r="I1518" s="5">
        <f>VLOOKUP(F1518,'Set up'!$A$2:$C$44,3,FALSE)</f>
        <v>30</v>
      </c>
      <c r="J1518" s="5">
        <f>VLOOKUP(F1518,'Set up'!$A$2:$D$44,4,FALSE)</f>
        <v>30</v>
      </c>
      <c r="K1518" s="4" t="e">
        <f t="shared" si="501"/>
        <v>#VALUE!</v>
      </c>
      <c r="L1518" s="5" t="e">
        <f t="shared" si="505"/>
        <v>#VALUE!</v>
      </c>
      <c r="M1518" s="5" t="e">
        <f t="shared" si="506"/>
        <v>#VALUE!</v>
      </c>
      <c r="N1518" s="6">
        <v>875</v>
      </c>
      <c r="O1518" s="6">
        <f t="shared" si="509"/>
        <v>-875</v>
      </c>
      <c r="P1518" s="6">
        <f t="shared" si="507"/>
        <v>0</v>
      </c>
      <c r="Q1518" s="7">
        <f t="shared" si="508"/>
        <v>2816802.8500000006</v>
      </c>
      <c r="R1518" s="44" t="str">
        <f>VLOOKUP(F1518,'Set up'!$A$2:$E$44,5,FALSE)</f>
        <v>Chq</v>
      </c>
      <c r="S1518" s="1" t="s">
        <v>1568</v>
      </c>
    </row>
    <row r="1519" spans="1:19" x14ac:dyDescent="0.3">
      <c r="A1519" s="4" t="s">
        <v>1364</v>
      </c>
      <c r="B1519" s="5" t="e">
        <f t="shared" si="503"/>
        <v>#VALUE!</v>
      </c>
      <c r="C1519" s="5" t="e">
        <f t="shared" si="504"/>
        <v>#VALUE!</v>
      </c>
      <c r="D1519" s="5" t="s">
        <v>1363</v>
      </c>
      <c r="E1519" s="5" t="str">
        <f>VLOOKUP(F1519,'Set up'!$A$2:$C$44,2,FALSE)</f>
        <v>C00000037</v>
      </c>
      <c r="F1519" s="1" t="s">
        <v>1311</v>
      </c>
      <c r="G1519" s="89" t="s">
        <v>1112</v>
      </c>
      <c r="H1519" s="5">
        <v>3</v>
      </c>
      <c r="I1519" s="5">
        <f>VLOOKUP(F1519,'Set up'!$A$2:$C$44,3,FALSE)</f>
        <v>30</v>
      </c>
      <c r="J1519" s="5">
        <f>VLOOKUP(F1519,'Set up'!$A$2:$D$44,4,FALSE)</f>
        <v>30</v>
      </c>
      <c r="K1519" s="4" t="e">
        <f t="shared" si="501"/>
        <v>#VALUE!</v>
      </c>
      <c r="L1519" s="5" t="e">
        <f t="shared" si="505"/>
        <v>#VALUE!</v>
      </c>
      <c r="M1519" s="5" t="e">
        <f t="shared" si="506"/>
        <v>#VALUE!</v>
      </c>
      <c r="N1519" s="6">
        <v>187.5</v>
      </c>
      <c r="O1519" s="6">
        <f t="shared" si="509"/>
        <v>-187.5</v>
      </c>
      <c r="P1519" s="6">
        <f t="shared" si="507"/>
        <v>0</v>
      </c>
      <c r="Q1519" s="7">
        <f t="shared" si="508"/>
        <v>2816990.3500000006</v>
      </c>
      <c r="R1519" s="44" t="str">
        <f>VLOOKUP(F1519,'Set up'!$A$2:$E$44,5,FALSE)</f>
        <v>Chq</v>
      </c>
      <c r="S1519" s="1" t="s">
        <v>1568</v>
      </c>
    </row>
    <row r="1520" spans="1:19" x14ac:dyDescent="0.3">
      <c r="A1520" s="4" t="s">
        <v>1364</v>
      </c>
      <c r="B1520" s="5" t="e">
        <f t="shared" si="503"/>
        <v>#VALUE!</v>
      </c>
      <c r="C1520" s="5" t="e">
        <f t="shared" si="504"/>
        <v>#VALUE!</v>
      </c>
      <c r="D1520" s="5" t="s">
        <v>1365</v>
      </c>
      <c r="E1520" s="5" t="str">
        <f>VLOOKUP(F1520,'Set up'!$A$2:$C$44,2,FALSE)</f>
        <v>C00000034</v>
      </c>
      <c r="F1520" s="1" t="s">
        <v>1198</v>
      </c>
      <c r="G1520" s="89" t="s">
        <v>668</v>
      </c>
      <c r="H1520" s="5">
        <v>3</v>
      </c>
      <c r="I1520" s="5" t="str">
        <f>VLOOKUP(F1520,'Set up'!$A$2:$C$44,3,FALSE)</f>
        <v>Cash</v>
      </c>
      <c r="J1520" s="5">
        <f>VLOOKUP(F1520,'Set up'!$A$2:$D$44,4,FALSE)</f>
        <v>0</v>
      </c>
      <c r="K1520" s="4" t="e">
        <f t="shared" si="501"/>
        <v>#VALUE!</v>
      </c>
      <c r="L1520" s="5" t="e">
        <f t="shared" si="505"/>
        <v>#VALUE!</v>
      </c>
      <c r="M1520" s="5" t="e">
        <f t="shared" si="506"/>
        <v>#VALUE!</v>
      </c>
      <c r="N1520" s="6">
        <v>300</v>
      </c>
      <c r="O1520" s="6">
        <f t="shared" ref="O1520:O1521" si="510">-N1520</f>
        <v>-300</v>
      </c>
      <c r="P1520" s="6">
        <f t="shared" si="507"/>
        <v>0</v>
      </c>
      <c r="Q1520" s="7">
        <f t="shared" si="508"/>
        <v>2817290.3500000006</v>
      </c>
      <c r="R1520" s="44" t="str">
        <f>VLOOKUP(F1520,'Set up'!$A$2:$E$44,5,FALSE)</f>
        <v>Trsf</v>
      </c>
      <c r="S1520" s="1" t="s">
        <v>1383</v>
      </c>
    </row>
    <row r="1521" spans="1:19" x14ac:dyDescent="0.3">
      <c r="A1521" s="4" t="s">
        <v>1364</v>
      </c>
      <c r="B1521" s="5" t="e">
        <f t="shared" si="503"/>
        <v>#VALUE!</v>
      </c>
      <c r="C1521" s="5" t="e">
        <f t="shared" si="504"/>
        <v>#VALUE!</v>
      </c>
      <c r="D1521" s="5" t="s">
        <v>1366</v>
      </c>
      <c r="E1521" s="5" t="str">
        <f>VLOOKUP(F1521,'Set up'!$A$2:$C$44,2,FALSE)</f>
        <v>C00000034</v>
      </c>
      <c r="F1521" s="1" t="s">
        <v>1198</v>
      </c>
      <c r="G1521" s="89" t="s">
        <v>1112</v>
      </c>
      <c r="H1521" s="5">
        <v>3</v>
      </c>
      <c r="I1521" s="5" t="str">
        <f>VLOOKUP(F1521,'Set up'!$A$2:$C$44,3,FALSE)</f>
        <v>Cash</v>
      </c>
      <c r="J1521" s="5">
        <f>VLOOKUP(F1521,'Set up'!$A$2:$D$44,4,FALSE)</f>
        <v>0</v>
      </c>
      <c r="K1521" s="4" t="e">
        <f t="shared" si="501"/>
        <v>#VALUE!</v>
      </c>
      <c r="L1521" s="5" t="e">
        <f t="shared" si="505"/>
        <v>#VALUE!</v>
      </c>
      <c r="M1521" s="5" t="e">
        <f t="shared" si="506"/>
        <v>#VALUE!</v>
      </c>
      <c r="N1521" s="6">
        <v>187.5</v>
      </c>
      <c r="O1521" s="6">
        <f t="shared" si="510"/>
        <v>-187.5</v>
      </c>
      <c r="P1521" s="6">
        <f t="shared" si="507"/>
        <v>0</v>
      </c>
      <c r="Q1521" s="7">
        <f t="shared" si="508"/>
        <v>2817477.8500000006</v>
      </c>
      <c r="R1521" s="44" t="str">
        <f>VLOOKUP(F1521,'Set up'!$A$2:$E$44,5,FALSE)</f>
        <v>Trsf</v>
      </c>
      <c r="S1521" s="1" t="s">
        <v>1383</v>
      </c>
    </row>
    <row r="1522" spans="1:19" x14ac:dyDescent="0.3">
      <c r="A1522" s="4" t="s">
        <v>1364</v>
      </c>
      <c r="B1522" s="5" t="e">
        <f t="shared" si="503"/>
        <v>#VALUE!</v>
      </c>
      <c r="C1522" s="5" t="e">
        <f t="shared" si="504"/>
        <v>#VALUE!</v>
      </c>
      <c r="D1522" s="5" t="s">
        <v>1367</v>
      </c>
      <c r="E1522" s="5" t="str">
        <f>VLOOKUP(F1522,'Set up'!$A$2:$C$44,2,FALSE)</f>
        <v>C00000020</v>
      </c>
      <c r="F1522" s="1" t="s">
        <v>411</v>
      </c>
      <c r="G1522" s="89" t="s">
        <v>1112</v>
      </c>
      <c r="H1522" s="5">
        <v>5</v>
      </c>
      <c r="I1522" s="5" t="str">
        <f>VLOOKUP(F1522,'Set up'!$A$2:$C$44,3,FALSE)</f>
        <v>Cash</v>
      </c>
      <c r="J1522" s="5">
        <f>VLOOKUP(F1522,'Set up'!$A$2:$D$44,4,FALSE)</f>
        <v>0</v>
      </c>
      <c r="K1522" s="4" t="e">
        <f t="shared" si="501"/>
        <v>#VALUE!</v>
      </c>
      <c r="L1522" s="5" t="e">
        <f t="shared" si="505"/>
        <v>#VALUE!</v>
      </c>
      <c r="M1522" s="5" t="e">
        <f t="shared" si="506"/>
        <v>#VALUE!</v>
      </c>
      <c r="N1522" s="6">
        <v>312.5</v>
      </c>
      <c r="P1522" s="6">
        <f t="shared" si="507"/>
        <v>312.5</v>
      </c>
      <c r="Q1522" s="7">
        <f t="shared" si="508"/>
        <v>2817790.3500000006</v>
      </c>
      <c r="R1522" s="44" t="str">
        <f>VLOOKUP(F1522,'Set up'!$A$2:$E$44,5,FALSE)</f>
        <v>Trsf</v>
      </c>
    </row>
    <row r="1523" spans="1:19" x14ac:dyDescent="0.3">
      <c r="A1523" s="4" t="s">
        <v>1364</v>
      </c>
      <c r="B1523" s="5" t="e">
        <f t="shared" si="503"/>
        <v>#VALUE!</v>
      </c>
      <c r="C1523" s="5" t="e">
        <f t="shared" si="504"/>
        <v>#VALUE!</v>
      </c>
      <c r="D1523" s="5" t="s">
        <v>1368</v>
      </c>
      <c r="E1523" s="5" t="str">
        <f>VLOOKUP(F1523,'Set up'!$A$2:$C$44,2,FALSE)</f>
        <v>C00000020</v>
      </c>
      <c r="F1523" s="1" t="s">
        <v>411</v>
      </c>
      <c r="G1523" s="89" t="s">
        <v>95</v>
      </c>
      <c r="H1523" s="5">
        <v>5</v>
      </c>
      <c r="I1523" s="5" t="str">
        <f>VLOOKUP(F1523,'Set up'!$A$2:$C$44,3,FALSE)</f>
        <v>Cash</v>
      </c>
      <c r="J1523" s="5">
        <f>VLOOKUP(F1523,'Set up'!$A$2:$D$44,4,FALSE)</f>
        <v>0</v>
      </c>
      <c r="K1523" s="4" t="e">
        <f t="shared" si="501"/>
        <v>#VALUE!</v>
      </c>
      <c r="L1523" s="5" t="e">
        <f t="shared" si="505"/>
        <v>#VALUE!</v>
      </c>
      <c r="M1523" s="5" t="e">
        <f t="shared" si="506"/>
        <v>#VALUE!</v>
      </c>
      <c r="N1523" s="6">
        <v>8690</v>
      </c>
      <c r="P1523" s="6">
        <f t="shared" si="507"/>
        <v>8690</v>
      </c>
      <c r="Q1523" s="7">
        <f t="shared" si="508"/>
        <v>2826480.3500000006</v>
      </c>
      <c r="R1523" s="44" t="str">
        <f>VLOOKUP(F1523,'Set up'!$A$2:$E$44,5,FALSE)</f>
        <v>Trsf</v>
      </c>
    </row>
    <row r="1524" spans="1:19" x14ac:dyDescent="0.3">
      <c r="A1524" s="4" t="s">
        <v>1364</v>
      </c>
      <c r="B1524" s="5" t="e">
        <f t="shared" si="503"/>
        <v>#VALUE!</v>
      </c>
      <c r="C1524" s="5" t="e">
        <f t="shared" si="504"/>
        <v>#VALUE!</v>
      </c>
      <c r="D1524" s="5" t="s">
        <v>1368</v>
      </c>
      <c r="E1524" s="5" t="str">
        <f>VLOOKUP(F1524,'Set up'!$A$2:$C$44,2,FALSE)</f>
        <v>C00000020</v>
      </c>
      <c r="F1524" s="1" t="s">
        <v>411</v>
      </c>
      <c r="G1524" s="89" t="s">
        <v>656</v>
      </c>
      <c r="H1524" s="5">
        <v>10</v>
      </c>
      <c r="I1524" s="5" t="str">
        <f>VLOOKUP(F1524,'Set up'!$A$2:$C$44,3,FALSE)</f>
        <v>Cash</v>
      </c>
      <c r="J1524" s="5">
        <f>VLOOKUP(F1524,'Set up'!$A$2:$D$44,4,FALSE)</f>
        <v>0</v>
      </c>
      <c r="K1524" s="4" t="e">
        <f t="shared" si="501"/>
        <v>#VALUE!</v>
      </c>
      <c r="L1524" s="5" t="e">
        <f t="shared" si="505"/>
        <v>#VALUE!</v>
      </c>
      <c r="M1524" s="5" t="e">
        <f t="shared" si="506"/>
        <v>#VALUE!</v>
      </c>
      <c r="N1524" s="6">
        <v>2280</v>
      </c>
      <c r="P1524" s="6">
        <f t="shared" si="507"/>
        <v>2280</v>
      </c>
      <c r="Q1524" s="7">
        <f t="shared" si="508"/>
        <v>2828760.3500000006</v>
      </c>
      <c r="R1524" s="44" t="str">
        <f>VLOOKUP(F1524,'Set up'!$A$2:$E$44,5,FALSE)</f>
        <v>Trsf</v>
      </c>
    </row>
    <row r="1525" spans="1:19" x14ac:dyDescent="0.3">
      <c r="A1525" s="4" t="s">
        <v>1364</v>
      </c>
      <c r="B1525" s="5" t="e">
        <f t="shared" si="503"/>
        <v>#VALUE!</v>
      </c>
      <c r="C1525" s="5" t="e">
        <f t="shared" si="504"/>
        <v>#VALUE!</v>
      </c>
      <c r="D1525" s="5" t="s">
        <v>1368</v>
      </c>
      <c r="E1525" s="5" t="str">
        <f>VLOOKUP(F1525,'Set up'!$A$2:$C$44,2,FALSE)</f>
        <v>C00000020</v>
      </c>
      <c r="F1525" s="1" t="s">
        <v>411</v>
      </c>
      <c r="G1525" s="89" t="s">
        <v>780</v>
      </c>
      <c r="H1525" s="5">
        <v>5</v>
      </c>
      <c r="I1525" s="5" t="str">
        <f>VLOOKUP(F1525,'Set up'!$A$2:$C$44,3,FALSE)</f>
        <v>Cash</v>
      </c>
      <c r="J1525" s="5">
        <f>VLOOKUP(F1525,'Set up'!$A$2:$D$44,4,FALSE)</f>
        <v>0</v>
      </c>
      <c r="K1525" s="4" t="e">
        <f t="shared" si="501"/>
        <v>#VALUE!</v>
      </c>
      <c r="L1525" s="5" t="e">
        <f t="shared" si="505"/>
        <v>#VALUE!</v>
      </c>
      <c r="M1525" s="5" t="e">
        <f t="shared" si="506"/>
        <v>#VALUE!</v>
      </c>
      <c r="N1525" s="6">
        <v>1260</v>
      </c>
      <c r="P1525" s="6">
        <f t="shared" si="507"/>
        <v>1260</v>
      </c>
      <c r="Q1525" s="7">
        <f t="shared" si="508"/>
        <v>2830020.3500000006</v>
      </c>
      <c r="R1525" s="44" t="str">
        <f>VLOOKUP(F1525,'Set up'!$A$2:$E$44,5,FALSE)</f>
        <v>Trsf</v>
      </c>
    </row>
    <row r="1526" spans="1:19" x14ac:dyDescent="0.3">
      <c r="A1526" s="4" t="s">
        <v>1364</v>
      </c>
      <c r="B1526" s="5" t="e">
        <f t="shared" si="503"/>
        <v>#VALUE!</v>
      </c>
      <c r="C1526" s="5" t="e">
        <f t="shared" si="504"/>
        <v>#VALUE!</v>
      </c>
      <c r="D1526" s="5" t="s">
        <v>1368</v>
      </c>
      <c r="E1526" s="5" t="str">
        <f>VLOOKUP(F1526,'Set up'!$A$2:$C$44,2,FALSE)</f>
        <v>C00000020</v>
      </c>
      <c r="F1526" s="1" t="s">
        <v>411</v>
      </c>
      <c r="G1526" s="89" t="s">
        <v>668</v>
      </c>
      <c r="H1526" s="5">
        <v>4</v>
      </c>
      <c r="I1526" s="5" t="str">
        <f>VLOOKUP(F1526,'Set up'!$A$2:$C$44,3,FALSE)</f>
        <v>Cash</v>
      </c>
      <c r="J1526" s="5">
        <f>VLOOKUP(F1526,'Set up'!$A$2:$D$44,4,FALSE)</f>
        <v>0</v>
      </c>
      <c r="K1526" s="4" t="e">
        <f t="shared" si="501"/>
        <v>#VALUE!</v>
      </c>
      <c r="L1526" s="5" t="e">
        <f t="shared" si="505"/>
        <v>#VALUE!</v>
      </c>
      <c r="M1526" s="5" t="e">
        <f t="shared" si="506"/>
        <v>#VALUE!</v>
      </c>
      <c r="N1526" s="6">
        <v>380</v>
      </c>
      <c r="P1526" s="6">
        <f t="shared" si="507"/>
        <v>380</v>
      </c>
      <c r="Q1526" s="7">
        <f t="shared" si="508"/>
        <v>2830400.3500000006</v>
      </c>
      <c r="R1526" s="44" t="str">
        <f>VLOOKUP(F1526,'Set up'!$A$2:$E$44,5,FALSE)</f>
        <v>Trsf</v>
      </c>
    </row>
    <row r="1527" spans="1:19" x14ac:dyDescent="0.3">
      <c r="A1527" s="4">
        <v>45019</v>
      </c>
      <c r="B1527" s="5">
        <f t="shared" ref="B1527:B1577" si="511">MONTH(A1527)</f>
        <v>4</v>
      </c>
      <c r="C1527" s="5">
        <f t="shared" ref="C1527:C1577" si="512">YEAR(A1527)</f>
        <v>2023</v>
      </c>
      <c r="D1527" s="5" t="s">
        <v>1393</v>
      </c>
      <c r="E1527" s="5" t="str">
        <f>VLOOKUP(F1527,'Set up'!$A$2:$C$44,2,FALSE)</f>
        <v>C00000022</v>
      </c>
      <c r="F1527" s="1" t="s">
        <v>639</v>
      </c>
      <c r="G1527" s="89" t="s">
        <v>1392</v>
      </c>
      <c r="H1527" s="5">
        <v>1</v>
      </c>
      <c r="I1527" s="5" t="str">
        <f>VLOOKUP(F1527,'Set up'!$A$2:$C$44,3,FALSE)</f>
        <v>Cash</v>
      </c>
      <c r="J1527" s="5">
        <f>VLOOKUP(F1527,'Set up'!$A$2:$D$44,4,FALSE)</f>
        <v>0</v>
      </c>
      <c r="K1527" s="4">
        <f t="shared" si="501"/>
        <v>45019</v>
      </c>
      <c r="L1527" s="5">
        <f t="shared" ref="L1527:L1577" si="513">MONTH(K1527)</f>
        <v>4</v>
      </c>
      <c r="M1527" s="5">
        <f t="shared" ref="M1527:M1577" si="514">YEAR(K1527)</f>
        <v>2023</v>
      </c>
      <c r="N1527" s="6">
        <v>475.2</v>
      </c>
      <c r="O1527" s="6">
        <f t="shared" ref="O1527" si="515">-N1527</f>
        <v>-475.2</v>
      </c>
      <c r="P1527" s="6">
        <f t="shared" ref="P1527:P1577" si="516">SUM(N1527+O1527)</f>
        <v>0</v>
      </c>
      <c r="Q1527" s="7">
        <f t="shared" ref="Q1527:Q1577" si="517">SUM(Q1526+N1527)</f>
        <v>2830875.5500000007</v>
      </c>
      <c r="R1527" s="44" t="str">
        <f>VLOOKUP(F1527,'Set up'!$A$2:$E$44,5,FALSE)</f>
        <v>Trsf</v>
      </c>
      <c r="S1527" s="1" t="s">
        <v>1990</v>
      </c>
    </row>
    <row r="1528" spans="1:19" x14ac:dyDescent="0.3">
      <c r="A1528" s="4">
        <v>45019</v>
      </c>
      <c r="B1528" s="5">
        <f t="shared" si="511"/>
        <v>4</v>
      </c>
      <c r="C1528" s="5">
        <f t="shared" si="512"/>
        <v>2023</v>
      </c>
      <c r="D1528" s="5" t="s">
        <v>1396</v>
      </c>
      <c r="E1528" s="5" t="str">
        <f>VLOOKUP(F1528,'Set up'!$A$2:$C$44,2,FALSE)</f>
        <v>C00000034</v>
      </c>
      <c r="F1528" s="1" t="s">
        <v>1198</v>
      </c>
      <c r="G1528" s="89" t="s">
        <v>1358</v>
      </c>
      <c r="H1528" s="5">
        <v>1</v>
      </c>
      <c r="I1528" s="5" t="str">
        <f>VLOOKUP(F1528,'Set up'!$A$2:$C$44,3,FALSE)</f>
        <v>Cash</v>
      </c>
      <c r="J1528" s="5">
        <f>VLOOKUP(F1528,'Set up'!$A$2:$D$44,4,FALSE)</f>
        <v>0</v>
      </c>
      <c r="K1528" s="4">
        <f t="shared" si="501"/>
        <v>45019</v>
      </c>
      <c r="L1528" s="5">
        <f t="shared" si="513"/>
        <v>4</v>
      </c>
      <c r="M1528" s="5">
        <f t="shared" si="514"/>
        <v>2023</v>
      </c>
      <c r="N1528" s="6">
        <v>1848</v>
      </c>
      <c r="O1528" s="6">
        <f t="shared" ref="O1528:O1537" si="518">-N1528</f>
        <v>-1848</v>
      </c>
      <c r="P1528" s="6">
        <f t="shared" si="516"/>
        <v>0</v>
      </c>
      <c r="Q1528" s="7">
        <f t="shared" si="517"/>
        <v>2832723.5500000007</v>
      </c>
      <c r="R1528" s="44" t="str">
        <f>VLOOKUP(F1528,'Set up'!$A$2:$E$44,5,FALSE)</f>
        <v>Trsf</v>
      </c>
      <c r="S1528" s="1" t="s">
        <v>1472</v>
      </c>
    </row>
    <row r="1529" spans="1:19" x14ac:dyDescent="0.3">
      <c r="A1529" s="4">
        <v>45019</v>
      </c>
      <c r="B1529" s="5">
        <f t="shared" si="511"/>
        <v>4</v>
      </c>
      <c r="C1529" s="5">
        <f t="shared" si="512"/>
        <v>2023</v>
      </c>
      <c r="D1529" s="5" t="s">
        <v>1396</v>
      </c>
      <c r="E1529" s="5" t="str">
        <f>VLOOKUP(F1529,'Set up'!$A$2:$C$44,2,FALSE)</f>
        <v>C00000034</v>
      </c>
      <c r="F1529" s="1" t="s">
        <v>1198</v>
      </c>
      <c r="G1529" s="89" t="s">
        <v>1394</v>
      </c>
      <c r="H1529" s="5">
        <v>5</v>
      </c>
      <c r="I1529" s="5" t="str">
        <f>VLOOKUP(F1529,'Set up'!$A$2:$C$44,3,FALSE)</f>
        <v>Cash</v>
      </c>
      <c r="J1529" s="5">
        <f>VLOOKUP(F1529,'Set up'!$A$2:$D$44,4,FALSE)</f>
        <v>0</v>
      </c>
      <c r="K1529" s="4">
        <f t="shared" si="501"/>
        <v>45019</v>
      </c>
      <c r="L1529" s="5">
        <f t="shared" si="513"/>
        <v>4</v>
      </c>
      <c r="M1529" s="5">
        <f t="shared" si="514"/>
        <v>2023</v>
      </c>
      <c r="N1529" s="6">
        <v>1125</v>
      </c>
      <c r="O1529" s="6">
        <f t="shared" si="518"/>
        <v>-1125</v>
      </c>
      <c r="P1529" s="6">
        <f t="shared" si="516"/>
        <v>0</v>
      </c>
      <c r="Q1529" s="7">
        <f t="shared" si="517"/>
        <v>2833848.5500000007</v>
      </c>
      <c r="R1529" s="44" t="str">
        <f>VLOOKUP(F1529,'Set up'!$A$2:$E$44,5,FALSE)</f>
        <v>Trsf</v>
      </c>
      <c r="S1529" s="1" t="s">
        <v>1473</v>
      </c>
    </row>
    <row r="1530" spans="1:19" x14ac:dyDescent="0.3">
      <c r="A1530" s="4">
        <v>45019</v>
      </c>
      <c r="B1530" s="5">
        <f t="shared" si="511"/>
        <v>4</v>
      </c>
      <c r="C1530" s="5">
        <f t="shared" si="512"/>
        <v>2023</v>
      </c>
      <c r="D1530" s="5" t="s">
        <v>1396</v>
      </c>
      <c r="E1530" s="5" t="str">
        <f>VLOOKUP(F1530,'Set up'!$A$2:$C$44,2,FALSE)</f>
        <v>C00000034</v>
      </c>
      <c r="F1530" s="1" t="s">
        <v>1198</v>
      </c>
      <c r="G1530" s="89" t="s">
        <v>1395</v>
      </c>
      <c r="H1530" s="5">
        <v>1</v>
      </c>
      <c r="I1530" s="5" t="str">
        <f>VLOOKUP(F1530,'Set up'!$A$2:$C$44,3,FALSE)</f>
        <v>Cash</v>
      </c>
      <c r="J1530" s="5">
        <f>VLOOKUP(F1530,'Set up'!$A$2:$D$44,4,FALSE)</f>
        <v>0</v>
      </c>
      <c r="K1530" s="4">
        <f t="shared" si="501"/>
        <v>45019</v>
      </c>
      <c r="L1530" s="5">
        <f t="shared" si="513"/>
        <v>4</v>
      </c>
      <c r="M1530" s="5">
        <f t="shared" si="514"/>
        <v>2023</v>
      </c>
      <c r="N1530" s="6">
        <v>225</v>
      </c>
      <c r="O1530" s="6">
        <f t="shared" si="518"/>
        <v>-225</v>
      </c>
      <c r="P1530" s="6">
        <f t="shared" si="516"/>
        <v>0</v>
      </c>
      <c r="Q1530" s="7">
        <f t="shared" si="517"/>
        <v>2834073.5500000007</v>
      </c>
      <c r="R1530" s="44" t="str">
        <f>VLOOKUP(F1530,'Set up'!$A$2:$E$44,5,FALSE)</f>
        <v>Trsf</v>
      </c>
      <c r="S1530" s="1" t="s">
        <v>1474</v>
      </c>
    </row>
    <row r="1531" spans="1:19" x14ac:dyDescent="0.3">
      <c r="A1531" s="4">
        <v>45019</v>
      </c>
      <c r="B1531" s="5">
        <f t="shared" si="511"/>
        <v>4</v>
      </c>
      <c r="C1531" s="5">
        <f t="shared" si="512"/>
        <v>2023</v>
      </c>
      <c r="D1531" s="5" t="s">
        <v>1396</v>
      </c>
      <c r="E1531" s="5" t="str">
        <f>VLOOKUP(F1531,'Set up'!$A$2:$C$44,2,FALSE)</f>
        <v>C00000034</v>
      </c>
      <c r="F1531" s="1" t="s">
        <v>1198</v>
      </c>
      <c r="G1531" s="89" t="s">
        <v>657</v>
      </c>
      <c r="H1531" s="5">
        <v>2</v>
      </c>
      <c r="I1531" s="5" t="str">
        <f>VLOOKUP(F1531,'Set up'!$A$2:$C$44,3,FALSE)</f>
        <v>Cash</v>
      </c>
      <c r="J1531" s="5">
        <f>VLOOKUP(F1531,'Set up'!$A$2:$D$44,4,FALSE)</f>
        <v>0</v>
      </c>
      <c r="K1531" s="4">
        <f t="shared" si="501"/>
        <v>45019</v>
      </c>
      <c r="L1531" s="5">
        <f t="shared" si="513"/>
        <v>4</v>
      </c>
      <c r="M1531" s="5">
        <f t="shared" si="514"/>
        <v>2023</v>
      </c>
      <c r="N1531" s="6">
        <v>472</v>
      </c>
      <c r="O1531" s="6">
        <f t="shared" si="518"/>
        <v>-472</v>
      </c>
      <c r="P1531" s="6">
        <f t="shared" si="516"/>
        <v>0</v>
      </c>
      <c r="Q1531" s="7">
        <f t="shared" si="517"/>
        <v>2834545.5500000007</v>
      </c>
      <c r="R1531" s="44" t="str">
        <f>VLOOKUP(F1531,'Set up'!$A$2:$E$44,5,FALSE)</f>
        <v>Trsf</v>
      </c>
      <c r="S1531" s="1" t="s">
        <v>1475</v>
      </c>
    </row>
    <row r="1532" spans="1:19" x14ac:dyDescent="0.3">
      <c r="A1532" s="4">
        <v>45019</v>
      </c>
      <c r="B1532" s="5">
        <f t="shared" si="511"/>
        <v>4</v>
      </c>
      <c r="C1532" s="5">
        <f t="shared" si="512"/>
        <v>2023</v>
      </c>
      <c r="D1532" s="5" t="s">
        <v>1396</v>
      </c>
      <c r="E1532" s="5" t="str">
        <f>VLOOKUP(F1532,'Set up'!$A$2:$C$44,2,FALSE)</f>
        <v>C00000034</v>
      </c>
      <c r="F1532" s="1" t="s">
        <v>1198</v>
      </c>
      <c r="G1532" s="89" t="s">
        <v>668</v>
      </c>
      <c r="H1532" s="5">
        <v>1</v>
      </c>
      <c r="I1532" s="5" t="str">
        <f>VLOOKUP(F1532,'Set up'!$A$2:$C$44,3,FALSE)</f>
        <v>Cash</v>
      </c>
      <c r="J1532" s="5">
        <f>VLOOKUP(F1532,'Set up'!$A$2:$D$44,4,FALSE)</f>
        <v>0</v>
      </c>
      <c r="K1532" s="4">
        <f t="shared" si="501"/>
        <v>45019</v>
      </c>
      <c r="L1532" s="5">
        <f t="shared" si="513"/>
        <v>4</v>
      </c>
      <c r="M1532" s="5">
        <f t="shared" si="514"/>
        <v>2023</v>
      </c>
      <c r="N1532" s="6">
        <v>100</v>
      </c>
      <c r="O1532" s="6">
        <f t="shared" si="518"/>
        <v>-100</v>
      </c>
      <c r="P1532" s="6">
        <f t="shared" si="516"/>
        <v>0</v>
      </c>
      <c r="Q1532" s="7">
        <f t="shared" si="517"/>
        <v>2834645.5500000007</v>
      </c>
      <c r="R1532" s="44" t="str">
        <f>VLOOKUP(F1532,'Set up'!$A$2:$E$44,5,FALSE)</f>
        <v>Trsf</v>
      </c>
      <c r="S1532" s="1" t="s">
        <v>1476</v>
      </c>
    </row>
    <row r="1533" spans="1:19" x14ac:dyDescent="0.3">
      <c r="A1533" s="4">
        <v>45019</v>
      </c>
      <c r="B1533" s="5">
        <f t="shared" si="511"/>
        <v>4</v>
      </c>
      <c r="C1533" s="5">
        <f t="shared" si="512"/>
        <v>2023</v>
      </c>
      <c r="D1533" s="5" t="s">
        <v>1396</v>
      </c>
      <c r="E1533" s="5" t="str">
        <f>VLOOKUP(F1533,'Set up'!$A$2:$C$44,2,FALSE)</f>
        <v>C00000034</v>
      </c>
      <c r="F1533" s="1" t="s">
        <v>1198</v>
      </c>
      <c r="G1533" s="89" t="s">
        <v>946</v>
      </c>
      <c r="H1533" s="5">
        <v>1</v>
      </c>
      <c r="I1533" s="5" t="str">
        <f>VLOOKUP(F1533,'Set up'!$A$2:$C$44,3,FALSE)</f>
        <v>Cash</v>
      </c>
      <c r="J1533" s="5">
        <f>VLOOKUP(F1533,'Set up'!$A$2:$D$44,4,FALSE)</f>
        <v>0</v>
      </c>
      <c r="K1533" s="4">
        <f t="shared" si="501"/>
        <v>45019</v>
      </c>
      <c r="L1533" s="5">
        <f t="shared" si="513"/>
        <v>4</v>
      </c>
      <c r="M1533" s="5">
        <f t="shared" si="514"/>
        <v>2023</v>
      </c>
      <c r="N1533" s="6">
        <v>420</v>
      </c>
      <c r="O1533" s="6">
        <f t="shared" si="518"/>
        <v>-420</v>
      </c>
      <c r="P1533" s="6">
        <f t="shared" si="516"/>
        <v>0</v>
      </c>
      <c r="Q1533" s="7">
        <f t="shared" si="517"/>
        <v>2835065.5500000007</v>
      </c>
      <c r="R1533" s="44" t="str">
        <f>VLOOKUP(F1533,'Set up'!$A$2:$E$44,5,FALSE)</f>
        <v>Trsf</v>
      </c>
      <c r="S1533" s="1" t="s">
        <v>1477</v>
      </c>
    </row>
    <row r="1534" spans="1:19" x14ac:dyDescent="0.3">
      <c r="A1534" s="4">
        <v>45019</v>
      </c>
      <c r="B1534" s="5">
        <f t="shared" si="511"/>
        <v>4</v>
      </c>
      <c r="C1534" s="5">
        <f t="shared" si="512"/>
        <v>2023</v>
      </c>
      <c r="D1534" s="5" t="s">
        <v>1396</v>
      </c>
      <c r="E1534" s="5" t="str">
        <f>VLOOKUP(F1534,'Set up'!$A$2:$C$44,2,FALSE)</f>
        <v>C00000034</v>
      </c>
      <c r="F1534" s="1" t="s">
        <v>1198</v>
      </c>
      <c r="G1534" s="89" t="s">
        <v>1112</v>
      </c>
      <c r="H1534" s="5">
        <v>4</v>
      </c>
      <c r="I1534" s="5" t="str">
        <f>VLOOKUP(F1534,'Set up'!$A$2:$C$44,3,FALSE)</f>
        <v>Cash</v>
      </c>
      <c r="J1534" s="5">
        <f>VLOOKUP(F1534,'Set up'!$A$2:$D$44,4,FALSE)</f>
        <v>0</v>
      </c>
      <c r="K1534" s="4">
        <f t="shared" si="501"/>
        <v>45019</v>
      </c>
      <c r="L1534" s="5">
        <f t="shared" si="513"/>
        <v>4</v>
      </c>
      <c r="M1534" s="5">
        <f t="shared" si="514"/>
        <v>2023</v>
      </c>
      <c r="N1534" s="6">
        <v>250</v>
      </c>
      <c r="O1534" s="6">
        <f t="shared" si="518"/>
        <v>-250</v>
      </c>
      <c r="P1534" s="6">
        <f t="shared" si="516"/>
        <v>0</v>
      </c>
      <c r="Q1534" s="7">
        <f t="shared" si="517"/>
        <v>2835315.5500000007</v>
      </c>
      <c r="R1534" s="44" t="str">
        <f>VLOOKUP(F1534,'Set up'!$A$2:$E$44,5,FALSE)</f>
        <v>Trsf</v>
      </c>
      <c r="S1534" s="1" t="s">
        <v>1478</v>
      </c>
    </row>
    <row r="1535" spans="1:19" x14ac:dyDescent="0.3">
      <c r="A1535" s="4" t="s">
        <v>1400</v>
      </c>
      <c r="B1535" s="5">
        <f t="shared" si="511"/>
        <v>3</v>
      </c>
      <c r="C1535" s="5">
        <f t="shared" si="512"/>
        <v>2023</v>
      </c>
      <c r="D1535" s="5" t="s">
        <v>1397</v>
      </c>
      <c r="E1535" s="5" t="str">
        <f>VLOOKUP(F1535,'Set up'!$A$2:$C$44,2,FALSE)</f>
        <v>C00000035</v>
      </c>
      <c r="F1535" s="1" t="s">
        <v>1259</v>
      </c>
      <c r="G1535" s="89" t="s">
        <v>867</v>
      </c>
      <c r="H1535" s="5">
        <v>1</v>
      </c>
      <c r="I1535" s="5" t="str">
        <f>VLOOKUP(F1535,'Set up'!$A$2:$C$44,3,FALSE)</f>
        <v>Cash</v>
      </c>
      <c r="J1535" s="5">
        <f>VLOOKUP(F1535,'Set up'!$A$2:$D$44,4,FALSE)</f>
        <v>0</v>
      </c>
      <c r="K1535" s="4">
        <f t="shared" si="501"/>
        <v>44989</v>
      </c>
      <c r="L1535" s="5">
        <f t="shared" si="513"/>
        <v>3</v>
      </c>
      <c r="M1535" s="5">
        <f t="shared" si="514"/>
        <v>2023</v>
      </c>
      <c r="N1535" s="6">
        <v>264</v>
      </c>
      <c r="O1535" s="6">
        <f t="shared" si="518"/>
        <v>-264</v>
      </c>
      <c r="P1535" s="6">
        <f t="shared" si="516"/>
        <v>0</v>
      </c>
      <c r="Q1535" s="7">
        <f t="shared" si="517"/>
        <v>2835579.5500000007</v>
      </c>
      <c r="R1535" s="44" t="str">
        <f>VLOOKUP(F1535,'Set up'!$A$2:$E$44,5,FALSE)</f>
        <v>Trsf</v>
      </c>
      <c r="S1535" s="1" t="s">
        <v>1481</v>
      </c>
    </row>
    <row r="1536" spans="1:19" x14ac:dyDescent="0.3">
      <c r="A1536" s="4" t="s">
        <v>1400</v>
      </c>
      <c r="B1536" s="5">
        <f t="shared" si="511"/>
        <v>3</v>
      </c>
      <c r="C1536" s="5">
        <f t="shared" si="512"/>
        <v>2023</v>
      </c>
      <c r="D1536" s="5" t="s">
        <v>1397</v>
      </c>
      <c r="E1536" s="5" t="str">
        <f>VLOOKUP(F1536,'Set up'!$A$2:$C$44,2,FALSE)</f>
        <v>C00000035</v>
      </c>
      <c r="F1536" s="1" t="s">
        <v>1259</v>
      </c>
      <c r="G1536" s="89" t="s">
        <v>1398</v>
      </c>
      <c r="H1536" s="5">
        <v>1</v>
      </c>
      <c r="I1536" s="5" t="str">
        <f>VLOOKUP(F1536,'Set up'!$A$2:$C$44,3,FALSE)</f>
        <v>Cash</v>
      </c>
      <c r="J1536" s="5">
        <f>VLOOKUP(F1536,'Set up'!$A$2:$D$44,4,FALSE)</f>
        <v>0</v>
      </c>
      <c r="K1536" s="4">
        <f t="shared" si="501"/>
        <v>44989</v>
      </c>
      <c r="L1536" s="5">
        <f t="shared" si="513"/>
        <v>3</v>
      </c>
      <c r="M1536" s="5">
        <f t="shared" si="514"/>
        <v>2023</v>
      </c>
      <c r="N1536" s="6">
        <v>70</v>
      </c>
      <c r="O1536" s="6">
        <f t="shared" si="518"/>
        <v>-70</v>
      </c>
      <c r="P1536" s="6">
        <f t="shared" si="516"/>
        <v>0</v>
      </c>
      <c r="Q1536" s="7">
        <f t="shared" si="517"/>
        <v>2835649.5500000007</v>
      </c>
      <c r="R1536" s="44" t="str">
        <f>VLOOKUP(F1536,'Set up'!$A$2:$E$44,5,FALSE)</f>
        <v>Trsf</v>
      </c>
      <c r="S1536" s="1" t="s">
        <v>1481</v>
      </c>
    </row>
    <row r="1537" spans="1:19" x14ac:dyDescent="0.3">
      <c r="A1537" s="4" t="s">
        <v>1400</v>
      </c>
      <c r="B1537" s="5">
        <f t="shared" si="511"/>
        <v>3</v>
      </c>
      <c r="C1537" s="5">
        <f t="shared" si="512"/>
        <v>2023</v>
      </c>
      <c r="D1537" s="5" t="s">
        <v>1397</v>
      </c>
      <c r="E1537" s="5" t="str">
        <f>VLOOKUP(F1537,'Set up'!$A$2:$C$44,2,FALSE)</f>
        <v>C00000035</v>
      </c>
      <c r="F1537" s="1" t="s">
        <v>1259</v>
      </c>
      <c r="G1537" s="89" t="s">
        <v>1399</v>
      </c>
      <c r="H1537" s="5">
        <v>1</v>
      </c>
      <c r="I1537" s="5" t="str">
        <f>VLOOKUP(F1537,'Set up'!$A$2:$C$44,3,FALSE)</f>
        <v>Cash</v>
      </c>
      <c r="J1537" s="5">
        <f>VLOOKUP(F1537,'Set up'!$A$2:$D$44,4,FALSE)</f>
        <v>0</v>
      </c>
      <c r="K1537" s="4">
        <f t="shared" si="501"/>
        <v>44989</v>
      </c>
      <c r="L1537" s="5">
        <f t="shared" si="513"/>
        <v>3</v>
      </c>
      <c r="M1537" s="5">
        <f t="shared" si="514"/>
        <v>2023</v>
      </c>
      <c r="N1537" s="6">
        <v>118</v>
      </c>
      <c r="O1537" s="6">
        <f t="shared" si="518"/>
        <v>-118</v>
      </c>
      <c r="P1537" s="6">
        <f t="shared" si="516"/>
        <v>0</v>
      </c>
      <c r="Q1537" s="7">
        <f t="shared" si="517"/>
        <v>2835767.5500000007</v>
      </c>
      <c r="R1537" s="44" t="str">
        <f>VLOOKUP(F1537,'Set up'!$A$2:$E$44,5,FALSE)</f>
        <v>Trsf</v>
      </c>
      <c r="S1537" s="1" t="s">
        <v>1481</v>
      </c>
    </row>
    <row r="1538" spans="1:19" x14ac:dyDescent="0.3">
      <c r="A1538" s="4">
        <v>45020</v>
      </c>
      <c r="B1538" s="5">
        <f t="shared" si="511"/>
        <v>4</v>
      </c>
      <c r="C1538" s="5">
        <f t="shared" si="512"/>
        <v>2023</v>
      </c>
      <c r="D1538" s="5" t="s">
        <v>1402</v>
      </c>
      <c r="E1538" s="5" t="str">
        <f>VLOOKUP(F1538,'Set up'!$A$2:$C$44,2,FALSE)</f>
        <v>C00000027</v>
      </c>
      <c r="F1538" s="1" t="s">
        <v>861</v>
      </c>
      <c r="G1538" s="89" t="s">
        <v>718</v>
      </c>
      <c r="H1538" s="5">
        <v>4</v>
      </c>
      <c r="I1538" s="5" t="str">
        <f>VLOOKUP(F1538,'Set up'!$A$2:$C$44,3,FALSE)</f>
        <v>Cash</v>
      </c>
      <c r="J1538" s="5">
        <f>VLOOKUP(F1538,'Set up'!$A$2:$D$44,4,FALSE)</f>
        <v>0</v>
      </c>
      <c r="K1538" s="4">
        <f t="shared" si="501"/>
        <v>45020</v>
      </c>
      <c r="L1538" s="5">
        <f t="shared" si="513"/>
        <v>4</v>
      </c>
      <c r="M1538" s="5">
        <f t="shared" si="514"/>
        <v>2023</v>
      </c>
      <c r="N1538" s="6">
        <v>7480</v>
      </c>
      <c r="P1538" s="6">
        <f t="shared" si="516"/>
        <v>7480</v>
      </c>
      <c r="Q1538" s="7">
        <f t="shared" si="517"/>
        <v>2843247.5500000007</v>
      </c>
      <c r="R1538" s="44" t="str">
        <f>VLOOKUP(F1538,'Set up'!$A$2:$E$44,5,FALSE)</f>
        <v>Trsf</v>
      </c>
    </row>
    <row r="1539" spans="1:19" x14ac:dyDescent="0.3">
      <c r="A1539" s="4" t="s">
        <v>1403</v>
      </c>
      <c r="B1539" s="5">
        <f t="shared" si="511"/>
        <v>4</v>
      </c>
      <c r="C1539" s="5">
        <f t="shared" si="512"/>
        <v>2023</v>
      </c>
      <c r="D1539" s="5" t="s">
        <v>1402</v>
      </c>
      <c r="E1539" s="5" t="str">
        <f>VLOOKUP(F1539,'Set up'!$A$2:$C$44,2,FALSE)</f>
        <v>C00000027</v>
      </c>
      <c r="F1539" s="1" t="s">
        <v>861</v>
      </c>
      <c r="G1539" s="89" t="s">
        <v>709</v>
      </c>
      <c r="H1539" s="5">
        <v>3</v>
      </c>
      <c r="I1539" s="5" t="str">
        <f>VLOOKUP(F1539,'Set up'!$A$2:$C$44,3,FALSE)</f>
        <v>Cash</v>
      </c>
      <c r="J1539" s="5">
        <f>VLOOKUP(F1539,'Set up'!$A$2:$D$44,4,FALSE)</f>
        <v>0</v>
      </c>
      <c r="K1539" s="4">
        <f t="shared" si="501"/>
        <v>45020</v>
      </c>
      <c r="L1539" s="5">
        <f t="shared" si="513"/>
        <v>4</v>
      </c>
      <c r="M1539" s="5">
        <f t="shared" si="514"/>
        <v>2023</v>
      </c>
      <c r="N1539" s="6">
        <v>1263.5999999999999</v>
      </c>
      <c r="P1539" s="6">
        <f t="shared" si="516"/>
        <v>1263.5999999999999</v>
      </c>
      <c r="Q1539" s="7">
        <f t="shared" si="517"/>
        <v>2844511.1500000008</v>
      </c>
      <c r="R1539" s="44" t="str">
        <f>VLOOKUP(F1539,'Set up'!$A$2:$E$44,5,FALSE)</f>
        <v>Trsf</v>
      </c>
    </row>
    <row r="1540" spans="1:19" x14ac:dyDescent="0.3">
      <c r="A1540" s="4" t="s">
        <v>1403</v>
      </c>
      <c r="B1540" s="5">
        <f t="shared" si="511"/>
        <v>4</v>
      </c>
      <c r="C1540" s="5">
        <f t="shared" si="512"/>
        <v>2023</v>
      </c>
      <c r="D1540" s="5" t="s">
        <v>1402</v>
      </c>
      <c r="E1540" s="5" t="str">
        <f>VLOOKUP(F1540,'Set up'!$A$2:$C$44,2,FALSE)</f>
        <v>C00000027</v>
      </c>
      <c r="F1540" s="1" t="s">
        <v>861</v>
      </c>
      <c r="G1540" s="89" t="s">
        <v>1009</v>
      </c>
      <c r="H1540" s="5">
        <v>5</v>
      </c>
      <c r="I1540" s="5" t="str">
        <f>VLOOKUP(F1540,'Set up'!$A$2:$C$44,3,FALSE)</f>
        <v>Cash</v>
      </c>
      <c r="J1540" s="5">
        <f>VLOOKUP(F1540,'Set up'!$A$2:$D$44,4,FALSE)</f>
        <v>0</v>
      </c>
      <c r="K1540" s="4">
        <f t="shared" si="501"/>
        <v>45020</v>
      </c>
      <c r="L1540" s="5">
        <f t="shared" si="513"/>
        <v>4</v>
      </c>
      <c r="M1540" s="5">
        <f t="shared" si="514"/>
        <v>2023</v>
      </c>
      <c r="N1540" s="6">
        <v>2106</v>
      </c>
      <c r="P1540" s="6">
        <f t="shared" si="516"/>
        <v>2106</v>
      </c>
      <c r="Q1540" s="7">
        <f t="shared" si="517"/>
        <v>2846617.1500000008</v>
      </c>
      <c r="R1540" s="44" t="str">
        <f>VLOOKUP(F1540,'Set up'!$A$2:$E$44,5,FALSE)</f>
        <v>Trsf</v>
      </c>
    </row>
    <row r="1541" spans="1:19" x14ac:dyDescent="0.3">
      <c r="A1541" s="4" t="s">
        <v>1403</v>
      </c>
      <c r="B1541" s="5">
        <f t="shared" si="511"/>
        <v>4</v>
      </c>
      <c r="C1541" s="5">
        <f t="shared" si="512"/>
        <v>2023</v>
      </c>
      <c r="D1541" s="5" t="s">
        <v>1402</v>
      </c>
      <c r="E1541" s="5" t="str">
        <f>VLOOKUP(F1541,'Set up'!$A$2:$C$44,2,FALSE)</f>
        <v>C00000027</v>
      </c>
      <c r="F1541" s="1" t="s">
        <v>861</v>
      </c>
      <c r="G1541" s="89" t="s">
        <v>1123</v>
      </c>
      <c r="H1541" s="5">
        <v>1</v>
      </c>
      <c r="I1541" s="5" t="str">
        <f>VLOOKUP(F1541,'Set up'!$A$2:$C$44,3,FALSE)</f>
        <v>Cash</v>
      </c>
      <c r="J1541" s="5">
        <f>VLOOKUP(F1541,'Set up'!$A$2:$D$44,4,FALSE)</f>
        <v>0</v>
      </c>
      <c r="K1541" s="4">
        <f t="shared" si="501"/>
        <v>45020</v>
      </c>
      <c r="L1541" s="5">
        <f t="shared" si="513"/>
        <v>4</v>
      </c>
      <c r="M1541" s="5">
        <f t="shared" si="514"/>
        <v>2023</v>
      </c>
      <c r="N1541" s="6">
        <v>260</v>
      </c>
      <c r="P1541" s="6">
        <f t="shared" si="516"/>
        <v>260</v>
      </c>
      <c r="Q1541" s="7">
        <f t="shared" si="517"/>
        <v>2846877.1500000008</v>
      </c>
      <c r="R1541" s="44" t="str">
        <f>VLOOKUP(F1541,'Set up'!$A$2:$E$44,5,FALSE)</f>
        <v>Trsf</v>
      </c>
    </row>
    <row r="1542" spans="1:19" x14ac:dyDescent="0.3">
      <c r="A1542" s="4" t="s">
        <v>1403</v>
      </c>
      <c r="B1542" s="5">
        <f t="shared" si="511"/>
        <v>4</v>
      </c>
      <c r="C1542" s="5">
        <f t="shared" si="512"/>
        <v>2023</v>
      </c>
      <c r="D1542" s="5" t="s">
        <v>1402</v>
      </c>
      <c r="E1542" s="5" t="str">
        <f>VLOOKUP(F1542,'Set up'!$A$2:$C$44,2,FALSE)</f>
        <v>C00000027</v>
      </c>
      <c r="F1542" s="1" t="s">
        <v>861</v>
      </c>
      <c r="G1542" s="89" t="s">
        <v>1401</v>
      </c>
      <c r="H1542" s="5">
        <v>4</v>
      </c>
      <c r="I1542" s="5" t="str">
        <f>VLOOKUP(F1542,'Set up'!$A$2:$C$44,3,FALSE)</f>
        <v>Cash</v>
      </c>
      <c r="J1542" s="5">
        <f>VLOOKUP(F1542,'Set up'!$A$2:$D$44,4,FALSE)</f>
        <v>0</v>
      </c>
      <c r="K1542" s="4">
        <f t="shared" si="501"/>
        <v>45020</v>
      </c>
      <c r="L1542" s="5">
        <f t="shared" si="513"/>
        <v>4</v>
      </c>
      <c r="M1542" s="5">
        <f t="shared" si="514"/>
        <v>2023</v>
      </c>
      <c r="N1542" s="6">
        <v>640</v>
      </c>
      <c r="P1542" s="6">
        <f t="shared" si="516"/>
        <v>640</v>
      </c>
      <c r="Q1542" s="7">
        <f t="shared" si="517"/>
        <v>2847517.1500000008</v>
      </c>
      <c r="R1542" s="44" t="str">
        <f>VLOOKUP(F1542,'Set up'!$A$2:$E$44,5,FALSE)</f>
        <v>Trsf</v>
      </c>
    </row>
    <row r="1543" spans="1:19" x14ac:dyDescent="0.3">
      <c r="A1543" s="4" t="s">
        <v>1403</v>
      </c>
      <c r="B1543" s="5">
        <f t="shared" si="511"/>
        <v>4</v>
      </c>
      <c r="C1543" s="5">
        <f t="shared" si="512"/>
        <v>2023</v>
      </c>
      <c r="D1543" s="5" t="s">
        <v>1402</v>
      </c>
      <c r="E1543" s="5" t="str">
        <f>VLOOKUP(F1543,'Set up'!$A$2:$C$44,2,FALSE)</f>
        <v>C00000027</v>
      </c>
      <c r="F1543" s="1" t="s">
        <v>861</v>
      </c>
      <c r="G1543" s="89" t="s">
        <v>668</v>
      </c>
      <c r="H1543" s="5">
        <v>4</v>
      </c>
      <c r="I1543" s="5" t="str">
        <f>VLOOKUP(F1543,'Set up'!$A$2:$C$44,3,FALSE)</f>
        <v>Cash</v>
      </c>
      <c r="J1543" s="5">
        <f>VLOOKUP(F1543,'Set up'!$A$2:$D$44,4,FALSE)</f>
        <v>0</v>
      </c>
      <c r="K1543" s="4">
        <f t="shared" si="501"/>
        <v>45020</v>
      </c>
      <c r="L1543" s="5">
        <f t="shared" si="513"/>
        <v>4</v>
      </c>
      <c r="M1543" s="5">
        <f t="shared" si="514"/>
        <v>2023</v>
      </c>
      <c r="N1543" s="6">
        <v>380</v>
      </c>
      <c r="P1543" s="6">
        <f t="shared" si="516"/>
        <v>380</v>
      </c>
      <c r="Q1543" s="7">
        <f t="shared" si="517"/>
        <v>2847897.1500000008</v>
      </c>
      <c r="R1543" s="44" t="str">
        <f>VLOOKUP(F1543,'Set up'!$A$2:$E$44,5,FALSE)</f>
        <v>Trsf</v>
      </c>
    </row>
    <row r="1544" spans="1:19" x14ac:dyDescent="0.3">
      <c r="A1544" s="4" t="s">
        <v>1403</v>
      </c>
      <c r="B1544" s="5">
        <f t="shared" si="511"/>
        <v>4</v>
      </c>
      <c r="C1544" s="5">
        <f t="shared" si="512"/>
        <v>2023</v>
      </c>
      <c r="D1544" s="5" t="s">
        <v>1402</v>
      </c>
      <c r="E1544" s="5" t="str">
        <f>VLOOKUP(F1544,'Set up'!$A$2:$C$44,2,FALSE)</f>
        <v>C00000027</v>
      </c>
      <c r="F1544" s="1" t="s">
        <v>861</v>
      </c>
      <c r="G1544" s="89" t="s">
        <v>865</v>
      </c>
      <c r="H1544" s="5">
        <v>12</v>
      </c>
      <c r="I1544" s="5" t="str">
        <f>VLOOKUP(F1544,'Set up'!$A$2:$C$44,3,FALSE)</f>
        <v>Cash</v>
      </c>
      <c r="J1544" s="5">
        <f>VLOOKUP(F1544,'Set up'!$A$2:$D$44,4,FALSE)</f>
        <v>0</v>
      </c>
      <c r="K1544" s="4">
        <f t="shared" si="501"/>
        <v>45020</v>
      </c>
      <c r="L1544" s="5">
        <f t="shared" si="513"/>
        <v>4</v>
      </c>
      <c r="M1544" s="5">
        <f t="shared" si="514"/>
        <v>2023</v>
      </c>
      <c r="N1544" s="6">
        <v>540</v>
      </c>
      <c r="P1544" s="6">
        <f t="shared" si="516"/>
        <v>540</v>
      </c>
      <c r="Q1544" s="7">
        <f t="shared" si="517"/>
        <v>2848437.1500000008</v>
      </c>
      <c r="R1544" s="44" t="str">
        <f>VLOOKUP(F1544,'Set up'!$A$2:$E$44,5,FALSE)</f>
        <v>Trsf</v>
      </c>
    </row>
    <row r="1545" spans="1:19" x14ac:dyDescent="0.3">
      <c r="A1545" s="4" t="s">
        <v>1403</v>
      </c>
      <c r="B1545" s="5">
        <f t="shared" si="511"/>
        <v>4</v>
      </c>
      <c r="C1545" s="5">
        <f t="shared" si="512"/>
        <v>2023</v>
      </c>
      <c r="D1545" s="5" t="s">
        <v>1402</v>
      </c>
      <c r="E1545" s="5" t="str">
        <f>VLOOKUP(F1545,'Set up'!$A$2:$C$44,2,FALSE)</f>
        <v>C00000027</v>
      </c>
      <c r="F1545" s="1" t="s">
        <v>861</v>
      </c>
      <c r="G1545" s="89" t="s">
        <v>867</v>
      </c>
      <c r="H1545" s="5">
        <v>5</v>
      </c>
      <c r="I1545" s="5" t="str">
        <f>VLOOKUP(F1545,'Set up'!$A$2:$C$44,3,FALSE)</f>
        <v>Cash</v>
      </c>
      <c r="J1545" s="5">
        <f>VLOOKUP(F1545,'Set up'!$A$2:$D$44,4,FALSE)</f>
        <v>0</v>
      </c>
      <c r="K1545" s="4">
        <f t="shared" si="501"/>
        <v>45020</v>
      </c>
      <c r="L1545" s="5">
        <f t="shared" si="513"/>
        <v>4</v>
      </c>
      <c r="M1545" s="5">
        <f t="shared" si="514"/>
        <v>2023</v>
      </c>
      <c r="N1545" s="6">
        <v>1270</v>
      </c>
      <c r="P1545" s="6">
        <f t="shared" si="516"/>
        <v>1270</v>
      </c>
      <c r="Q1545" s="7">
        <f t="shared" si="517"/>
        <v>2849707.1500000008</v>
      </c>
      <c r="R1545" s="44" t="str">
        <f>VLOOKUP(F1545,'Set up'!$A$2:$E$44,5,FALSE)</f>
        <v>Trsf</v>
      </c>
    </row>
    <row r="1546" spans="1:19" x14ac:dyDescent="0.3">
      <c r="A1546" s="4" t="s">
        <v>1403</v>
      </c>
      <c r="B1546" s="5">
        <f t="shared" si="511"/>
        <v>4</v>
      </c>
      <c r="C1546" s="5">
        <f t="shared" si="512"/>
        <v>2023</v>
      </c>
      <c r="D1546" s="5" t="s">
        <v>1402</v>
      </c>
      <c r="E1546" s="5" t="str">
        <f>VLOOKUP(F1546,'Set up'!$A$2:$C$44,2,FALSE)</f>
        <v>C00000027</v>
      </c>
      <c r="F1546" s="1" t="s">
        <v>861</v>
      </c>
      <c r="G1546" s="89" t="s">
        <v>660</v>
      </c>
      <c r="H1546" s="5">
        <v>1</v>
      </c>
      <c r="I1546" s="5" t="str">
        <f>VLOOKUP(F1546,'Set up'!$A$2:$C$44,3,FALSE)</f>
        <v>Cash</v>
      </c>
      <c r="J1546" s="5">
        <f>VLOOKUP(F1546,'Set up'!$A$2:$D$44,4,FALSE)</f>
        <v>0</v>
      </c>
      <c r="K1546" s="4">
        <f t="shared" si="501"/>
        <v>45020</v>
      </c>
      <c r="L1546" s="5">
        <f t="shared" si="513"/>
        <v>4</v>
      </c>
      <c r="M1546" s="5">
        <f t="shared" si="514"/>
        <v>2023</v>
      </c>
      <c r="N1546" s="6">
        <v>1059.5</v>
      </c>
      <c r="P1546" s="6">
        <f t="shared" si="516"/>
        <v>1059.5</v>
      </c>
      <c r="Q1546" s="7">
        <f t="shared" si="517"/>
        <v>2850766.6500000008</v>
      </c>
      <c r="R1546" s="44" t="str">
        <f>VLOOKUP(F1546,'Set up'!$A$2:$E$44,5,FALSE)</f>
        <v>Trsf</v>
      </c>
    </row>
    <row r="1547" spans="1:19" x14ac:dyDescent="0.3">
      <c r="A1547" s="4" t="s">
        <v>1405</v>
      </c>
      <c r="B1547" s="5">
        <f t="shared" si="511"/>
        <v>6</v>
      </c>
      <c r="C1547" s="5">
        <f t="shared" si="512"/>
        <v>2023</v>
      </c>
      <c r="D1547" s="5" t="s">
        <v>1406</v>
      </c>
      <c r="E1547" s="5" t="str">
        <f>VLOOKUP(F1547,'Set up'!$A$2:$C$44,2,FALSE)</f>
        <v>C00000010</v>
      </c>
      <c r="F1547" s="1" t="s">
        <v>62</v>
      </c>
      <c r="G1547" s="89" t="s">
        <v>1404</v>
      </c>
      <c r="H1547" s="5">
        <v>6</v>
      </c>
      <c r="I1547" s="5">
        <f>VLOOKUP(F1547,'Set up'!$A$2:$C$44,3,FALSE)</f>
        <v>120</v>
      </c>
      <c r="J1547" s="5">
        <f>VLOOKUP(F1547,'Set up'!$A$2:$D$44,4,FALSE)</f>
        <v>120</v>
      </c>
      <c r="K1547" s="4">
        <f t="shared" si="501"/>
        <v>45201</v>
      </c>
      <c r="L1547" s="5">
        <f t="shared" si="513"/>
        <v>10</v>
      </c>
      <c r="M1547" s="5">
        <f t="shared" si="514"/>
        <v>2023</v>
      </c>
      <c r="N1547" s="6">
        <v>9900</v>
      </c>
      <c r="O1547" s="6">
        <f t="shared" ref="O1547:O1551" si="519">-N1547</f>
        <v>-9900</v>
      </c>
      <c r="P1547" s="6">
        <f t="shared" si="516"/>
        <v>0</v>
      </c>
      <c r="Q1547" s="7">
        <f t="shared" si="517"/>
        <v>2860666.6500000008</v>
      </c>
      <c r="R1547" s="44" t="str">
        <f>VLOOKUP(F1547,'Set up'!$A$2:$E$44,5,FALSE)</f>
        <v>Trsf</v>
      </c>
      <c r="S1547" s="1" t="s">
        <v>1790</v>
      </c>
    </row>
    <row r="1548" spans="1:19" x14ac:dyDescent="0.3">
      <c r="A1548" s="4" t="s">
        <v>1405</v>
      </c>
      <c r="B1548" s="5">
        <f t="shared" si="511"/>
        <v>6</v>
      </c>
      <c r="C1548" s="5">
        <f t="shared" si="512"/>
        <v>2023</v>
      </c>
      <c r="D1548" s="5" t="s">
        <v>1406</v>
      </c>
      <c r="E1548" s="5" t="str">
        <f>VLOOKUP(F1548,'Set up'!$A$2:$C$44,2,FALSE)</f>
        <v>C00000010</v>
      </c>
      <c r="F1548" s="1" t="s">
        <v>62</v>
      </c>
      <c r="G1548" s="89" t="s">
        <v>1394</v>
      </c>
      <c r="H1548" s="5">
        <v>10</v>
      </c>
      <c r="I1548" s="5">
        <f>VLOOKUP(F1548,'Set up'!$A$2:$C$44,3,FALSE)</f>
        <v>120</v>
      </c>
      <c r="J1548" s="5">
        <f>VLOOKUP(F1548,'Set up'!$A$2:$D$44,4,FALSE)</f>
        <v>120</v>
      </c>
      <c r="K1548" s="4">
        <f t="shared" si="501"/>
        <v>45201</v>
      </c>
      <c r="L1548" s="5">
        <f t="shared" si="513"/>
        <v>10</v>
      </c>
      <c r="M1548" s="5">
        <f t="shared" si="514"/>
        <v>2023</v>
      </c>
      <c r="N1548" s="6">
        <v>2070</v>
      </c>
      <c r="O1548" s="6">
        <f t="shared" si="519"/>
        <v>-2070</v>
      </c>
      <c r="P1548" s="6">
        <f t="shared" si="516"/>
        <v>0</v>
      </c>
      <c r="Q1548" s="7">
        <f t="shared" si="517"/>
        <v>2862736.6500000008</v>
      </c>
      <c r="R1548" s="44" t="str">
        <f>VLOOKUP(F1548,'Set up'!$A$2:$E$44,5,FALSE)</f>
        <v>Trsf</v>
      </c>
      <c r="S1548" s="1" t="s">
        <v>1790</v>
      </c>
    </row>
    <row r="1549" spans="1:19" x14ac:dyDescent="0.3">
      <c r="A1549" s="4" t="s">
        <v>1405</v>
      </c>
      <c r="B1549" s="5">
        <f t="shared" si="511"/>
        <v>6</v>
      </c>
      <c r="C1549" s="5">
        <f t="shared" si="512"/>
        <v>2023</v>
      </c>
      <c r="D1549" s="5" t="s">
        <v>1406</v>
      </c>
      <c r="E1549" s="5" t="str">
        <f>VLOOKUP(F1549,'Set up'!$A$2:$C$44,2,FALSE)</f>
        <v>C00000010</v>
      </c>
      <c r="F1549" s="1" t="s">
        <v>62</v>
      </c>
      <c r="G1549" s="89" t="s">
        <v>793</v>
      </c>
      <c r="H1549" s="5">
        <v>5</v>
      </c>
      <c r="I1549" s="5">
        <f>VLOOKUP(F1549,'Set up'!$A$2:$C$44,3,FALSE)</f>
        <v>120</v>
      </c>
      <c r="J1549" s="5">
        <f>VLOOKUP(F1549,'Set up'!$A$2:$D$44,4,FALSE)</f>
        <v>120</v>
      </c>
      <c r="K1549" s="4">
        <f t="shared" si="501"/>
        <v>45201</v>
      </c>
      <c r="L1549" s="5">
        <f t="shared" si="513"/>
        <v>10</v>
      </c>
      <c r="M1549" s="5">
        <f t="shared" si="514"/>
        <v>2023</v>
      </c>
      <c r="N1549" s="6">
        <v>287.5</v>
      </c>
      <c r="O1549" s="6">
        <f t="shared" si="519"/>
        <v>-287.5</v>
      </c>
      <c r="P1549" s="6">
        <f t="shared" si="516"/>
        <v>0</v>
      </c>
      <c r="Q1549" s="7">
        <f t="shared" si="517"/>
        <v>2863024.1500000008</v>
      </c>
      <c r="R1549" s="44" t="str">
        <f>VLOOKUP(F1549,'Set up'!$A$2:$E$44,5,FALSE)</f>
        <v>Trsf</v>
      </c>
      <c r="S1549" s="1" t="s">
        <v>1790</v>
      </c>
    </row>
    <row r="1550" spans="1:19" x14ac:dyDescent="0.3">
      <c r="A1550" s="4" t="s">
        <v>1405</v>
      </c>
      <c r="B1550" s="5">
        <f t="shared" si="511"/>
        <v>6</v>
      </c>
      <c r="C1550" s="5">
        <f t="shared" si="512"/>
        <v>2023</v>
      </c>
      <c r="D1550" s="5" t="s">
        <v>1406</v>
      </c>
      <c r="E1550" s="5" t="str">
        <f>VLOOKUP(F1550,'Set up'!$A$2:$C$44,2,FALSE)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up'!$A$2:$C$44,3,FALSE)</f>
        <v>120</v>
      </c>
      <c r="J1550" s="5">
        <f>VLOOKUP(F1550,'Set up'!$A$2:$D$44,4,FALSE)</f>
        <v>120</v>
      </c>
      <c r="K1550" s="4">
        <f t="shared" si="501"/>
        <v>45201</v>
      </c>
      <c r="L1550" s="5">
        <f t="shared" si="513"/>
        <v>10</v>
      </c>
      <c r="M1550" s="5">
        <f t="shared" si="514"/>
        <v>2023</v>
      </c>
      <c r="N1550" s="6">
        <v>420</v>
      </c>
      <c r="O1550" s="6">
        <f t="shared" si="519"/>
        <v>-420</v>
      </c>
      <c r="P1550" s="6">
        <f t="shared" si="516"/>
        <v>0</v>
      </c>
      <c r="Q1550" s="7">
        <f t="shared" si="517"/>
        <v>2863444.1500000008</v>
      </c>
      <c r="R1550" s="44" t="str">
        <f>VLOOKUP(F1550,'Set up'!$A$2:$E$44,5,FALSE)</f>
        <v>Trsf</v>
      </c>
      <c r="S1550" s="1" t="s">
        <v>1790</v>
      </c>
    </row>
    <row r="1551" spans="1:19" x14ac:dyDescent="0.3">
      <c r="A1551" s="4" t="s">
        <v>1405</v>
      </c>
      <c r="B1551" s="5">
        <f t="shared" si="511"/>
        <v>6</v>
      </c>
      <c r="C1551" s="5">
        <f t="shared" si="512"/>
        <v>2023</v>
      </c>
      <c r="D1551" s="5" t="s">
        <v>1406</v>
      </c>
      <c r="E1551" s="5" t="str">
        <f>VLOOKUP(F1551,'Set up'!$A$2:$C$44,2,FALSE)</f>
        <v>C00000010</v>
      </c>
      <c r="F1551" s="1" t="s">
        <v>62</v>
      </c>
      <c r="G1551" s="89" t="s">
        <v>946</v>
      </c>
      <c r="H1551" s="5">
        <v>1</v>
      </c>
      <c r="I1551" s="5">
        <f>VLOOKUP(F1551,'Set up'!$A$2:$C$44,3,FALSE)</f>
        <v>120</v>
      </c>
      <c r="J1551" s="5">
        <f>VLOOKUP(F1551,'Set up'!$A$2:$D$44,4,FALSE)</f>
        <v>120</v>
      </c>
      <c r="K1551" s="4">
        <f t="shared" si="501"/>
        <v>45201</v>
      </c>
      <c r="L1551" s="5">
        <f t="shared" si="513"/>
        <v>10</v>
      </c>
      <c r="M1551" s="5">
        <f t="shared" si="514"/>
        <v>2023</v>
      </c>
      <c r="N1551" s="6">
        <v>420</v>
      </c>
      <c r="O1551" s="6">
        <f t="shared" si="519"/>
        <v>-420</v>
      </c>
      <c r="P1551" s="6">
        <f t="shared" si="516"/>
        <v>0</v>
      </c>
      <c r="Q1551" s="7">
        <f t="shared" si="517"/>
        <v>2863864.1500000008</v>
      </c>
      <c r="R1551" s="44" t="str">
        <f>VLOOKUP(F1551,'Set up'!$A$2:$E$44,5,FALSE)</f>
        <v>Trsf</v>
      </c>
      <c r="S1551" s="1" t="s">
        <v>1790</v>
      </c>
    </row>
    <row r="1552" spans="1:19" x14ac:dyDescent="0.3">
      <c r="A1552" s="4" t="s">
        <v>1405</v>
      </c>
      <c r="B1552" s="5">
        <f t="shared" si="511"/>
        <v>6</v>
      </c>
      <c r="C1552" s="5">
        <f t="shared" si="512"/>
        <v>2023</v>
      </c>
      <c r="D1552" s="5" t="s">
        <v>1406</v>
      </c>
      <c r="E1552" s="5" t="str">
        <f>VLOOKUP(F1552,'Set up'!$A$2:$C$44,2,FALSE)</f>
        <v>C00000010</v>
      </c>
      <c r="F1552" s="1" t="s">
        <v>62</v>
      </c>
      <c r="G1552" s="89" t="s">
        <v>1095</v>
      </c>
      <c r="H1552" s="5">
        <v>4</v>
      </c>
      <c r="I1552" s="5">
        <f>VLOOKUP(F1552,'Set up'!$A$2:$C$44,3,FALSE)</f>
        <v>120</v>
      </c>
      <c r="J1552" s="5">
        <f>VLOOKUP(F1552,'Set up'!$A$2:$D$44,4,FALSE)</f>
        <v>120</v>
      </c>
      <c r="K1552" s="4">
        <f t="shared" si="501"/>
        <v>45201</v>
      </c>
      <c r="L1552" s="5">
        <f t="shared" si="513"/>
        <v>10</v>
      </c>
      <c r="M1552" s="5">
        <f t="shared" si="514"/>
        <v>2023</v>
      </c>
      <c r="N1552" s="6">
        <v>200</v>
      </c>
      <c r="O1552" s="6">
        <f>-N1552</f>
        <v>-200</v>
      </c>
      <c r="P1552" s="6">
        <f t="shared" ref="P1552:P1557" si="520">SUM(N1552+O1552)</f>
        <v>0</v>
      </c>
      <c r="Q1552" s="7">
        <f t="shared" si="517"/>
        <v>2864064.1500000008</v>
      </c>
      <c r="R1552" s="44" t="str">
        <f>VLOOKUP(F1552,'Set up'!$A$2:$E$44,5,FALSE)</f>
        <v>Trsf</v>
      </c>
      <c r="S1552" s="1" t="s">
        <v>1790</v>
      </c>
    </row>
    <row r="1553" spans="1:19" x14ac:dyDescent="0.3">
      <c r="A1553" s="4" t="s">
        <v>1405</v>
      </c>
      <c r="B1553" s="5">
        <f t="shared" si="511"/>
        <v>6</v>
      </c>
      <c r="C1553" s="5">
        <f t="shared" si="512"/>
        <v>2023</v>
      </c>
      <c r="D1553" s="5" t="s">
        <v>1408</v>
      </c>
      <c r="E1553" s="5" t="str">
        <f>VLOOKUP(F1553,'Set up'!$A$2:$C$44,2,FALSE)</f>
        <v>C00000021</v>
      </c>
      <c r="F1553" s="1" t="s">
        <v>493</v>
      </c>
      <c r="G1553" s="89" t="s">
        <v>718</v>
      </c>
      <c r="H1553" s="5">
        <v>1</v>
      </c>
      <c r="I1553" s="5" t="str">
        <f>VLOOKUP(F1553,'Set up'!$A$2:$C$44,3,FALSE)</f>
        <v>Cash</v>
      </c>
      <c r="J1553" s="5">
        <f>VLOOKUP(F1553,'Set up'!$A$2:$D$44,4,FALSE)</f>
        <v>0</v>
      </c>
      <c r="K1553" s="4">
        <f t="shared" si="501"/>
        <v>45081</v>
      </c>
      <c r="L1553" s="5">
        <f t="shared" si="513"/>
        <v>6</v>
      </c>
      <c r="M1553" s="5">
        <f t="shared" si="514"/>
        <v>2023</v>
      </c>
      <c r="N1553" s="6">
        <v>1870</v>
      </c>
      <c r="P1553" s="6">
        <f t="shared" si="520"/>
        <v>1870</v>
      </c>
      <c r="Q1553" s="7">
        <f>SUM(Q1552+N1553)</f>
        <v>2865934.1500000008</v>
      </c>
      <c r="R1553" s="44" t="str">
        <f>VLOOKUP(F1553,'Set up'!$A$2:$E$44,5,FALSE)</f>
        <v>PD Chq</v>
      </c>
    </row>
    <row r="1554" spans="1:19" x14ac:dyDescent="0.3">
      <c r="A1554" s="4" t="s">
        <v>1405</v>
      </c>
      <c r="B1554" s="5">
        <f t="shared" si="511"/>
        <v>6</v>
      </c>
      <c r="C1554" s="5">
        <f t="shared" si="512"/>
        <v>2023</v>
      </c>
      <c r="D1554" s="5" t="s">
        <v>1408</v>
      </c>
      <c r="E1554" s="5" t="str">
        <f>VLOOKUP(F1554,'Set up'!$A$2:$C$44,2,FALSE)</f>
        <v>C00000021</v>
      </c>
      <c r="F1554" s="1" t="s">
        <v>493</v>
      </c>
      <c r="G1554" s="89" t="s">
        <v>668</v>
      </c>
      <c r="H1554" s="5">
        <v>1</v>
      </c>
      <c r="I1554" s="5" t="str">
        <f>VLOOKUP(F1554,'Set up'!$A$2:$C$44,3,FALSE)</f>
        <v>Cash</v>
      </c>
      <c r="J1554" s="5">
        <f>VLOOKUP(F1554,'Set up'!$A$2:$D$44,4,FALSE)</f>
        <v>0</v>
      </c>
      <c r="K1554" s="4">
        <f t="shared" si="501"/>
        <v>45081</v>
      </c>
      <c r="L1554" s="5">
        <f t="shared" si="513"/>
        <v>6</v>
      </c>
      <c r="M1554" s="5">
        <f t="shared" si="514"/>
        <v>2023</v>
      </c>
      <c r="N1554" s="6">
        <v>95</v>
      </c>
      <c r="P1554" s="6">
        <f t="shared" si="520"/>
        <v>95</v>
      </c>
      <c r="Q1554" s="7">
        <f>SUM(Q1553+N1554)</f>
        <v>2866029.1500000008</v>
      </c>
      <c r="R1554" s="44" t="str">
        <f>VLOOKUP(F1554,'Set up'!$A$2:$E$44,5,FALSE)</f>
        <v>PD Chq</v>
      </c>
    </row>
    <row r="1555" spans="1:19" x14ac:dyDescent="0.3">
      <c r="A1555" s="4" t="s">
        <v>1405</v>
      </c>
      <c r="B1555" s="5">
        <f t="shared" si="511"/>
        <v>6</v>
      </c>
      <c r="C1555" s="5">
        <f t="shared" si="512"/>
        <v>2023</v>
      </c>
      <c r="D1555" s="5" t="s">
        <v>1408</v>
      </c>
      <c r="E1555" s="5" t="str">
        <f>VLOOKUP(F1555,'Set up'!$A$2:$C$44,2,FALSE)</f>
        <v>C00000021</v>
      </c>
      <c r="F1555" s="1" t="s">
        <v>493</v>
      </c>
      <c r="G1555" s="89" t="s">
        <v>1112</v>
      </c>
      <c r="H1555" s="5">
        <v>5</v>
      </c>
      <c r="I1555" s="5" t="str">
        <f>VLOOKUP(F1555,'Set up'!$A$2:$C$44,3,FALSE)</f>
        <v>Cash</v>
      </c>
      <c r="J1555" s="5">
        <f>VLOOKUP(F1555,'Set up'!$A$2:$D$44,4,FALSE)</f>
        <v>0</v>
      </c>
      <c r="K1555" s="4">
        <f t="shared" si="501"/>
        <v>45081</v>
      </c>
      <c r="L1555" s="5">
        <f t="shared" si="513"/>
        <v>6</v>
      </c>
      <c r="M1555" s="5">
        <f t="shared" si="514"/>
        <v>2023</v>
      </c>
      <c r="N1555" s="6">
        <v>312.5</v>
      </c>
      <c r="P1555" s="6">
        <f t="shared" si="520"/>
        <v>312.5</v>
      </c>
      <c r="Q1555" s="7">
        <f>SUM(Q1554+N1555)</f>
        <v>2866341.6500000008</v>
      </c>
      <c r="R1555" s="44" t="str">
        <f>VLOOKUP(F1555,'Set up'!$A$2:$E$44,5,FALSE)</f>
        <v>PD Chq</v>
      </c>
    </row>
    <row r="1556" spans="1:19" x14ac:dyDescent="0.3">
      <c r="A1556" s="4" t="s">
        <v>1405</v>
      </c>
      <c r="B1556" s="5">
        <f t="shared" si="511"/>
        <v>6</v>
      </c>
      <c r="C1556" s="5">
        <f t="shared" si="512"/>
        <v>2023</v>
      </c>
      <c r="D1556" s="5" t="s">
        <v>1408</v>
      </c>
      <c r="E1556" s="5" t="str">
        <f>VLOOKUP(F1556,'Set up'!$A$2:$C$44,2,FALSE)</f>
        <v>C00000021</v>
      </c>
      <c r="F1556" s="1" t="s">
        <v>493</v>
      </c>
      <c r="G1556" s="89" t="s">
        <v>802</v>
      </c>
      <c r="H1556" s="5">
        <v>1</v>
      </c>
      <c r="I1556" s="5" t="str">
        <f>VLOOKUP(F1556,'Set up'!$A$2:$C$44,3,FALSE)</f>
        <v>Cash</v>
      </c>
      <c r="J1556" s="5">
        <f>VLOOKUP(F1556,'Set up'!$A$2:$D$44,4,FALSE)</f>
        <v>0</v>
      </c>
      <c r="K1556" s="4">
        <f t="shared" si="501"/>
        <v>45081</v>
      </c>
      <c r="L1556" s="5">
        <f t="shared" si="513"/>
        <v>6</v>
      </c>
      <c r="M1556" s="5">
        <f t="shared" si="514"/>
        <v>2023</v>
      </c>
      <c r="N1556" s="6">
        <v>225</v>
      </c>
      <c r="P1556" s="6">
        <f t="shared" si="520"/>
        <v>225</v>
      </c>
      <c r="Q1556" s="7">
        <f>SUM(Q1555+N1556)</f>
        <v>2866566.6500000008</v>
      </c>
      <c r="R1556" s="44" t="str">
        <f>VLOOKUP(F1556,'Set up'!$A$2:$E$44,5,FALSE)</f>
        <v>PD Chq</v>
      </c>
    </row>
    <row r="1557" spans="1:19" x14ac:dyDescent="0.3">
      <c r="A1557" s="4" t="s">
        <v>1405</v>
      </c>
      <c r="B1557" s="5">
        <f t="shared" si="511"/>
        <v>6</v>
      </c>
      <c r="C1557" s="5">
        <f t="shared" si="512"/>
        <v>2023</v>
      </c>
      <c r="D1557" s="5" t="s">
        <v>1408</v>
      </c>
      <c r="E1557" s="5" t="str">
        <f>VLOOKUP(F1557,'Set up'!$A$2:$C$44,2,FALSE)</f>
        <v>C00000021</v>
      </c>
      <c r="F1557" s="1" t="s">
        <v>493</v>
      </c>
      <c r="G1557" s="89" t="s">
        <v>1407</v>
      </c>
      <c r="H1557" s="5">
        <v>12</v>
      </c>
      <c r="I1557" s="5" t="str">
        <f>VLOOKUP(F1557,'Set up'!$A$2:$C$44,3,FALSE)</f>
        <v>Cash</v>
      </c>
      <c r="J1557" s="5">
        <f>VLOOKUP(F1557,'Set up'!$A$2:$D$44,4,FALSE)</f>
        <v>0</v>
      </c>
      <c r="K1557" s="4">
        <f t="shared" si="501"/>
        <v>45081</v>
      </c>
      <c r="L1557" s="5">
        <f t="shared" si="513"/>
        <v>6</v>
      </c>
      <c r="M1557" s="5">
        <f t="shared" si="514"/>
        <v>2023</v>
      </c>
      <c r="N1557" s="6">
        <v>576</v>
      </c>
      <c r="P1557" s="6">
        <f t="shared" si="520"/>
        <v>576</v>
      </c>
      <c r="Q1557" s="7">
        <f>SUM(Q1556+N1557)</f>
        <v>2867142.6500000008</v>
      </c>
      <c r="R1557" s="44" t="str">
        <f>VLOOKUP(F1557,'Set up'!$A$2:$E$44,5,FALSE)</f>
        <v>PD Chq</v>
      </c>
    </row>
    <row r="1558" spans="1:19" x14ac:dyDescent="0.3">
      <c r="A1558" s="4" t="s">
        <v>1411</v>
      </c>
      <c r="B1558" s="5">
        <f t="shared" si="511"/>
        <v>7</v>
      </c>
      <c r="C1558" s="5">
        <f t="shared" si="512"/>
        <v>2023</v>
      </c>
      <c r="D1558" s="5" t="s">
        <v>1409</v>
      </c>
      <c r="E1558" s="5" t="str">
        <f>VLOOKUP(F1558,'Set up'!$A$2:$C$44,2,FALSE)</f>
        <v>C00000020</v>
      </c>
      <c r="F1558" s="1" t="s">
        <v>411</v>
      </c>
      <c r="G1558" s="89" t="s">
        <v>1112</v>
      </c>
      <c r="H1558" s="5">
        <v>10</v>
      </c>
      <c r="I1558" s="5" t="str">
        <f>VLOOKUP(F1558,'Set up'!$A$2:$C$44,3,FALSE)</f>
        <v>Cash</v>
      </c>
      <c r="J1558" s="5">
        <f>VLOOKUP(F1558,'Set up'!$A$2:$D$44,4,FALSE)</f>
        <v>0</v>
      </c>
      <c r="K1558" s="4">
        <f t="shared" si="501"/>
        <v>45111</v>
      </c>
      <c r="L1558" s="5">
        <f t="shared" si="513"/>
        <v>7</v>
      </c>
      <c r="M1558" s="5">
        <f t="shared" si="514"/>
        <v>2023</v>
      </c>
      <c r="N1558" s="6">
        <v>625</v>
      </c>
      <c r="P1558" s="6">
        <f t="shared" si="516"/>
        <v>625</v>
      </c>
      <c r="Q1558" s="7">
        <f t="shared" si="517"/>
        <v>2867767.6500000008</v>
      </c>
      <c r="R1558" s="44" t="str">
        <f>VLOOKUP(F1558,'Set up'!$A$2:$E$44,5,FALSE)</f>
        <v>Trsf</v>
      </c>
    </row>
    <row r="1559" spans="1:19" x14ac:dyDescent="0.3">
      <c r="A1559" s="4" t="s">
        <v>1411</v>
      </c>
      <c r="B1559" s="5">
        <f t="shared" si="511"/>
        <v>7</v>
      </c>
      <c r="C1559" s="5">
        <f t="shared" si="512"/>
        <v>2023</v>
      </c>
      <c r="D1559" s="5" t="s">
        <v>1409</v>
      </c>
      <c r="E1559" s="5" t="str">
        <f>VLOOKUP(F1559,'Set up'!$A$2:$C$44,2,FALSE)</f>
        <v>C00000020</v>
      </c>
      <c r="F1559" s="1" t="s">
        <v>411</v>
      </c>
      <c r="G1559" s="89" t="s">
        <v>1410</v>
      </c>
      <c r="H1559" s="5">
        <v>10</v>
      </c>
      <c r="I1559" s="5" t="str">
        <f>VLOOKUP(F1559,'Set up'!$A$2:$C$44,3,FALSE)</f>
        <v>Cash</v>
      </c>
      <c r="J1559" s="5">
        <f>VLOOKUP(F1559,'Set up'!$A$2:$D$44,4,FALSE)</f>
        <v>0</v>
      </c>
      <c r="K1559" s="4">
        <f t="shared" si="501"/>
        <v>45111</v>
      </c>
      <c r="L1559" s="5">
        <f t="shared" si="513"/>
        <v>7</v>
      </c>
      <c r="M1559" s="5">
        <f t="shared" si="514"/>
        <v>2023</v>
      </c>
      <c r="N1559" s="6">
        <v>17820</v>
      </c>
      <c r="P1559" s="6">
        <f t="shared" si="516"/>
        <v>17820</v>
      </c>
      <c r="Q1559" s="7">
        <f t="shared" si="517"/>
        <v>2885587.6500000008</v>
      </c>
      <c r="R1559" s="44" t="str">
        <f>VLOOKUP(F1559,'Set up'!$A$2:$E$44,5,FALSE)</f>
        <v>Trsf</v>
      </c>
    </row>
    <row r="1560" spans="1:19" x14ac:dyDescent="0.3">
      <c r="A1560" s="4" t="s">
        <v>1411</v>
      </c>
      <c r="B1560" s="5">
        <f t="shared" si="511"/>
        <v>7</v>
      </c>
      <c r="C1560" s="5">
        <f t="shared" si="512"/>
        <v>2023</v>
      </c>
      <c r="D1560" s="5" t="s">
        <v>1409</v>
      </c>
      <c r="E1560" s="5" t="str">
        <f>VLOOKUP(F1560,'Set up'!$A$2:$C$44,2,FALSE)</f>
        <v>C00000020</v>
      </c>
      <c r="F1560" s="1" t="s">
        <v>411</v>
      </c>
      <c r="G1560" s="89" t="s">
        <v>656</v>
      </c>
      <c r="H1560" s="5">
        <v>30</v>
      </c>
      <c r="I1560" s="5" t="str">
        <f>VLOOKUP(F1560,'Set up'!$A$2:$C$44,3,FALSE)</f>
        <v>Cash</v>
      </c>
      <c r="J1560" s="5">
        <f>VLOOKUP(F1560,'Set up'!$A$2:$D$44,4,FALSE)</f>
        <v>0</v>
      </c>
      <c r="K1560" s="4">
        <f t="shared" ref="K1560:K1623" si="521">A1560+J1560</f>
        <v>45111</v>
      </c>
      <c r="L1560" s="5">
        <f t="shared" si="513"/>
        <v>7</v>
      </c>
      <c r="M1560" s="5">
        <f t="shared" si="514"/>
        <v>2023</v>
      </c>
      <c r="N1560" s="6">
        <v>6840</v>
      </c>
      <c r="P1560" s="6">
        <f t="shared" si="516"/>
        <v>6840</v>
      </c>
      <c r="Q1560" s="7">
        <f t="shared" si="517"/>
        <v>2892427.6500000008</v>
      </c>
      <c r="R1560" s="44" t="str">
        <f>VLOOKUP(F1560,'Set up'!$A$2:$E$44,5,FALSE)</f>
        <v>Trsf</v>
      </c>
    </row>
    <row r="1561" spans="1:19" x14ac:dyDescent="0.3">
      <c r="A1561" s="4" t="s">
        <v>1411</v>
      </c>
      <c r="B1561" s="5">
        <f t="shared" si="511"/>
        <v>7</v>
      </c>
      <c r="C1561" s="5">
        <f t="shared" si="512"/>
        <v>2023</v>
      </c>
      <c r="D1561" s="5" t="s">
        <v>1409</v>
      </c>
      <c r="E1561" s="5" t="str">
        <f>VLOOKUP(F1561,'Set up'!$A$2:$C$44,2,FALSE)</f>
        <v>C00000020</v>
      </c>
      <c r="F1561" s="1" t="s">
        <v>411</v>
      </c>
      <c r="G1561" s="89" t="s">
        <v>657</v>
      </c>
      <c r="H1561" s="5">
        <v>15</v>
      </c>
      <c r="I1561" s="5" t="str">
        <f>VLOOKUP(F1561,'Set up'!$A$2:$C$44,3,FALSE)</f>
        <v>Cash</v>
      </c>
      <c r="J1561" s="5">
        <f>VLOOKUP(F1561,'Set up'!$A$2:$D$44,4,FALSE)</f>
        <v>0</v>
      </c>
      <c r="K1561" s="4">
        <f t="shared" si="521"/>
        <v>45111</v>
      </c>
      <c r="L1561" s="5">
        <f t="shared" si="513"/>
        <v>7</v>
      </c>
      <c r="M1561" s="5">
        <f t="shared" si="514"/>
        <v>2023</v>
      </c>
      <c r="N1561" s="6">
        <v>3780</v>
      </c>
      <c r="P1561" s="6">
        <f t="shared" si="516"/>
        <v>3780</v>
      </c>
      <c r="Q1561" s="7">
        <f t="shared" si="517"/>
        <v>2896207.6500000008</v>
      </c>
      <c r="R1561" s="44" t="str">
        <f>VLOOKUP(F1561,'Set up'!$A$2:$E$44,5,FALSE)</f>
        <v>Trsf</v>
      </c>
    </row>
    <row r="1562" spans="1:19" x14ac:dyDescent="0.3">
      <c r="A1562" s="4" t="s">
        <v>1411</v>
      </c>
      <c r="B1562" s="5">
        <f t="shared" si="511"/>
        <v>7</v>
      </c>
      <c r="C1562" s="5">
        <f t="shared" si="512"/>
        <v>2023</v>
      </c>
      <c r="D1562" s="5" t="s">
        <v>1409</v>
      </c>
      <c r="E1562" s="5" t="str">
        <f>VLOOKUP(F1562,'Set up'!$A$2:$C$44,2,FALSE)</f>
        <v>C00000020</v>
      </c>
      <c r="F1562" s="1" t="s">
        <v>411</v>
      </c>
      <c r="G1562" s="89" t="s">
        <v>668</v>
      </c>
      <c r="H1562" s="5">
        <v>4</v>
      </c>
      <c r="I1562" s="5" t="str">
        <f>VLOOKUP(F1562,'Set up'!$A$2:$C$44,3,FALSE)</f>
        <v>Cash</v>
      </c>
      <c r="J1562" s="5">
        <f>VLOOKUP(F1562,'Set up'!$A$2:$D$44,4,FALSE)</f>
        <v>0</v>
      </c>
      <c r="K1562" s="4">
        <f t="shared" si="521"/>
        <v>45111</v>
      </c>
      <c r="L1562" s="5">
        <f t="shared" si="513"/>
        <v>7</v>
      </c>
      <c r="M1562" s="5">
        <f t="shared" si="514"/>
        <v>2023</v>
      </c>
      <c r="N1562" s="6">
        <v>380</v>
      </c>
      <c r="P1562" s="6">
        <f t="shared" si="516"/>
        <v>380</v>
      </c>
      <c r="Q1562" s="7">
        <f t="shared" si="517"/>
        <v>2896587.6500000008</v>
      </c>
      <c r="R1562" s="44" t="str">
        <f>VLOOKUP(F1562,'Set up'!$A$2:$E$44,5,FALSE)</f>
        <v>Trsf</v>
      </c>
    </row>
    <row r="1563" spans="1:19" x14ac:dyDescent="0.3">
      <c r="A1563" s="4" t="s">
        <v>1411</v>
      </c>
      <c r="B1563" s="5">
        <f t="shared" si="511"/>
        <v>7</v>
      </c>
      <c r="C1563" s="5">
        <f t="shared" si="512"/>
        <v>2023</v>
      </c>
      <c r="D1563" s="5" t="s">
        <v>1409</v>
      </c>
      <c r="E1563" s="5" t="str">
        <f>VLOOKUP(F1563,'Set up'!$A$2:$C$44,2,FALSE)</f>
        <v>C00000020</v>
      </c>
      <c r="F1563" s="1" t="s">
        <v>411</v>
      </c>
      <c r="G1563" s="89" t="s">
        <v>1075</v>
      </c>
      <c r="H1563" s="5">
        <v>1</v>
      </c>
      <c r="I1563" s="5" t="str">
        <f>VLOOKUP(F1563,'Set up'!$A$2:$C$44,3,FALSE)</f>
        <v>Cash</v>
      </c>
      <c r="J1563" s="5">
        <f>VLOOKUP(F1563,'Set up'!$A$2:$D$44,4,FALSE)</f>
        <v>0</v>
      </c>
      <c r="K1563" s="4">
        <f t="shared" si="521"/>
        <v>45111</v>
      </c>
      <c r="L1563" s="5">
        <f t="shared" si="513"/>
        <v>7</v>
      </c>
      <c r="M1563" s="5">
        <f t="shared" si="514"/>
        <v>2023</v>
      </c>
      <c r="N1563" s="6">
        <v>1000</v>
      </c>
      <c r="P1563" s="6">
        <f t="shared" si="516"/>
        <v>1000</v>
      </c>
      <c r="Q1563" s="7">
        <f t="shared" si="517"/>
        <v>2897587.6500000008</v>
      </c>
      <c r="R1563" s="44" t="str">
        <f>VLOOKUP(F1563,'Set up'!$A$2:$E$44,5,FALSE)</f>
        <v>Trsf</v>
      </c>
    </row>
    <row r="1564" spans="1:19" x14ac:dyDescent="0.3">
      <c r="A1564" s="4" t="s">
        <v>1405</v>
      </c>
      <c r="B1564" s="5">
        <f t="shared" si="511"/>
        <v>6</v>
      </c>
      <c r="C1564" s="5">
        <f t="shared" si="512"/>
        <v>2023</v>
      </c>
      <c r="D1564" s="5" t="s">
        <v>1412</v>
      </c>
      <c r="E1564" s="5" t="str">
        <f>VLOOKUP(F1564,'Set up'!$A$2:$C$44,2,FALSE)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up'!$A$2:$C$44,3,FALSE)</f>
        <v>60</v>
      </c>
      <c r="J1564" s="5">
        <f>VLOOKUP(F1564,'Set up'!$A$2:$D$44,4,FALSE)</f>
        <v>60</v>
      </c>
      <c r="K1564" s="4">
        <f t="shared" si="521"/>
        <v>45141</v>
      </c>
      <c r="L1564" s="5">
        <f t="shared" si="513"/>
        <v>8</v>
      </c>
      <c r="M1564" s="5">
        <f t="shared" si="514"/>
        <v>2023</v>
      </c>
      <c r="N1564" s="6">
        <v>220</v>
      </c>
      <c r="O1564" s="6">
        <f t="shared" ref="O1564" si="522">-N1564</f>
        <v>-220</v>
      </c>
      <c r="P1564" s="6">
        <f t="shared" si="516"/>
        <v>0</v>
      </c>
      <c r="Q1564" s="7">
        <f t="shared" si="517"/>
        <v>2897807.6500000008</v>
      </c>
      <c r="R1564" s="44" t="str">
        <f>VLOOKUP(F1564,'Set up'!$A$2:$E$44,5,FALSE)</f>
        <v>Chq</v>
      </c>
      <c r="S1564" s="1" t="s">
        <v>1848</v>
      </c>
    </row>
    <row r="1565" spans="1:19" x14ac:dyDescent="0.3">
      <c r="A1565" s="4">
        <v>45023</v>
      </c>
      <c r="B1565" s="5">
        <f t="shared" si="511"/>
        <v>4</v>
      </c>
      <c r="C1565" s="5">
        <f t="shared" si="512"/>
        <v>2023</v>
      </c>
      <c r="D1565" s="5" t="s">
        <v>1414</v>
      </c>
      <c r="E1565" s="5" t="str">
        <f>VLOOKUP(F1565,'Set up'!$A$2:$C$44,2,FALSE)</f>
        <v>C00000019</v>
      </c>
      <c r="F1565" s="1" t="s">
        <v>402</v>
      </c>
      <c r="G1565" s="89" t="s">
        <v>721</v>
      </c>
      <c r="H1565" s="5">
        <v>2</v>
      </c>
      <c r="I1565" s="5" t="str">
        <f>VLOOKUP(F1565,'Set up'!$A$2:$C$44,3,FALSE)</f>
        <v>Cash</v>
      </c>
      <c r="J1565" s="5">
        <f>VLOOKUP(F1565,'Set up'!$A$2:$D$44,4,FALSE)</f>
        <v>0</v>
      </c>
      <c r="K1565" s="4">
        <f t="shared" si="521"/>
        <v>45023</v>
      </c>
      <c r="L1565" s="5">
        <f t="shared" si="513"/>
        <v>4</v>
      </c>
      <c r="M1565" s="5">
        <f t="shared" si="514"/>
        <v>2023</v>
      </c>
      <c r="N1565" s="6">
        <v>3608</v>
      </c>
      <c r="O1565" s="6">
        <f>-151.8-1000-1000-1000-456.2</f>
        <v>-3608</v>
      </c>
      <c r="P1565" s="6">
        <f t="shared" si="516"/>
        <v>0</v>
      </c>
      <c r="Q1565" s="7">
        <f t="shared" si="517"/>
        <v>2901415.6500000008</v>
      </c>
      <c r="R1565" s="44" t="str">
        <f>VLOOKUP(F1565,'Set up'!$A$2:$E$44,5,FALSE)</f>
        <v>Trsf</v>
      </c>
      <c r="S1565" s="1" t="s">
        <v>1839</v>
      </c>
    </row>
    <row r="1566" spans="1:19" x14ac:dyDescent="0.3">
      <c r="A1566" s="4">
        <v>45023</v>
      </c>
      <c r="B1566" s="5">
        <f t="shared" si="511"/>
        <v>4</v>
      </c>
      <c r="C1566" s="5">
        <f t="shared" si="512"/>
        <v>2023</v>
      </c>
      <c r="D1566" s="5" t="s">
        <v>1414</v>
      </c>
      <c r="E1566" s="5" t="str">
        <f>VLOOKUP(F1566,'Set up'!$A$2:$C$44,2,FALSE)</f>
        <v>C00000019</v>
      </c>
      <c r="F1566" s="1" t="s">
        <v>402</v>
      </c>
      <c r="G1566" s="89" t="s">
        <v>1413</v>
      </c>
      <c r="H1566" s="5">
        <v>2</v>
      </c>
      <c r="I1566" s="5" t="str">
        <f>VLOOKUP(F1566,'Set up'!$A$2:$C$44,3,FALSE)</f>
        <v>Cash</v>
      </c>
      <c r="J1566" s="5">
        <f>VLOOKUP(F1566,'Set up'!$A$2:$D$44,4,FALSE)</f>
        <v>0</v>
      </c>
      <c r="K1566" s="4">
        <f t="shared" si="521"/>
        <v>45023</v>
      </c>
      <c r="L1566" s="5">
        <f t="shared" si="513"/>
        <v>4</v>
      </c>
      <c r="M1566" s="5">
        <f t="shared" si="514"/>
        <v>2023</v>
      </c>
      <c r="N1566" s="6">
        <v>842.4</v>
      </c>
      <c r="O1566" s="6">
        <f t="shared" ref="O1566:O1571" si="523">-N1566</f>
        <v>-842.4</v>
      </c>
      <c r="P1566" s="6">
        <f t="shared" si="516"/>
        <v>0</v>
      </c>
      <c r="Q1566" s="7">
        <f t="shared" si="517"/>
        <v>2902258.0500000007</v>
      </c>
      <c r="R1566" s="44" t="str">
        <f>VLOOKUP(F1566,'Set up'!$A$2:$E$44,5,FALSE)</f>
        <v>Trsf</v>
      </c>
      <c r="S1566" s="1" t="s">
        <v>1840</v>
      </c>
    </row>
    <row r="1567" spans="1:19" x14ac:dyDescent="0.3">
      <c r="A1567" s="4">
        <v>45023</v>
      </c>
      <c r="B1567" s="5">
        <f t="shared" si="511"/>
        <v>4</v>
      </c>
      <c r="C1567" s="5">
        <f t="shared" si="512"/>
        <v>2023</v>
      </c>
      <c r="D1567" s="5" t="s">
        <v>1414</v>
      </c>
      <c r="E1567" s="5" t="str">
        <f>VLOOKUP(F1567,'Set up'!$A$2:$C$44,2,FALSE)</f>
        <v>C00000019</v>
      </c>
      <c r="F1567" s="1" t="s">
        <v>402</v>
      </c>
      <c r="G1567" s="89" t="s">
        <v>46</v>
      </c>
      <c r="H1567" s="5">
        <v>1</v>
      </c>
      <c r="I1567" s="5" t="str">
        <f>VLOOKUP(F1567,'Set up'!$A$2:$C$44,3,FALSE)</f>
        <v>Cash</v>
      </c>
      <c r="J1567" s="5">
        <f>VLOOKUP(F1567,'Set up'!$A$2:$D$44,4,FALSE)</f>
        <v>0</v>
      </c>
      <c r="K1567" s="4">
        <f t="shared" si="521"/>
        <v>45023</v>
      </c>
      <c r="L1567" s="5">
        <f t="shared" si="513"/>
        <v>4</v>
      </c>
      <c r="M1567" s="5">
        <f t="shared" si="514"/>
        <v>2023</v>
      </c>
      <c r="N1567" s="6">
        <v>105</v>
      </c>
      <c r="O1567" s="6">
        <f t="shared" si="523"/>
        <v>-105</v>
      </c>
      <c r="P1567" s="6">
        <f t="shared" si="516"/>
        <v>0</v>
      </c>
      <c r="Q1567" s="7">
        <f t="shared" si="517"/>
        <v>2902363.0500000007</v>
      </c>
      <c r="R1567" s="44" t="str">
        <f>VLOOKUP(F1567,'Set up'!$A$2:$E$44,5,FALSE)</f>
        <v>Trsf</v>
      </c>
      <c r="S1567" s="1" t="s">
        <v>1841</v>
      </c>
    </row>
    <row r="1568" spans="1:19" x14ac:dyDescent="0.3">
      <c r="A1568" s="4">
        <v>45023</v>
      </c>
      <c r="B1568" s="5">
        <f t="shared" si="511"/>
        <v>4</v>
      </c>
      <c r="C1568" s="5">
        <f t="shared" si="512"/>
        <v>2023</v>
      </c>
      <c r="D1568" s="5" t="s">
        <v>1414</v>
      </c>
      <c r="E1568" s="5" t="str">
        <f>VLOOKUP(F1568,'Set up'!$A$2:$C$44,2,FALSE)</f>
        <v>C00000019</v>
      </c>
      <c r="F1568" s="1" t="s">
        <v>402</v>
      </c>
      <c r="G1568" s="89" t="s">
        <v>293</v>
      </c>
      <c r="H1568" s="5">
        <v>1</v>
      </c>
      <c r="I1568" s="5" t="str">
        <f>VLOOKUP(F1568,'Set up'!$A$2:$C$44,3,FALSE)</f>
        <v>Cash</v>
      </c>
      <c r="J1568" s="5">
        <f>VLOOKUP(F1568,'Set up'!$A$2:$D$44,4,FALSE)</f>
        <v>0</v>
      </c>
      <c r="K1568" s="4">
        <f t="shared" si="521"/>
        <v>45023</v>
      </c>
      <c r="L1568" s="5">
        <f t="shared" si="513"/>
        <v>4</v>
      </c>
      <c r="M1568" s="5">
        <f t="shared" si="514"/>
        <v>2023</v>
      </c>
      <c r="N1568" s="6">
        <v>450</v>
      </c>
      <c r="O1568" s="6">
        <f t="shared" si="523"/>
        <v>-450</v>
      </c>
      <c r="P1568" s="6">
        <f t="shared" si="516"/>
        <v>0</v>
      </c>
      <c r="Q1568" s="7">
        <f t="shared" si="517"/>
        <v>2902813.0500000007</v>
      </c>
      <c r="R1568" s="44" t="str">
        <f>VLOOKUP(F1568,'Set up'!$A$2:$E$44,5,FALSE)</f>
        <v>Trsf</v>
      </c>
      <c r="S1568" s="1" t="s">
        <v>1842</v>
      </c>
    </row>
    <row r="1569" spans="1:19" x14ac:dyDescent="0.3">
      <c r="A1569" s="4">
        <v>45023</v>
      </c>
      <c r="B1569" s="5">
        <f t="shared" si="511"/>
        <v>4</v>
      </c>
      <c r="C1569" s="5">
        <f t="shared" si="512"/>
        <v>2023</v>
      </c>
      <c r="D1569" s="5" t="s">
        <v>1414</v>
      </c>
      <c r="E1569" s="5" t="str">
        <f>VLOOKUP(F1569,'Set up'!$A$2:$C$44,2,FALSE)</f>
        <v>C00000019</v>
      </c>
      <c r="F1569" s="1" t="s">
        <v>402</v>
      </c>
      <c r="G1569" s="89" t="s">
        <v>789</v>
      </c>
      <c r="H1569" s="5">
        <v>1</v>
      </c>
      <c r="I1569" s="5" t="str">
        <f>VLOOKUP(F1569,'Set up'!$A$2:$C$44,3,FALSE)</f>
        <v>Cash</v>
      </c>
      <c r="J1569" s="5">
        <f>VLOOKUP(F1569,'Set up'!$A$2:$D$44,4,FALSE)</f>
        <v>0</v>
      </c>
      <c r="K1569" s="4">
        <f t="shared" si="521"/>
        <v>45023</v>
      </c>
      <c r="L1569" s="5">
        <f t="shared" si="513"/>
        <v>4</v>
      </c>
      <c r="M1569" s="5">
        <f t="shared" si="514"/>
        <v>2023</v>
      </c>
      <c r="N1569" s="6">
        <v>440</v>
      </c>
      <c r="O1569" s="6">
        <f t="shared" si="523"/>
        <v>-440</v>
      </c>
      <c r="P1569" s="6">
        <f t="shared" si="516"/>
        <v>0</v>
      </c>
      <c r="Q1569" s="7">
        <f t="shared" si="517"/>
        <v>2903253.0500000007</v>
      </c>
      <c r="R1569" s="44" t="str">
        <f>VLOOKUP(F1569,'Set up'!$A$2:$E$44,5,FALSE)</f>
        <v>Trsf</v>
      </c>
      <c r="S1569" s="1" t="s">
        <v>1843</v>
      </c>
    </row>
    <row r="1570" spans="1:19" x14ac:dyDescent="0.3">
      <c r="A1570" s="4">
        <v>45023</v>
      </c>
      <c r="B1570" s="5">
        <f t="shared" si="511"/>
        <v>4</v>
      </c>
      <c r="C1570" s="5">
        <f t="shared" si="512"/>
        <v>2023</v>
      </c>
      <c r="D1570" s="5" t="s">
        <v>1414</v>
      </c>
      <c r="E1570" s="5" t="str">
        <f>VLOOKUP(F1570,'Set up'!$A$2:$C$44,2,FALSE)</f>
        <v>C00000019</v>
      </c>
      <c r="F1570" s="1" t="s">
        <v>402</v>
      </c>
      <c r="G1570" s="89" t="s">
        <v>793</v>
      </c>
      <c r="H1570" s="5">
        <v>3</v>
      </c>
      <c r="I1570" s="5" t="str">
        <f>VLOOKUP(F1570,'Set up'!$A$2:$C$44,3,FALSE)</f>
        <v>Cash</v>
      </c>
      <c r="J1570" s="5">
        <f>VLOOKUP(F1570,'Set up'!$A$2:$D$44,4,FALSE)</f>
        <v>0</v>
      </c>
      <c r="K1570" s="4">
        <f t="shared" si="521"/>
        <v>45023</v>
      </c>
      <c r="L1570" s="5">
        <f t="shared" si="513"/>
        <v>4</v>
      </c>
      <c r="M1570" s="5">
        <f t="shared" si="514"/>
        <v>2023</v>
      </c>
      <c r="N1570" s="6">
        <v>187.5</v>
      </c>
      <c r="O1570" s="6">
        <f t="shared" si="523"/>
        <v>-187.5</v>
      </c>
      <c r="P1570" s="6">
        <f t="shared" si="516"/>
        <v>0</v>
      </c>
      <c r="Q1570" s="7">
        <f t="shared" si="517"/>
        <v>2903440.5500000007</v>
      </c>
      <c r="R1570" s="44" t="str">
        <f>VLOOKUP(F1570,'Set up'!$A$2:$E$44,5,FALSE)</f>
        <v>Trsf</v>
      </c>
      <c r="S1570" s="1" t="s">
        <v>1844</v>
      </c>
    </row>
    <row r="1571" spans="1:19" x14ac:dyDescent="0.3">
      <c r="A1571" s="4" t="s">
        <v>1416</v>
      </c>
      <c r="B1571" s="5">
        <f t="shared" si="511"/>
        <v>8</v>
      </c>
      <c r="C1571" s="5">
        <f t="shared" si="512"/>
        <v>2023</v>
      </c>
      <c r="D1571" s="5" t="s">
        <v>1415</v>
      </c>
      <c r="E1571" s="5" t="str">
        <f>VLOOKUP(F1571,'Set up'!$A$2:$C$44,2,FALSE)</f>
        <v>C00000022</v>
      </c>
      <c r="F1571" s="1" t="s">
        <v>639</v>
      </c>
      <c r="G1571" s="89" t="s">
        <v>721</v>
      </c>
      <c r="H1571" s="5">
        <v>1</v>
      </c>
      <c r="I1571" s="5" t="str">
        <f>VLOOKUP(F1571,'Set up'!$A$2:$C$44,3,FALSE)</f>
        <v>Cash</v>
      </c>
      <c r="J1571" s="5">
        <f>VLOOKUP(F1571,'Set up'!$A$2:$D$44,4,FALSE)</f>
        <v>0</v>
      </c>
      <c r="K1571" s="4">
        <f t="shared" si="521"/>
        <v>45142</v>
      </c>
      <c r="L1571" s="5">
        <f t="shared" si="513"/>
        <v>8</v>
      </c>
      <c r="M1571" s="5">
        <f t="shared" si="514"/>
        <v>2023</v>
      </c>
      <c r="N1571" s="6">
        <v>1892</v>
      </c>
      <c r="O1571" s="6">
        <f t="shared" si="523"/>
        <v>-1892</v>
      </c>
      <c r="P1571" s="6">
        <f t="shared" si="516"/>
        <v>0</v>
      </c>
      <c r="Q1571" s="7">
        <f t="shared" si="517"/>
        <v>2905332.5500000007</v>
      </c>
      <c r="R1571" s="44" t="str">
        <f>VLOOKUP(F1571,'Set up'!$A$2:$E$44,5,FALSE)</f>
        <v>Trsf</v>
      </c>
      <c r="S1571" s="1" t="s">
        <v>1991</v>
      </c>
    </row>
    <row r="1572" spans="1:19" x14ac:dyDescent="0.3">
      <c r="A1572" s="4" t="s">
        <v>1416</v>
      </c>
      <c r="B1572" s="5">
        <f t="shared" si="511"/>
        <v>8</v>
      </c>
      <c r="C1572" s="5">
        <f t="shared" si="512"/>
        <v>2023</v>
      </c>
      <c r="D1572" s="5" t="s">
        <v>1417</v>
      </c>
      <c r="E1572" s="5" t="str">
        <f>VLOOKUP(F1572,'Set up'!$A$2:$C$44,2,FALSE)</f>
        <v>C00000006</v>
      </c>
      <c r="F1572" s="1" t="s">
        <v>43</v>
      </c>
      <c r="G1572" s="89" t="s">
        <v>721</v>
      </c>
      <c r="H1572" s="5">
        <v>1</v>
      </c>
      <c r="I1572" s="5" t="str">
        <f>VLOOKUP(F1572,'Set up'!$A$2:$C$44,3,FALSE)</f>
        <v>Cash</v>
      </c>
      <c r="J1572" s="5">
        <f>VLOOKUP(F1572,'Set up'!$A$2:$D$44,4,FALSE)</f>
        <v>0</v>
      </c>
      <c r="K1572" s="4">
        <f t="shared" si="521"/>
        <v>45142</v>
      </c>
      <c r="L1572" s="5">
        <f t="shared" si="513"/>
        <v>8</v>
      </c>
      <c r="M1572" s="5">
        <f t="shared" si="514"/>
        <v>2023</v>
      </c>
      <c r="N1572" s="6">
        <v>1870</v>
      </c>
      <c r="O1572" s="6">
        <f>-N1572</f>
        <v>-1870</v>
      </c>
      <c r="P1572" s="6">
        <f t="shared" si="516"/>
        <v>0</v>
      </c>
      <c r="Q1572" s="7">
        <f t="shared" si="517"/>
        <v>2907202.5500000007</v>
      </c>
      <c r="R1572" s="44" t="str">
        <f>VLOOKUP(F1572,'Set up'!$A$2:$E$44,5,FALSE)</f>
        <v>Chq</v>
      </c>
      <c r="S1572" s="1" t="s">
        <v>1686</v>
      </c>
    </row>
    <row r="1573" spans="1:19" x14ac:dyDescent="0.3">
      <c r="A1573" s="4" t="s">
        <v>1416</v>
      </c>
      <c r="B1573" s="5">
        <f t="shared" si="511"/>
        <v>8</v>
      </c>
      <c r="C1573" s="5">
        <f t="shared" si="512"/>
        <v>2023</v>
      </c>
      <c r="D1573" s="5" t="s">
        <v>1417</v>
      </c>
      <c r="E1573" s="5" t="str">
        <f>VLOOKUP(F1573,'Set up'!$A$2:$C$44,2,FALSE)</f>
        <v>C00000006</v>
      </c>
      <c r="F1573" s="1" t="s">
        <v>43</v>
      </c>
      <c r="G1573" s="89" t="s">
        <v>1354</v>
      </c>
      <c r="H1573" s="5">
        <v>1</v>
      </c>
      <c r="I1573" s="5" t="str">
        <f>VLOOKUP(F1573,'Set up'!$A$2:$C$44,3,FALSE)</f>
        <v>Cash</v>
      </c>
      <c r="J1573" s="5">
        <f>VLOOKUP(F1573,'Set up'!$A$2:$D$44,4,FALSE)</f>
        <v>0</v>
      </c>
      <c r="K1573" s="4">
        <f t="shared" si="521"/>
        <v>45142</v>
      </c>
      <c r="L1573" s="5">
        <f t="shared" si="513"/>
        <v>8</v>
      </c>
      <c r="M1573" s="5">
        <f t="shared" si="514"/>
        <v>2023</v>
      </c>
      <c r="N1573" s="6">
        <v>234</v>
      </c>
      <c r="O1573" s="6">
        <f>-N1573</f>
        <v>-234</v>
      </c>
      <c r="P1573" s="6">
        <f t="shared" si="516"/>
        <v>0</v>
      </c>
      <c r="Q1573" s="7">
        <f t="shared" si="517"/>
        <v>2907436.5500000007</v>
      </c>
      <c r="R1573" s="44" t="str">
        <f>VLOOKUP(F1573,'Set up'!$A$2:$E$44,5,FALSE)</f>
        <v>Chq</v>
      </c>
      <c r="S1573" s="1" t="s">
        <v>1686</v>
      </c>
    </row>
    <row r="1574" spans="1:19" x14ac:dyDescent="0.3">
      <c r="A1574" s="4" t="s">
        <v>1419</v>
      </c>
      <c r="B1574" s="5">
        <f t="shared" si="511"/>
        <v>10</v>
      </c>
      <c r="C1574" s="5">
        <f t="shared" si="512"/>
        <v>2023</v>
      </c>
      <c r="D1574" s="5" t="s">
        <v>1418</v>
      </c>
      <c r="E1574" s="5" t="str">
        <f>VLOOKUP(F1574,'Set up'!$A$2:$C$44,2,FALSE)</f>
        <v>C00000034</v>
      </c>
      <c r="F1574" s="1" t="s">
        <v>1198</v>
      </c>
      <c r="G1574" s="89" t="s">
        <v>1353</v>
      </c>
      <c r="H1574" s="5">
        <v>13</v>
      </c>
      <c r="I1574" s="5" t="str">
        <f>VLOOKUP(F1574,'Set up'!$A$2:$C$44,3,FALSE)</f>
        <v>Cash</v>
      </c>
      <c r="J1574" s="5">
        <f>VLOOKUP(F1574,'Set up'!$A$2:$D$44,4,FALSE)</f>
        <v>0</v>
      </c>
      <c r="K1574" s="4">
        <f t="shared" si="521"/>
        <v>45203</v>
      </c>
      <c r="L1574" s="5">
        <f t="shared" si="513"/>
        <v>10</v>
      </c>
      <c r="M1574" s="5">
        <f t="shared" si="514"/>
        <v>2023</v>
      </c>
      <c r="N1574" s="6">
        <v>1755</v>
      </c>
      <c r="O1574" s="6">
        <f t="shared" ref="O1574:O1577" si="524">-N1574</f>
        <v>-1755</v>
      </c>
      <c r="P1574" s="6">
        <f t="shared" si="516"/>
        <v>0</v>
      </c>
      <c r="Q1574" s="7">
        <f t="shared" si="517"/>
        <v>2909191.5500000007</v>
      </c>
      <c r="R1574" s="44" t="str">
        <f>VLOOKUP(F1574,'Set up'!$A$2:$E$44,5,FALSE)</f>
        <v>Trsf</v>
      </c>
      <c r="S1574" s="1" t="s">
        <v>1526</v>
      </c>
    </row>
    <row r="1575" spans="1:19" x14ac:dyDescent="0.3">
      <c r="A1575" s="4" t="s">
        <v>1419</v>
      </c>
      <c r="B1575" s="5">
        <f t="shared" si="511"/>
        <v>10</v>
      </c>
      <c r="C1575" s="5">
        <f t="shared" si="512"/>
        <v>2023</v>
      </c>
      <c r="D1575" s="5" t="s">
        <v>1418</v>
      </c>
      <c r="E1575" s="5" t="str">
        <f>VLOOKUP(F1575,'Set up'!$A$2:$C$44,2,FALSE)</f>
        <v>C00000034</v>
      </c>
      <c r="F1575" s="1" t="s">
        <v>1198</v>
      </c>
      <c r="G1575" s="89" t="s">
        <v>1358</v>
      </c>
      <c r="H1575" s="5">
        <v>2</v>
      </c>
      <c r="I1575" s="5" t="str">
        <f>VLOOKUP(F1575,'Set up'!$A$2:$C$44,3,FALSE)</f>
        <v>Cash</v>
      </c>
      <c r="J1575" s="5">
        <f>VLOOKUP(F1575,'Set up'!$A$2:$D$44,4,FALSE)</f>
        <v>0</v>
      </c>
      <c r="K1575" s="4">
        <f t="shared" si="521"/>
        <v>45203</v>
      </c>
      <c r="L1575" s="5">
        <f t="shared" si="513"/>
        <v>10</v>
      </c>
      <c r="M1575" s="5">
        <f t="shared" si="514"/>
        <v>2023</v>
      </c>
      <c r="N1575" s="6">
        <v>3696</v>
      </c>
      <c r="O1575" s="6">
        <f t="shared" si="524"/>
        <v>-3696</v>
      </c>
      <c r="P1575" s="6">
        <f t="shared" si="516"/>
        <v>0</v>
      </c>
      <c r="Q1575" s="7">
        <f t="shared" si="517"/>
        <v>2912887.5500000007</v>
      </c>
      <c r="R1575" s="44" t="str">
        <f>VLOOKUP(F1575,'Set up'!$A$2:$E$44,5,FALSE)</f>
        <v>Trsf</v>
      </c>
      <c r="S1575" s="1" t="s">
        <v>1526</v>
      </c>
    </row>
    <row r="1576" spans="1:19" x14ac:dyDescent="0.3">
      <c r="A1576" s="4" t="s">
        <v>1419</v>
      </c>
      <c r="B1576" s="5">
        <f t="shared" si="511"/>
        <v>10</v>
      </c>
      <c r="C1576" s="5">
        <f t="shared" si="512"/>
        <v>2023</v>
      </c>
      <c r="D1576" s="5" t="s">
        <v>1418</v>
      </c>
      <c r="E1576" s="5" t="str">
        <f>VLOOKUP(F1576,'Set up'!$A$2:$C$44,2,FALSE)</f>
        <v>C00000034</v>
      </c>
      <c r="F1576" s="1" t="s">
        <v>1198</v>
      </c>
      <c r="G1576" s="89" t="s">
        <v>1112</v>
      </c>
      <c r="H1576" s="5">
        <v>4</v>
      </c>
      <c r="I1576" s="5" t="str">
        <f>VLOOKUP(F1576,'Set up'!$A$2:$C$44,3,FALSE)</f>
        <v>Cash</v>
      </c>
      <c r="J1576" s="5">
        <f>VLOOKUP(F1576,'Set up'!$A$2:$D$44,4,FALSE)</f>
        <v>0</v>
      </c>
      <c r="K1576" s="4">
        <f t="shared" si="521"/>
        <v>45203</v>
      </c>
      <c r="L1576" s="5">
        <f t="shared" si="513"/>
        <v>10</v>
      </c>
      <c r="M1576" s="5">
        <f t="shared" si="514"/>
        <v>2023</v>
      </c>
      <c r="N1576" s="6">
        <v>250</v>
      </c>
      <c r="O1576" s="6">
        <f t="shared" si="524"/>
        <v>-250</v>
      </c>
      <c r="P1576" s="6">
        <f t="shared" si="516"/>
        <v>0</v>
      </c>
      <c r="Q1576" s="7">
        <f t="shared" si="517"/>
        <v>2913137.5500000007</v>
      </c>
      <c r="R1576" s="44" t="str">
        <f>VLOOKUP(F1576,'Set up'!$A$2:$E$44,5,FALSE)</f>
        <v>Trsf</v>
      </c>
      <c r="S1576" s="1" t="s">
        <v>1526</v>
      </c>
    </row>
    <row r="1577" spans="1:19" x14ac:dyDescent="0.3">
      <c r="A1577" s="4" t="s">
        <v>1419</v>
      </c>
      <c r="B1577" s="5">
        <f t="shared" si="511"/>
        <v>10</v>
      </c>
      <c r="C1577" s="5">
        <f t="shared" si="512"/>
        <v>2023</v>
      </c>
      <c r="D1577" s="5" t="s">
        <v>1418</v>
      </c>
      <c r="E1577" s="5" t="str">
        <f>VLOOKUP(F1577,'Set up'!$A$2:$C$44,2,FALSE)</f>
        <v>C00000034</v>
      </c>
      <c r="F1577" s="1" t="s">
        <v>1198</v>
      </c>
      <c r="G1577" s="89" t="s">
        <v>668</v>
      </c>
      <c r="H1577" s="5">
        <v>1</v>
      </c>
      <c r="I1577" s="5" t="str">
        <f>VLOOKUP(F1577,'Set up'!$A$2:$C$44,3,FALSE)</f>
        <v>Cash</v>
      </c>
      <c r="J1577" s="5">
        <f>VLOOKUP(F1577,'Set up'!$A$2:$D$44,4,FALSE)</f>
        <v>0</v>
      </c>
      <c r="K1577" s="4">
        <f t="shared" si="521"/>
        <v>45203</v>
      </c>
      <c r="L1577" s="5">
        <f t="shared" si="513"/>
        <v>10</v>
      </c>
      <c r="M1577" s="5">
        <f t="shared" si="514"/>
        <v>2023</v>
      </c>
      <c r="N1577" s="6">
        <v>100</v>
      </c>
      <c r="O1577" s="6">
        <f t="shared" si="524"/>
        <v>-100</v>
      </c>
      <c r="P1577" s="6">
        <f t="shared" si="516"/>
        <v>0</v>
      </c>
      <c r="Q1577" s="7">
        <f t="shared" si="517"/>
        <v>2913237.5500000007</v>
      </c>
      <c r="R1577" s="44" t="str">
        <f>VLOOKUP(F1577,'Set up'!$A$2:$E$44,5,FALSE)</f>
        <v>Trsf</v>
      </c>
      <c r="S1577" s="1" t="s">
        <v>1526</v>
      </c>
    </row>
    <row r="1578" spans="1:19" x14ac:dyDescent="0.3">
      <c r="A1578" s="4" t="s">
        <v>1421</v>
      </c>
      <c r="B1578" s="5">
        <f t="shared" ref="B1578:B1595" si="525">MONTH(A1578)</f>
        <v>9</v>
      </c>
      <c r="C1578" s="5">
        <f t="shared" ref="C1578:C1595" si="526">YEAR(A1578)</f>
        <v>2023</v>
      </c>
      <c r="D1578" s="5" t="s">
        <v>1420</v>
      </c>
      <c r="E1578" s="5" t="str">
        <f>VLOOKUP(F1578,'Set up'!$A$2:$C$44,2,FALSE)</f>
        <v>C00000020</v>
      </c>
      <c r="F1578" s="1" t="s">
        <v>411</v>
      </c>
      <c r="G1578" s="89" t="s">
        <v>1075</v>
      </c>
      <c r="H1578" s="5">
        <v>1</v>
      </c>
      <c r="I1578" s="5" t="str">
        <f>VLOOKUP(F1578,'Set up'!$A$2:$C$44,3,FALSE)</f>
        <v>Cash</v>
      </c>
      <c r="J1578" s="5">
        <f>VLOOKUP(F1578,'Set up'!$A$2:$D$44,4,FALSE)</f>
        <v>0</v>
      </c>
      <c r="K1578" s="4">
        <f t="shared" si="521"/>
        <v>45173</v>
      </c>
      <c r="L1578" s="5">
        <f t="shared" ref="L1578:L1595" si="527">MONTH(K1578)</f>
        <v>9</v>
      </c>
      <c r="M1578" s="5">
        <f t="shared" ref="M1578:M1595" si="528">YEAR(K1578)</f>
        <v>2023</v>
      </c>
      <c r="N1578" s="6">
        <v>1000</v>
      </c>
      <c r="P1578" s="6">
        <f t="shared" ref="P1578:P1595" si="529">SUM(N1578+O1578)</f>
        <v>1000</v>
      </c>
      <c r="Q1578" s="7">
        <f t="shared" ref="Q1578:Q1595" si="530">SUM(Q1577+N1578)</f>
        <v>2914237.5500000007</v>
      </c>
      <c r="R1578" s="44" t="str">
        <f>VLOOKUP(F1578,'Set up'!$A$2:$E$44,5,FALSE)</f>
        <v>Trsf</v>
      </c>
    </row>
    <row r="1579" spans="1:19" x14ac:dyDescent="0.3">
      <c r="A1579" s="4" t="s">
        <v>1428</v>
      </c>
      <c r="B1579" s="5">
        <f t="shared" si="525"/>
        <v>11</v>
      </c>
      <c r="C1579" s="5">
        <f t="shared" si="526"/>
        <v>2023</v>
      </c>
      <c r="D1579" s="5" t="s">
        <v>1424</v>
      </c>
      <c r="E1579" s="5" t="str">
        <f>VLOOKUP(F1579,'Set up'!$A$2:$C$44,2,FALSE)</f>
        <v>C00000038</v>
      </c>
      <c r="F1579" s="1" t="s">
        <v>1422</v>
      </c>
      <c r="G1579" s="89" t="s">
        <v>1425</v>
      </c>
      <c r="H1579" s="5">
        <v>1</v>
      </c>
      <c r="I1579" s="5" t="str">
        <f>VLOOKUP(F1579,'Set up'!$A$2:$C$44,3,FALSE)</f>
        <v>Cash</v>
      </c>
      <c r="J1579" s="5">
        <f>VLOOKUP(F1579,'Set up'!$A$2:$D$44,4,FALSE)</f>
        <v>0</v>
      </c>
      <c r="K1579" s="4">
        <f t="shared" si="521"/>
        <v>45234</v>
      </c>
      <c r="L1579" s="5">
        <f t="shared" si="527"/>
        <v>11</v>
      </c>
      <c r="M1579" s="5">
        <f t="shared" si="528"/>
        <v>2023</v>
      </c>
      <c r="N1579" s="6">
        <v>267</v>
      </c>
      <c r="O1579" s="6">
        <f t="shared" ref="O1579:O1582" si="531">-N1579</f>
        <v>-267</v>
      </c>
      <c r="P1579" s="6">
        <f t="shared" si="529"/>
        <v>0</v>
      </c>
      <c r="Q1579" s="7">
        <f t="shared" si="530"/>
        <v>2914504.5500000007</v>
      </c>
      <c r="R1579" s="44" t="str">
        <f>VLOOKUP(F1579,'Set up'!$A$2:$E$44,5,FALSE)</f>
        <v>Trsf</v>
      </c>
      <c r="S1579" s="1" t="s">
        <v>1487</v>
      </c>
    </row>
    <row r="1580" spans="1:19" x14ac:dyDescent="0.3">
      <c r="A1580" s="4" t="s">
        <v>1428</v>
      </c>
      <c r="B1580" s="5">
        <f t="shared" si="525"/>
        <v>11</v>
      </c>
      <c r="C1580" s="5">
        <f t="shared" si="526"/>
        <v>2023</v>
      </c>
      <c r="D1580" s="5" t="s">
        <v>1424</v>
      </c>
      <c r="E1580" s="5" t="str">
        <f>VLOOKUP(F1580,'Set up'!$A$2:$C$44,2,FALSE)</f>
        <v>C00000038</v>
      </c>
      <c r="F1580" s="1" t="s">
        <v>1422</v>
      </c>
      <c r="G1580" s="89" t="s">
        <v>1062</v>
      </c>
      <c r="H1580" s="5">
        <v>1</v>
      </c>
      <c r="I1580" s="5" t="str">
        <f>VLOOKUP(F1580,'Set up'!$A$2:$C$44,3,FALSE)</f>
        <v>Cash</v>
      </c>
      <c r="J1580" s="5">
        <f>VLOOKUP(F1580,'Set up'!$A$2:$D$44,4,FALSE)</f>
        <v>0</v>
      </c>
      <c r="K1580" s="4">
        <f t="shared" si="521"/>
        <v>45234</v>
      </c>
      <c r="L1580" s="5">
        <f t="shared" si="527"/>
        <v>11</v>
      </c>
      <c r="M1580" s="5">
        <f t="shared" si="528"/>
        <v>2023</v>
      </c>
      <c r="N1580" s="6">
        <v>258</v>
      </c>
      <c r="O1580" s="6">
        <f t="shared" si="531"/>
        <v>-258</v>
      </c>
      <c r="P1580" s="6">
        <f t="shared" si="529"/>
        <v>0</v>
      </c>
      <c r="Q1580" s="7">
        <f t="shared" si="530"/>
        <v>2914762.5500000007</v>
      </c>
      <c r="R1580" s="44" t="str">
        <f>VLOOKUP(F1580,'Set up'!$A$2:$E$44,5,FALSE)</f>
        <v>Trsf</v>
      </c>
      <c r="S1580" s="1" t="s">
        <v>1487</v>
      </c>
    </row>
    <row r="1581" spans="1:19" x14ac:dyDescent="0.3">
      <c r="A1581" s="4" t="s">
        <v>1428</v>
      </c>
      <c r="B1581" s="5">
        <f t="shared" si="525"/>
        <v>11</v>
      </c>
      <c r="C1581" s="5">
        <f t="shared" si="526"/>
        <v>2023</v>
      </c>
      <c r="D1581" s="5" t="s">
        <v>1424</v>
      </c>
      <c r="E1581" s="5" t="str">
        <f>VLOOKUP(F1581,'Set up'!$A$2:$C$44,2,FALSE)</f>
        <v>C00000038</v>
      </c>
      <c r="F1581" s="1" t="s">
        <v>1422</v>
      </c>
      <c r="G1581" s="89" t="s">
        <v>1426</v>
      </c>
      <c r="H1581" s="5">
        <v>1</v>
      </c>
      <c r="I1581" s="5" t="str">
        <f>VLOOKUP(F1581,'Set up'!$A$2:$C$44,3,FALSE)</f>
        <v>Cash</v>
      </c>
      <c r="J1581" s="5">
        <f>VLOOKUP(F1581,'Set up'!$A$2:$D$44,4,FALSE)</f>
        <v>0</v>
      </c>
      <c r="K1581" s="4">
        <f t="shared" si="521"/>
        <v>45234</v>
      </c>
      <c r="L1581" s="5">
        <f t="shared" si="527"/>
        <v>11</v>
      </c>
      <c r="M1581" s="5">
        <f t="shared" si="528"/>
        <v>2023</v>
      </c>
      <c r="N1581" s="6">
        <v>95</v>
      </c>
      <c r="O1581" s="6">
        <f t="shared" si="531"/>
        <v>-95</v>
      </c>
      <c r="P1581" s="6">
        <f t="shared" si="529"/>
        <v>0</v>
      </c>
      <c r="Q1581" s="7">
        <f t="shared" si="530"/>
        <v>2914857.5500000007</v>
      </c>
      <c r="R1581" s="44" t="str">
        <f>VLOOKUP(F1581,'Set up'!$A$2:$E$44,5,FALSE)</f>
        <v>Trsf</v>
      </c>
      <c r="S1581" s="1" t="s">
        <v>1487</v>
      </c>
    </row>
    <row r="1582" spans="1:19" x14ac:dyDescent="0.3">
      <c r="A1582" s="4" t="s">
        <v>1428</v>
      </c>
      <c r="B1582" s="5">
        <f t="shared" si="525"/>
        <v>11</v>
      </c>
      <c r="C1582" s="5">
        <f t="shared" si="526"/>
        <v>2023</v>
      </c>
      <c r="D1582" s="5" t="s">
        <v>1424</v>
      </c>
      <c r="E1582" s="5" t="str">
        <f>VLOOKUP(F1582,'Set up'!$A$2:$C$44,2,FALSE)</f>
        <v>C00000038</v>
      </c>
      <c r="F1582" s="1" t="s">
        <v>1422</v>
      </c>
      <c r="G1582" s="89" t="s">
        <v>1427</v>
      </c>
      <c r="H1582" s="5">
        <v>1</v>
      </c>
      <c r="I1582" s="5" t="str">
        <f>VLOOKUP(F1582,'Set up'!$A$2:$C$44,3,FALSE)</f>
        <v>Cash</v>
      </c>
      <c r="J1582" s="5">
        <f>VLOOKUP(F1582,'Set up'!$A$2:$D$44,4,FALSE)</f>
        <v>0</v>
      </c>
      <c r="K1582" s="4">
        <f t="shared" si="521"/>
        <v>45234</v>
      </c>
      <c r="L1582" s="5">
        <f t="shared" si="527"/>
        <v>11</v>
      </c>
      <c r="M1582" s="5">
        <f t="shared" si="528"/>
        <v>2023</v>
      </c>
      <c r="N1582" s="6">
        <v>50</v>
      </c>
      <c r="O1582" s="6">
        <f t="shared" si="531"/>
        <v>-50</v>
      </c>
      <c r="P1582" s="6">
        <f t="shared" si="529"/>
        <v>0</v>
      </c>
      <c r="Q1582" s="7">
        <f t="shared" si="530"/>
        <v>2914907.5500000007</v>
      </c>
      <c r="R1582" s="44" t="str">
        <f>VLOOKUP(F1582,'Set up'!$A$2:$E$44,5,FALSE)</f>
        <v>Trsf</v>
      </c>
      <c r="S1582" s="1" t="s">
        <v>1487</v>
      </c>
    </row>
    <row r="1583" spans="1:19" x14ac:dyDescent="0.3">
      <c r="A1583" s="4" t="s">
        <v>1430</v>
      </c>
      <c r="B1583" s="5">
        <f t="shared" si="525"/>
        <v>12</v>
      </c>
      <c r="C1583" s="5">
        <f t="shared" si="526"/>
        <v>2023</v>
      </c>
      <c r="D1583" s="5" t="s">
        <v>1429</v>
      </c>
      <c r="E1583" s="5" t="str">
        <f>VLOOKUP(F1583,'Set up'!$A$2:$C$44,2,FALSE)</f>
        <v>C00000021</v>
      </c>
      <c r="F1583" s="1" t="s">
        <v>493</v>
      </c>
      <c r="G1583" s="89" t="s">
        <v>718</v>
      </c>
      <c r="H1583" s="5">
        <v>1</v>
      </c>
      <c r="I1583" s="5" t="str">
        <f>VLOOKUP(F1583,'Set up'!$A$2:$C$44,3,FALSE)</f>
        <v>Cash</v>
      </c>
      <c r="J1583" s="5">
        <f>VLOOKUP(F1583,'Set up'!$A$2:$D$44,4,FALSE)</f>
        <v>0</v>
      </c>
      <c r="K1583" s="4">
        <f t="shared" si="521"/>
        <v>45264</v>
      </c>
      <c r="L1583" s="5">
        <f t="shared" si="527"/>
        <v>12</v>
      </c>
      <c r="M1583" s="5">
        <f t="shared" si="528"/>
        <v>2023</v>
      </c>
      <c r="N1583" s="6">
        <v>1870</v>
      </c>
      <c r="P1583" s="6">
        <f t="shared" si="529"/>
        <v>1870</v>
      </c>
      <c r="Q1583" s="7">
        <f t="shared" si="530"/>
        <v>2916777.5500000007</v>
      </c>
      <c r="R1583" s="44" t="str">
        <f>VLOOKUP(F1583,'Set up'!$A$2:$E$44,5,FALSE)</f>
        <v>PD Chq</v>
      </c>
    </row>
    <row r="1584" spans="1:19" x14ac:dyDescent="0.3">
      <c r="A1584" s="4" t="s">
        <v>1430</v>
      </c>
      <c r="B1584" s="5">
        <f t="shared" si="525"/>
        <v>12</v>
      </c>
      <c r="C1584" s="5">
        <f t="shared" si="526"/>
        <v>2023</v>
      </c>
      <c r="D1584" s="5" t="s">
        <v>1429</v>
      </c>
      <c r="E1584" s="5" t="str">
        <f>VLOOKUP(F1584,'Set up'!$A$2:$C$44,2,FALSE)</f>
        <v>C00000021</v>
      </c>
      <c r="F1584" s="1" t="s">
        <v>493</v>
      </c>
      <c r="G1584" s="89" t="s">
        <v>656</v>
      </c>
      <c r="H1584" s="5">
        <v>3</v>
      </c>
      <c r="I1584" s="5" t="str">
        <f>VLOOKUP(F1584,'Set up'!$A$2:$C$44,3,FALSE)</f>
        <v>Cash</v>
      </c>
      <c r="J1584" s="5">
        <f>VLOOKUP(F1584,'Set up'!$A$2:$D$44,4,FALSE)</f>
        <v>0</v>
      </c>
      <c r="K1584" s="4">
        <f t="shared" si="521"/>
        <v>45264</v>
      </c>
      <c r="L1584" s="5">
        <f t="shared" si="527"/>
        <v>12</v>
      </c>
      <c r="M1584" s="5">
        <f t="shared" si="528"/>
        <v>2023</v>
      </c>
      <c r="N1584" s="6">
        <v>765</v>
      </c>
      <c r="P1584" s="6">
        <f t="shared" si="529"/>
        <v>765</v>
      </c>
      <c r="Q1584" s="7">
        <f t="shared" si="530"/>
        <v>2917542.5500000007</v>
      </c>
      <c r="R1584" s="44" t="str">
        <f>VLOOKUP(F1584,'Set up'!$A$2:$E$44,5,FALSE)</f>
        <v>PD Chq</v>
      </c>
    </row>
    <row r="1585" spans="1:19" x14ac:dyDescent="0.3">
      <c r="A1585" s="4" t="s">
        <v>1430</v>
      </c>
      <c r="B1585" s="5">
        <f t="shared" si="525"/>
        <v>12</v>
      </c>
      <c r="C1585" s="5">
        <f t="shared" si="526"/>
        <v>2023</v>
      </c>
      <c r="D1585" s="5" t="s">
        <v>1429</v>
      </c>
      <c r="E1585" s="5" t="str">
        <f>VLOOKUP(F1585,'Set up'!$A$2:$C$44,2,FALSE)</f>
        <v>C00000021</v>
      </c>
      <c r="F1585" s="1" t="s">
        <v>493</v>
      </c>
      <c r="G1585" s="89" t="s">
        <v>1112</v>
      </c>
      <c r="H1585" s="5">
        <v>5</v>
      </c>
      <c r="I1585" s="5" t="str">
        <f>VLOOKUP(F1585,'Set up'!$A$2:$C$44,3,FALSE)</f>
        <v>Cash</v>
      </c>
      <c r="J1585" s="5">
        <f>VLOOKUP(F1585,'Set up'!$A$2:$D$44,4,FALSE)</f>
        <v>0</v>
      </c>
      <c r="K1585" s="4">
        <f t="shared" si="521"/>
        <v>45264</v>
      </c>
      <c r="L1585" s="5">
        <f t="shared" si="527"/>
        <v>12</v>
      </c>
      <c r="M1585" s="5">
        <f t="shared" si="528"/>
        <v>2023</v>
      </c>
      <c r="N1585" s="6">
        <v>312.5</v>
      </c>
      <c r="P1585" s="6">
        <f t="shared" si="529"/>
        <v>312.5</v>
      </c>
      <c r="Q1585" s="7">
        <f t="shared" si="530"/>
        <v>2917855.0500000007</v>
      </c>
      <c r="R1585" s="44" t="str">
        <f>VLOOKUP(F1585,'Set up'!$A$2:$E$44,5,FALSE)</f>
        <v>PD Chq</v>
      </c>
    </row>
    <row r="1586" spans="1:19" x14ac:dyDescent="0.3">
      <c r="A1586" s="4" t="s">
        <v>1432</v>
      </c>
      <c r="B1586" s="5" t="e">
        <f t="shared" si="525"/>
        <v>#VALUE!</v>
      </c>
      <c r="C1586" s="5" t="e">
        <f t="shared" si="526"/>
        <v>#VALUE!</v>
      </c>
      <c r="D1586" s="5" t="s">
        <v>1431</v>
      </c>
      <c r="E1586" s="5" t="str">
        <f>VLOOKUP(F1586,'Set up'!$A$2:$C$44,2,FALSE)</f>
        <v>C00000037</v>
      </c>
      <c r="F1586" s="1" t="s">
        <v>1311</v>
      </c>
      <c r="G1586" s="89" t="s">
        <v>721</v>
      </c>
      <c r="H1586" s="5">
        <v>2</v>
      </c>
      <c r="I1586" s="5">
        <f>VLOOKUP(F1586,'Set up'!$A$2:$C$44,3,FALSE)</f>
        <v>30</v>
      </c>
      <c r="J1586" s="5">
        <f>VLOOKUP(F1586,'Set up'!$A$2:$D$44,4,FALSE)</f>
        <v>30</v>
      </c>
      <c r="K1586" s="4" t="e">
        <f t="shared" si="521"/>
        <v>#VALUE!</v>
      </c>
      <c r="L1586" s="5" t="e">
        <f t="shared" si="527"/>
        <v>#VALUE!</v>
      </c>
      <c r="M1586" s="5" t="e">
        <f t="shared" si="528"/>
        <v>#VALUE!</v>
      </c>
      <c r="N1586" s="6">
        <v>3696</v>
      </c>
      <c r="O1586" s="6">
        <f t="shared" ref="O1586:O1587" si="532">-N1586</f>
        <v>-3696</v>
      </c>
      <c r="P1586" s="6">
        <f t="shared" si="529"/>
        <v>0</v>
      </c>
      <c r="Q1586" s="7">
        <f t="shared" si="530"/>
        <v>2921551.0500000007</v>
      </c>
      <c r="R1586" s="44" t="str">
        <f>VLOOKUP(F1586,'Set up'!$A$2:$E$44,5,FALSE)</f>
        <v>Chq</v>
      </c>
      <c r="S1586" s="1" t="s">
        <v>1570</v>
      </c>
    </row>
    <row r="1587" spans="1:19" x14ac:dyDescent="0.3">
      <c r="A1587" s="4" t="s">
        <v>1432</v>
      </c>
      <c r="B1587" s="5" t="e">
        <f t="shared" si="525"/>
        <v>#VALUE!</v>
      </c>
      <c r="C1587" s="5" t="e">
        <f t="shared" si="526"/>
        <v>#VALUE!</v>
      </c>
      <c r="D1587" s="5" t="s">
        <v>1431</v>
      </c>
      <c r="E1587" s="5" t="str">
        <f>VLOOKUP(F1587,'Set up'!$A$2:$C$44,2,FALSE)</f>
        <v>C00000037</v>
      </c>
      <c r="F1587" s="1" t="s">
        <v>1311</v>
      </c>
      <c r="G1587" s="89" t="s">
        <v>709</v>
      </c>
      <c r="H1587" s="5">
        <v>3</v>
      </c>
      <c r="I1587" s="5">
        <f>VLOOKUP(F1587,'Set up'!$A$2:$C$44,3,FALSE)</f>
        <v>30</v>
      </c>
      <c r="J1587" s="5">
        <f>VLOOKUP(F1587,'Set up'!$A$2:$D$44,4,FALSE)</f>
        <v>30</v>
      </c>
      <c r="K1587" s="4" t="e">
        <f t="shared" si="521"/>
        <v>#VALUE!</v>
      </c>
      <c r="L1587" s="5" t="e">
        <f t="shared" si="527"/>
        <v>#VALUE!</v>
      </c>
      <c r="M1587" s="5" t="e">
        <f t="shared" si="528"/>
        <v>#VALUE!</v>
      </c>
      <c r="N1587" s="6">
        <v>1263.5999999999999</v>
      </c>
      <c r="O1587" s="6">
        <f t="shared" si="532"/>
        <v>-1263.5999999999999</v>
      </c>
      <c r="P1587" s="6">
        <f t="shared" si="529"/>
        <v>0</v>
      </c>
      <c r="Q1587" s="7">
        <f t="shared" si="530"/>
        <v>2922814.6500000008</v>
      </c>
      <c r="R1587" s="44" t="str">
        <f>VLOOKUP(F1587,'Set up'!$A$2:$E$44,5,FALSE)</f>
        <v>Chq</v>
      </c>
      <c r="S1587" s="1" t="s">
        <v>1570</v>
      </c>
    </row>
    <row r="1588" spans="1:19" x14ac:dyDescent="0.3">
      <c r="A1588" s="4">
        <v>45030</v>
      </c>
      <c r="B1588" s="5">
        <f t="shared" si="525"/>
        <v>4</v>
      </c>
      <c r="C1588" s="5">
        <f t="shared" si="526"/>
        <v>2023</v>
      </c>
      <c r="D1588" s="5" t="s">
        <v>1434</v>
      </c>
      <c r="E1588" s="5" t="str">
        <f>VLOOKUP(F1588,'Set up'!$A$2:$C$44,2,FALSE)</f>
        <v>C00000022</v>
      </c>
      <c r="F1588" s="1" t="s">
        <v>639</v>
      </c>
      <c r="G1588" s="89" t="s">
        <v>721</v>
      </c>
      <c r="H1588" s="5">
        <v>1</v>
      </c>
      <c r="I1588" s="5" t="str">
        <f>VLOOKUP(F1588,'Set up'!$A$2:$C$44,3,FALSE)</f>
        <v>Cash</v>
      </c>
      <c r="J1588" s="5">
        <f>VLOOKUP(F1588,'Set up'!$A$2:$D$44,4,FALSE)</f>
        <v>0</v>
      </c>
      <c r="K1588" s="4">
        <f t="shared" si="521"/>
        <v>45030</v>
      </c>
      <c r="L1588" s="5">
        <f t="shared" si="527"/>
        <v>4</v>
      </c>
      <c r="M1588" s="5">
        <f t="shared" si="528"/>
        <v>2023</v>
      </c>
      <c r="N1588" s="6">
        <v>1892</v>
      </c>
      <c r="O1588" s="6">
        <f>-1642.8</f>
        <v>-1642.8</v>
      </c>
      <c r="P1588" s="6">
        <f t="shared" si="529"/>
        <v>249.20000000000005</v>
      </c>
      <c r="Q1588" s="7">
        <f t="shared" si="530"/>
        <v>2924706.6500000008</v>
      </c>
      <c r="R1588" s="44" t="str">
        <f>VLOOKUP(F1588,'Set up'!$A$2:$E$44,5,FALSE)</f>
        <v>Trsf</v>
      </c>
      <c r="S1588" s="1" t="s">
        <v>1992</v>
      </c>
    </row>
    <row r="1589" spans="1:19" x14ac:dyDescent="0.3">
      <c r="A1589" s="4">
        <v>45030</v>
      </c>
      <c r="B1589" s="5">
        <f t="shared" si="525"/>
        <v>4</v>
      </c>
      <c r="C1589" s="5">
        <f t="shared" si="526"/>
        <v>2023</v>
      </c>
      <c r="D1589" s="5" t="s">
        <v>1434</v>
      </c>
      <c r="E1589" s="5" t="str">
        <f>VLOOKUP(F1589,'Set up'!$A$2:$C$44,2,FALSE)</f>
        <v>C00000022</v>
      </c>
      <c r="F1589" s="1" t="s">
        <v>639</v>
      </c>
      <c r="G1589" s="89" t="s">
        <v>1433</v>
      </c>
      <c r="H1589" s="5">
        <v>1</v>
      </c>
      <c r="I1589" s="5" t="str">
        <f>VLOOKUP(F1589,'Set up'!$A$2:$C$44,3,FALSE)</f>
        <v>Cash</v>
      </c>
      <c r="J1589" s="5">
        <f>VLOOKUP(F1589,'Set up'!$A$2:$D$44,4,FALSE)</f>
        <v>0</v>
      </c>
      <c r="K1589" s="4">
        <f t="shared" si="521"/>
        <v>45030</v>
      </c>
      <c r="L1589" s="5">
        <f t="shared" si="527"/>
        <v>4</v>
      </c>
      <c r="M1589" s="5">
        <f t="shared" si="528"/>
        <v>2023</v>
      </c>
      <c r="N1589" s="6">
        <v>258</v>
      </c>
      <c r="P1589" s="6">
        <f t="shared" si="529"/>
        <v>258</v>
      </c>
      <c r="Q1589" s="7">
        <f t="shared" si="530"/>
        <v>2924964.6500000008</v>
      </c>
      <c r="R1589" s="44" t="str">
        <f>VLOOKUP(F1589,'Set up'!$A$2:$E$44,5,FALSE)</f>
        <v>Trsf</v>
      </c>
    </row>
    <row r="1590" spans="1:19" x14ac:dyDescent="0.3">
      <c r="A1590" s="4">
        <v>45030</v>
      </c>
      <c r="B1590" s="5">
        <f t="shared" si="525"/>
        <v>4</v>
      </c>
      <c r="C1590" s="5">
        <f t="shared" si="526"/>
        <v>2023</v>
      </c>
      <c r="D1590" s="5" t="s">
        <v>1434</v>
      </c>
      <c r="E1590" s="5" t="str">
        <f>VLOOKUP(F1590,'Set up'!$A$2:$C$44,2,FALSE)</f>
        <v>C00000022</v>
      </c>
      <c r="F1590" s="1" t="s">
        <v>639</v>
      </c>
      <c r="G1590" s="89" t="s">
        <v>568</v>
      </c>
      <c r="H1590" s="5">
        <v>1</v>
      </c>
      <c r="I1590" s="5" t="str">
        <f>VLOOKUP(F1590,'Set up'!$A$2:$C$44,3,FALSE)</f>
        <v>Cash</v>
      </c>
      <c r="J1590" s="5">
        <f>VLOOKUP(F1590,'Set up'!$A$2:$D$44,4,FALSE)</f>
        <v>0</v>
      </c>
      <c r="K1590" s="4">
        <f t="shared" si="521"/>
        <v>45030</v>
      </c>
      <c r="L1590" s="5">
        <f t="shared" si="527"/>
        <v>4</v>
      </c>
      <c r="M1590" s="5">
        <f t="shared" si="528"/>
        <v>2023</v>
      </c>
      <c r="N1590" s="6">
        <v>110</v>
      </c>
      <c r="P1590" s="6">
        <f t="shared" si="529"/>
        <v>110</v>
      </c>
      <c r="Q1590" s="7">
        <f t="shared" si="530"/>
        <v>2925074.6500000008</v>
      </c>
      <c r="R1590" s="44" t="str">
        <f>VLOOKUP(F1590,'Set up'!$A$2:$E$44,5,FALSE)</f>
        <v>Trsf</v>
      </c>
    </row>
    <row r="1591" spans="1:19" x14ac:dyDescent="0.3">
      <c r="A1591" s="4" t="s">
        <v>1437</v>
      </c>
      <c r="B1591" s="5" t="e">
        <f t="shared" si="525"/>
        <v>#VALUE!</v>
      </c>
      <c r="C1591" s="5" t="e">
        <f t="shared" si="526"/>
        <v>#VALUE!</v>
      </c>
      <c r="D1591" s="5" t="s">
        <v>1435</v>
      </c>
      <c r="E1591" s="5" t="str">
        <f>VLOOKUP(F1591,'Set up'!$A$2:$C$44,2,FALSE)</f>
        <v>C00000020</v>
      </c>
      <c r="F1591" s="1" t="s">
        <v>411</v>
      </c>
      <c r="G1591" s="89" t="s">
        <v>1112</v>
      </c>
      <c r="H1591" s="5">
        <v>5</v>
      </c>
      <c r="I1591" s="5" t="str">
        <f>VLOOKUP(F1591,'Set up'!$A$2:$C$44,3,FALSE)</f>
        <v>Cash</v>
      </c>
      <c r="J1591" s="5">
        <f>VLOOKUP(F1591,'Set up'!$A$2:$D$44,4,FALSE)</f>
        <v>0</v>
      </c>
      <c r="K1591" s="4" t="e">
        <f t="shared" si="521"/>
        <v>#VALUE!</v>
      </c>
      <c r="L1591" s="5" t="e">
        <f t="shared" si="527"/>
        <v>#VALUE!</v>
      </c>
      <c r="M1591" s="5" t="e">
        <f t="shared" si="528"/>
        <v>#VALUE!</v>
      </c>
      <c r="N1591" s="6">
        <v>312.5</v>
      </c>
      <c r="P1591" s="6">
        <f t="shared" si="529"/>
        <v>312.5</v>
      </c>
      <c r="Q1591" s="7">
        <f t="shared" si="530"/>
        <v>2925387.1500000008</v>
      </c>
      <c r="R1591" s="44" t="str">
        <f>VLOOKUP(F1591,'Set up'!$A$2:$E$44,5,FALSE)</f>
        <v>Trsf</v>
      </c>
    </row>
    <row r="1592" spans="1:19" x14ac:dyDescent="0.3">
      <c r="A1592" s="4" t="s">
        <v>1437</v>
      </c>
      <c r="B1592" s="5" t="e">
        <f t="shared" si="525"/>
        <v>#VALUE!</v>
      </c>
      <c r="C1592" s="5" t="e">
        <f t="shared" si="526"/>
        <v>#VALUE!</v>
      </c>
      <c r="D1592" s="5" t="s">
        <v>1436</v>
      </c>
      <c r="E1592" s="5" t="str">
        <f>VLOOKUP(F1592,'Set up'!$A$2:$C$44,2,FALSE)</f>
        <v>C00000020</v>
      </c>
      <c r="F1592" s="1" t="s">
        <v>411</v>
      </c>
      <c r="G1592" s="89" t="s">
        <v>1410</v>
      </c>
      <c r="H1592" s="5">
        <v>5</v>
      </c>
      <c r="I1592" s="5" t="str">
        <f>VLOOKUP(F1592,'Set up'!$A$2:$C$44,3,FALSE)</f>
        <v>Cash</v>
      </c>
      <c r="J1592" s="5">
        <f>VLOOKUP(F1592,'Set up'!$A$2:$D$44,4,FALSE)</f>
        <v>0</v>
      </c>
      <c r="K1592" s="4" t="e">
        <f t="shared" si="521"/>
        <v>#VALUE!</v>
      </c>
      <c r="L1592" s="5" t="e">
        <f t="shared" si="527"/>
        <v>#VALUE!</v>
      </c>
      <c r="M1592" s="5" t="e">
        <f t="shared" si="528"/>
        <v>#VALUE!</v>
      </c>
      <c r="N1592" s="6">
        <v>8910</v>
      </c>
      <c r="P1592" s="6">
        <f t="shared" si="529"/>
        <v>8910</v>
      </c>
      <c r="Q1592" s="7">
        <f t="shared" si="530"/>
        <v>2934297.1500000008</v>
      </c>
      <c r="R1592" s="44" t="str">
        <f>VLOOKUP(F1592,'Set up'!$A$2:$E$44,5,FALSE)</f>
        <v>Trsf</v>
      </c>
    </row>
    <row r="1593" spans="1:19" x14ac:dyDescent="0.3">
      <c r="A1593" s="4" t="s">
        <v>1437</v>
      </c>
      <c r="B1593" s="5" t="e">
        <f t="shared" si="525"/>
        <v>#VALUE!</v>
      </c>
      <c r="C1593" s="5" t="e">
        <f t="shared" si="526"/>
        <v>#VALUE!</v>
      </c>
      <c r="D1593" s="5" t="s">
        <v>1436</v>
      </c>
      <c r="E1593" s="5" t="str">
        <f>VLOOKUP(F1593,'Set up'!$A$2:$C$44,2,FALSE)</f>
        <v>C00000020</v>
      </c>
      <c r="F1593" s="1" t="s">
        <v>411</v>
      </c>
      <c r="G1593" s="89" t="s">
        <v>656</v>
      </c>
      <c r="H1593" s="5">
        <v>15</v>
      </c>
      <c r="I1593" s="5" t="str">
        <f>VLOOKUP(F1593,'Set up'!$A$2:$C$44,3,FALSE)</f>
        <v>Cash</v>
      </c>
      <c r="J1593" s="5">
        <f>VLOOKUP(F1593,'Set up'!$A$2:$D$44,4,FALSE)</f>
        <v>0</v>
      </c>
      <c r="K1593" s="4" t="e">
        <f t="shared" si="521"/>
        <v>#VALUE!</v>
      </c>
      <c r="L1593" s="5" t="e">
        <f t="shared" si="527"/>
        <v>#VALUE!</v>
      </c>
      <c r="M1593" s="5" t="e">
        <f t="shared" si="528"/>
        <v>#VALUE!</v>
      </c>
      <c r="N1593" s="6">
        <v>3420</v>
      </c>
      <c r="P1593" s="6">
        <f t="shared" si="529"/>
        <v>3420</v>
      </c>
      <c r="Q1593" s="7">
        <f t="shared" si="530"/>
        <v>2937717.1500000008</v>
      </c>
      <c r="R1593" s="44" t="str">
        <f>VLOOKUP(F1593,'Set up'!$A$2:$E$44,5,FALSE)</f>
        <v>Trsf</v>
      </c>
    </row>
    <row r="1594" spans="1:19" x14ac:dyDescent="0.3">
      <c r="A1594" s="4" t="s">
        <v>1437</v>
      </c>
      <c r="B1594" s="5" t="e">
        <f t="shared" si="525"/>
        <v>#VALUE!</v>
      </c>
      <c r="C1594" s="5" t="e">
        <f t="shared" si="526"/>
        <v>#VALUE!</v>
      </c>
      <c r="D1594" s="5" t="s">
        <v>1436</v>
      </c>
      <c r="E1594" s="5" t="str">
        <f>VLOOKUP(F1594,'Set up'!$A$2:$C$44,2,FALSE)</f>
        <v>C00000020</v>
      </c>
      <c r="F1594" s="1" t="s">
        <v>411</v>
      </c>
      <c r="G1594" s="89" t="s">
        <v>1439</v>
      </c>
      <c r="H1594" s="5">
        <v>7</v>
      </c>
      <c r="I1594" s="5" t="str">
        <f>VLOOKUP(F1594,'Set up'!$A$2:$C$44,3,FALSE)</f>
        <v>Cash</v>
      </c>
      <c r="J1594" s="5">
        <f>VLOOKUP(F1594,'Set up'!$A$2:$D$44,4,FALSE)</f>
        <v>0</v>
      </c>
      <c r="K1594" s="4" t="e">
        <f t="shared" si="521"/>
        <v>#VALUE!</v>
      </c>
      <c r="L1594" s="5" t="e">
        <f t="shared" si="527"/>
        <v>#VALUE!</v>
      </c>
      <c r="M1594" s="5" t="e">
        <f t="shared" si="528"/>
        <v>#VALUE!</v>
      </c>
      <c r="N1594" s="6">
        <v>1852.2000000000003</v>
      </c>
      <c r="P1594" s="6">
        <f t="shared" si="529"/>
        <v>1852.2000000000003</v>
      </c>
      <c r="Q1594" s="7">
        <f t="shared" si="530"/>
        <v>2939569.350000001</v>
      </c>
      <c r="R1594" s="44" t="str">
        <f>VLOOKUP(F1594,'Set up'!$A$2:$E$44,5,FALSE)</f>
        <v>Trsf</v>
      </c>
    </row>
    <row r="1595" spans="1:19" x14ac:dyDescent="0.3">
      <c r="A1595" s="4" t="s">
        <v>1437</v>
      </c>
      <c r="B1595" s="5" t="e">
        <f t="shared" si="525"/>
        <v>#VALUE!</v>
      </c>
      <c r="C1595" s="5" t="e">
        <f t="shared" si="526"/>
        <v>#VALUE!</v>
      </c>
      <c r="D1595" s="5" t="s">
        <v>1436</v>
      </c>
      <c r="E1595" s="5" t="str">
        <f>VLOOKUP(F1595,'Set up'!$A$2:$C$44,2,FALSE)</f>
        <v>C00000020</v>
      </c>
      <c r="F1595" s="1" t="s">
        <v>411</v>
      </c>
      <c r="G1595" s="89" t="s">
        <v>1075</v>
      </c>
      <c r="H1595" s="5">
        <v>1</v>
      </c>
      <c r="I1595" s="5" t="str">
        <f>VLOOKUP(F1595,'Set up'!$A$2:$C$44,3,FALSE)</f>
        <v>Cash</v>
      </c>
      <c r="J1595" s="5">
        <f>VLOOKUP(F1595,'Set up'!$A$2:$D$44,4,FALSE)</f>
        <v>0</v>
      </c>
      <c r="K1595" s="4" t="e">
        <f t="shared" si="521"/>
        <v>#VALUE!</v>
      </c>
      <c r="L1595" s="5" t="e">
        <f t="shared" si="527"/>
        <v>#VALUE!</v>
      </c>
      <c r="M1595" s="5" t="e">
        <f t="shared" si="528"/>
        <v>#VALUE!</v>
      </c>
      <c r="N1595" s="6">
        <v>1000</v>
      </c>
      <c r="P1595" s="6">
        <f t="shared" si="529"/>
        <v>1000</v>
      </c>
      <c r="Q1595" s="7">
        <f t="shared" si="530"/>
        <v>2940569.350000001</v>
      </c>
      <c r="R1595" s="44" t="str">
        <f>VLOOKUP(F1595,'Set up'!$A$2:$E$44,5,FALSE)</f>
        <v>Trsf</v>
      </c>
    </row>
    <row r="1596" spans="1:19" x14ac:dyDescent="0.3">
      <c r="A1596" s="4" t="s">
        <v>1441</v>
      </c>
      <c r="B1596" s="5" t="e">
        <f t="shared" ref="B1596:B1619" si="533">MONTH(A1596)</f>
        <v>#VALUE!</v>
      </c>
      <c r="C1596" s="5" t="e">
        <f t="shared" ref="C1596:C1619" si="534">YEAR(A1596)</f>
        <v>#VALUE!</v>
      </c>
      <c r="D1596" s="5" t="s">
        <v>1440</v>
      </c>
      <c r="E1596" s="5" t="str">
        <f>VLOOKUP(F1596,'Set up'!$A$2:$C$44,2,FALSE)</f>
        <v>C00000021</v>
      </c>
      <c r="F1596" s="1" t="s">
        <v>493</v>
      </c>
      <c r="G1596" s="89" t="s">
        <v>718</v>
      </c>
      <c r="H1596" s="5">
        <v>1</v>
      </c>
      <c r="I1596" s="5" t="str">
        <f>VLOOKUP(F1596,'Set up'!$A$2:$C$44,3,FALSE)</f>
        <v>Cash</v>
      </c>
      <c r="J1596" s="5">
        <f>VLOOKUP(F1596,'Set up'!$A$2:$D$44,4,FALSE)</f>
        <v>0</v>
      </c>
      <c r="K1596" s="4" t="e">
        <f t="shared" si="521"/>
        <v>#VALUE!</v>
      </c>
      <c r="L1596" s="5" t="e">
        <f t="shared" ref="L1596:L1620" si="535">MONTH(K1596)</f>
        <v>#VALUE!</v>
      </c>
      <c r="M1596" s="5" t="e">
        <f t="shared" ref="M1596:M1620" si="536">YEAR(K1596)</f>
        <v>#VALUE!</v>
      </c>
      <c r="N1596" s="6">
        <v>1870</v>
      </c>
      <c r="P1596" s="6">
        <f t="shared" ref="P1596:P1620" si="537">SUM(N1596+O1596)</f>
        <v>1870</v>
      </c>
      <c r="Q1596" s="7">
        <f t="shared" ref="Q1596:Q1620" si="538">SUM(Q1595+N1596)</f>
        <v>2942439.350000001</v>
      </c>
      <c r="R1596" s="44" t="str">
        <f>VLOOKUP(F1596,'Set up'!$A$2:$E$44,5,FALSE)</f>
        <v>PD Chq</v>
      </c>
    </row>
    <row r="1597" spans="1:19" x14ac:dyDescent="0.3">
      <c r="A1597" s="4" t="s">
        <v>1441</v>
      </c>
      <c r="B1597" s="5" t="e">
        <f t="shared" si="533"/>
        <v>#VALUE!</v>
      </c>
      <c r="C1597" s="5" t="e">
        <f t="shared" si="534"/>
        <v>#VALUE!</v>
      </c>
      <c r="D1597" s="5" t="s">
        <v>1440</v>
      </c>
      <c r="E1597" s="5" t="str">
        <f>VLOOKUP(F1597,'Set up'!$A$2:$C$44,2,FALSE)</f>
        <v>C00000021</v>
      </c>
      <c r="F1597" s="1" t="s">
        <v>493</v>
      </c>
      <c r="G1597" s="89" t="s">
        <v>656</v>
      </c>
      <c r="H1597" s="5">
        <v>3</v>
      </c>
      <c r="I1597" s="5" t="str">
        <f>VLOOKUP(F1597,'Set up'!$A$2:$C$44,3,FALSE)</f>
        <v>Cash</v>
      </c>
      <c r="J1597" s="5">
        <f>VLOOKUP(F1597,'Set up'!$A$2:$D$44,4,FALSE)</f>
        <v>0</v>
      </c>
      <c r="K1597" s="4" t="e">
        <f t="shared" si="521"/>
        <v>#VALUE!</v>
      </c>
      <c r="L1597" s="5" t="e">
        <f t="shared" si="535"/>
        <v>#VALUE!</v>
      </c>
      <c r="M1597" s="5" t="e">
        <f t="shared" si="536"/>
        <v>#VALUE!</v>
      </c>
      <c r="N1597" s="6">
        <v>765</v>
      </c>
      <c r="P1597" s="6">
        <f t="shared" si="537"/>
        <v>765</v>
      </c>
      <c r="Q1597" s="7">
        <f t="shared" si="538"/>
        <v>2943204.350000001</v>
      </c>
      <c r="R1597" s="44" t="str">
        <f>VLOOKUP(F1597,'Set up'!$A$2:$E$44,5,FALSE)</f>
        <v>PD Chq</v>
      </c>
    </row>
    <row r="1598" spans="1:19" x14ac:dyDescent="0.3">
      <c r="A1598" s="4" t="s">
        <v>1441</v>
      </c>
      <c r="B1598" s="5" t="e">
        <f t="shared" si="533"/>
        <v>#VALUE!</v>
      </c>
      <c r="C1598" s="5" t="e">
        <f t="shared" si="534"/>
        <v>#VALUE!</v>
      </c>
      <c r="D1598" s="5" t="s">
        <v>1440</v>
      </c>
      <c r="E1598" s="5" t="str">
        <f>VLOOKUP(F1598,'Set up'!$A$2:$C$44,2,FALSE)</f>
        <v>C00000021</v>
      </c>
      <c r="F1598" s="1" t="s">
        <v>493</v>
      </c>
      <c r="G1598" s="89" t="s">
        <v>1112</v>
      </c>
      <c r="H1598" s="5">
        <v>5</v>
      </c>
      <c r="I1598" s="5" t="str">
        <f>VLOOKUP(F1598,'Set up'!$A$2:$C$44,3,FALSE)</f>
        <v>Cash</v>
      </c>
      <c r="J1598" s="5">
        <f>VLOOKUP(F1598,'Set up'!$A$2:$D$44,4,FALSE)</f>
        <v>0</v>
      </c>
      <c r="K1598" s="4" t="e">
        <f t="shared" si="521"/>
        <v>#VALUE!</v>
      </c>
      <c r="L1598" s="5" t="e">
        <f t="shared" si="535"/>
        <v>#VALUE!</v>
      </c>
      <c r="M1598" s="5" t="e">
        <f t="shared" si="536"/>
        <v>#VALUE!</v>
      </c>
      <c r="N1598" s="6">
        <v>312.5</v>
      </c>
      <c r="P1598" s="6">
        <f t="shared" si="537"/>
        <v>312.5</v>
      </c>
      <c r="Q1598" s="7">
        <f t="shared" si="538"/>
        <v>2943516.850000001</v>
      </c>
      <c r="R1598" s="44" t="str">
        <f>VLOOKUP(F1598,'Set up'!$A$2:$E$44,5,FALSE)</f>
        <v>PD Chq</v>
      </c>
    </row>
    <row r="1599" spans="1:19" x14ac:dyDescent="0.3">
      <c r="A1599" s="4" t="s">
        <v>1441</v>
      </c>
      <c r="B1599" s="5" t="e">
        <f t="shared" si="533"/>
        <v>#VALUE!</v>
      </c>
      <c r="C1599" s="5" t="e">
        <f t="shared" si="534"/>
        <v>#VALUE!</v>
      </c>
      <c r="D1599" s="5" t="s">
        <v>1440</v>
      </c>
      <c r="E1599" s="5" t="str">
        <f>VLOOKUP(F1599,'Set up'!$A$2:$C$44,2,FALSE)</f>
        <v>C00000021</v>
      </c>
      <c r="F1599" s="1" t="s">
        <v>493</v>
      </c>
      <c r="G1599" s="89" t="s">
        <v>668</v>
      </c>
      <c r="H1599" s="5">
        <v>2</v>
      </c>
      <c r="I1599" s="5" t="str">
        <f>VLOOKUP(F1599,'Set up'!$A$2:$C$44,3,FALSE)</f>
        <v>Cash</v>
      </c>
      <c r="J1599" s="5">
        <f>VLOOKUP(F1599,'Set up'!$A$2:$D$44,4,FALSE)</f>
        <v>0</v>
      </c>
      <c r="K1599" s="4" t="e">
        <f t="shared" si="521"/>
        <v>#VALUE!</v>
      </c>
      <c r="L1599" s="5" t="e">
        <f t="shared" si="535"/>
        <v>#VALUE!</v>
      </c>
      <c r="M1599" s="5" t="e">
        <f t="shared" si="536"/>
        <v>#VALUE!</v>
      </c>
      <c r="N1599" s="6">
        <v>190</v>
      </c>
      <c r="P1599" s="6">
        <f t="shared" si="537"/>
        <v>190</v>
      </c>
      <c r="Q1599" s="7">
        <f t="shared" si="538"/>
        <v>2943706.850000001</v>
      </c>
      <c r="R1599" s="44" t="str">
        <f>VLOOKUP(F1599,'Set up'!$A$2:$E$44,5,FALSE)</f>
        <v>PD Chq</v>
      </c>
    </row>
    <row r="1600" spans="1:19" x14ac:dyDescent="0.3">
      <c r="A1600" s="4" t="s">
        <v>1443</v>
      </c>
      <c r="B1600" s="5" t="e">
        <f t="shared" si="533"/>
        <v>#VALUE!</v>
      </c>
      <c r="C1600" s="5" t="e">
        <f t="shared" si="534"/>
        <v>#VALUE!</v>
      </c>
      <c r="D1600" s="5" t="s">
        <v>1442</v>
      </c>
      <c r="E1600" s="5" t="str">
        <f>VLOOKUP(F1600,'Set up'!$A$2:$C$44,2,FALSE)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up'!$A$2:$C$44,3,FALSE)</f>
        <v>60</v>
      </c>
      <c r="J1600" s="5">
        <f>VLOOKUP(F1600,'Set up'!$A$2:$D$44,4,FALSE)</f>
        <v>60</v>
      </c>
      <c r="K1600" s="4" t="e">
        <f t="shared" si="521"/>
        <v>#VALUE!</v>
      </c>
      <c r="L1600" s="5" t="e">
        <f t="shared" si="535"/>
        <v>#VALUE!</v>
      </c>
      <c r="M1600" s="5" t="e">
        <f t="shared" si="536"/>
        <v>#VALUE!</v>
      </c>
      <c r="N1600" s="6">
        <v>3388</v>
      </c>
      <c r="O1600" s="6">
        <f t="shared" ref="O1600:O1602" si="539">-N1600</f>
        <v>-3388</v>
      </c>
      <c r="P1600" s="6">
        <f t="shared" si="537"/>
        <v>0</v>
      </c>
      <c r="Q1600" s="7">
        <f t="shared" si="538"/>
        <v>2947094.850000001</v>
      </c>
      <c r="R1600" s="44" t="str">
        <f>VLOOKUP(F1600,'Set up'!$A$2:$E$44,5,FALSE)</f>
        <v>Chq</v>
      </c>
      <c r="S1600" s="1" t="s">
        <v>1848</v>
      </c>
    </row>
    <row r="1601" spans="1:19" x14ac:dyDescent="0.3">
      <c r="A1601" s="4" t="s">
        <v>1443</v>
      </c>
      <c r="B1601" s="5" t="e">
        <f t="shared" si="533"/>
        <v>#VALUE!</v>
      </c>
      <c r="C1601" s="5" t="e">
        <f t="shared" si="534"/>
        <v>#VALUE!</v>
      </c>
      <c r="D1601" s="5" t="s">
        <v>1442</v>
      </c>
      <c r="E1601" s="5" t="str">
        <f>VLOOKUP(F1601,'Set up'!$A$2:$C$44,2,FALSE)</f>
        <v>C00000009</v>
      </c>
      <c r="F1601" s="1" t="s">
        <v>58</v>
      </c>
      <c r="G1601" s="11" t="s">
        <v>709</v>
      </c>
      <c r="H1601" s="5">
        <v>2</v>
      </c>
      <c r="I1601" s="5">
        <f>VLOOKUP(F1601,'Set up'!$A$2:$C$44,3,FALSE)</f>
        <v>60</v>
      </c>
      <c r="J1601" s="5">
        <f>VLOOKUP(F1601,'Set up'!$A$2:$D$44,4,FALSE)</f>
        <v>60</v>
      </c>
      <c r="K1601" s="4" t="e">
        <f t="shared" si="521"/>
        <v>#VALUE!</v>
      </c>
      <c r="L1601" s="5" t="e">
        <f t="shared" si="535"/>
        <v>#VALUE!</v>
      </c>
      <c r="M1601" s="5" t="e">
        <f t="shared" si="536"/>
        <v>#VALUE!</v>
      </c>
      <c r="N1601" s="6">
        <v>745.2</v>
      </c>
      <c r="O1601" s="6">
        <f t="shared" si="539"/>
        <v>-745.2</v>
      </c>
      <c r="P1601" s="6">
        <f t="shared" si="537"/>
        <v>0</v>
      </c>
      <c r="Q1601" s="7">
        <f t="shared" si="538"/>
        <v>2947840.0500000012</v>
      </c>
      <c r="R1601" s="44" t="str">
        <f>VLOOKUP(F1601,'Set up'!$A$2:$E$44,5,FALSE)</f>
        <v>Chq</v>
      </c>
      <c r="S1601" s="1" t="s">
        <v>1848</v>
      </c>
    </row>
    <row r="1602" spans="1:19" x14ac:dyDescent="0.3">
      <c r="A1602" s="4" t="s">
        <v>1443</v>
      </c>
      <c r="B1602" s="5" t="e">
        <f t="shared" si="533"/>
        <v>#VALUE!</v>
      </c>
      <c r="C1602" s="5" t="e">
        <f t="shared" si="534"/>
        <v>#VALUE!</v>
      </c>
      <c r="D1602" s="5" t="s">
        <v>1442</v>
      </c>
      <c r="E1602" s="5" t="str">
        <f>VLOOKUP(F1602,'Set up'!$A$2:$C$44,2,FALSE)</f>
        <v>C00000009</v>
      </c>
      <c r="F1602" s="1" t="s">
        <v>58</v>
      </c>
      <c r="G1602" s="89" t="s">
        <v>1009</v>
      </c>
      <c r="H1602" s="5">
        <v>2</v>
      </c>
      <c r="I1602" s="5">
        <f>VLOOKUP(F1602,'Set up'!$A$2:$C$44,3,FALSE)</f>
        <v>60</v>
      </c>
      <c r="J1602" s="5">
        <f>VLOOKUP(F1602,'Set up'!$A$2:$D$44,4,FALSE)</f>
        <v>60</v>
      </c>
      <c r="K1602" s="4" t="e">
        <f t="shared" si="521"/>
        <v>#VALUE!</v>
      </c>
      <c r="L1602" s="5" t="e">
        <f t="shared" si="535"/>
        <v>#VALUE!</v>
      </c>
      <c r="M1602" s="5" t="e">
        <f t="shared" si="536"/>
        <v>#VALUE!</v>
      </c>
      <c r="N1602" s="6">
        <v>745.2</v>
      </c>
      <c r="O1602" s="6">
        <f t="shared" si="539"/>
        <v>-745.2</v>
      </c>
      <c r="P1602" s="6">
        <f t="shared" si="537"/>
        <v>0</v>
      </c>
      <c r="Q1602" s="7">
        <f t="shared" si="538"/>
        <v>2948585.2500000014</v>
      </c>
      <c r="R1602" s="44" t="str">
        <f>VLOOKUP(F1602,'Set up'!$A$2:$E$44,5,FALSE)</f>
        <v>Chq</v>
      </c>
      <c r="S1602" s="1" t="s">
        <v>1848</v>
      </c>
    </row>
    <row r="1603" spans="1:19" x14ac:dyDescent="0.3">
      <c r="A1603" s="4" t="s">
        <v>1457</v>
      </c>
      <c r="B1603" s="5" t="e">
        <f t="shared" si="533"/>
        <v>#VALUE!</v>
      </c>
      <c r="C1603" s="5" t="e">
        <f t="shared" si="534"/>
        <v>#VALUE!</v>
      </c>
      <c r="D1603" s="5" t="s">
        <v>1456</v>
      </c>
      <c r="E1603" s="5" t="str">
        <f>VLOOKUP(F1603,'Set up'!$A$2:$C$44,2,FALSE)</f>
        <v>C00000013</v>
      </c>
      <c r="F1603" s="1" t="s">
        <v>1455</v>
      </c>
      <c r="G1603" s="89" t="s">
        <v>1444</v>
      </c>
      <c r="H1603" s="5">
        <v>3</v>
      </c>
      <c r="I1603" s="5" t="str">
        <f>VLOOKUP(F1603,'Set up'!$A$2:$C$44,3,FALSE)</f>
        <v>Cash</v>
      </c>
      <c r="J1603" s="5">
        <f>VLOOKUP(F1603,'Set up'!$A$2:$D$44,4,FALSE)</f>
        <v>0</v>
      </c>
      <c r="K1603" s="4" t="e">
        <f t="shared" si="521"/>
        <v>#VALUE!</v>
      </c>
      <c r="L1603" s="5" t="e">
        <f t="shared" si="535"/>
        <v>#VALUE!</v>
      </c>
      <c r="M1603" s="5" t="e">
        <f t="shared" si="536"/>
        <v>#VALUE!</v>
      </c>
      <c r="N1603" s="6">
        <v>5478</v>
      </c>
      <c r="O1603" s="6">
        <f t="shared" ref="O1603:O1612" si="540">-N1603</f>
        <v>-5478</v>
      </c>
      <c r="P1603" s="6">
        <f t="shared" si="537"/>
        <v>0</v>
      </c>
      <c r="Q1603" s="7">
        <f t="shared" si="538"/>
        <v>2954063.2500000014</v>
      </c>
      <c r="R1603" s="44" t="str">
        <f>VLOOKUP(F1603,'Set up'!$A$2:$E$44,5,FALSE)</f>
        <v>Chq</v>
      </c>
      <c r="S1603" s="1" t="s">
        <v>1490</v>
      </c>
    </row>
    <row r="1604" spans="1:19" x14ac:dyDescent="0.3">
      <c r="A1604" s="4" t="s">
        <v>1457</v>
      </c>
      <c r="B1604" s="5" t="e">
        <f t="shared" si="533"/>
        <v>#VALUE!</v>
      </c>
      <c r="C1604" s="5" t="e">
        <f t="shared" si="534"/>
        <v>#VALUE!</v>
      </c>
      <c r="D1604" s="5" t="s">
        <v>1456</v>
      </c>
      <c r="E1604" s="5" t="str">
        <f>VLOOKUP(F1604,'Set up'!$A$2:$C$44,2,FALSE)</f>
        <v>C00000013</v>
      </c>
      <c r="F1604" s="1" t="s">
        <v>1455</v>
      </c>
      <c r="G1604" s="89" t="s">
        <v>1445</v>
      </c>
      <c r="H1604" s="5">
        <v>5</v>
      </c>
      <c r="I1604" s="5" t="str">
        <f>VLOOKUP(F1604,'Set up'!$A$2:$C$44,3,FALSE)</f>
        <v>Cash</v>
      </c>
      <c r="J1604" s="5">
        <f>VLOOKUP(F1604,'Set up'!$A$2:$D$44,4,FALSE)</f>
        <v>0</v>
      </c>
      <c r="K1604" s="4" t="e">
        <f t="shared" si="521"/>
        <v>#VALUE!</v>
      </c>
      <c r="L1604" s="5" t="e">
        <f t="shared" si="535"/>
        <v>#VALUE!</v>
      </c>
      <c r="M1604" s="5" t="e">
        <f t="shared" si="536"/>
        <v>#VALUE!</v>
      </c>
      <c r="N1604" s="6">
        <v>2133</v>
      </c>
      <c r="O1604" s="6">
        <f t="shared" si="540"/>
        <v>-2133</v>
      </c>
      <c r="P1604" s="6">
        <f t="shared" si="537"/>
        <v>0</v>
      </c>
      <c r="Q1604" s="7">
        <f t="shared" si="538"/>
        <v>2956196.2500000014</v>
      </c>
      <c r="R1604" s="44" t="str">
        <f>VLOOKUP(F1604,'Set up'!$A$2:$E$44,5,FALSE)</f>
        <v>Chq</v>
      </c>
      <c r="S1604" s="1" t="s">
        <v>1491</v>
      </c>
    </row>
    <row r="1605" spans="1:19" x14ac:dyDescent="0.3">
      <c r="A1605" s="4" t="s">
        <v>1457</v>
      </c>
      <c r="B1605" s="5" t="e">
        <f t="shared" si="533"/>
        <v>#VALUE!</v>
      </c>
      <c r="C1605" s="5" t="e">
        <f t="shared" si="534"/>
        <v>#VALUE!</v>
      </c>
      <c r="D1605" s="5" t="s">
        <v>1456</v>
      </c>
      <c r="E1605" s="5" t="str">
        <f>VLOOKUP(F1605,'Set up'!$A$2:$C$44,2,FALSE)</f>
        <v>C00000013</v>
      </c>
      <c r="F1605" s="1" t="s">
        <v>1455</v>
      </c>
      <c r="G1605" s="89" t="s">
        <v>1446</v>
      </c>
      <c r="H1605" s="5">
        <v>3</v>
      </c>
      <c r="I1605" s="5" t="str">
        <f>VLOOKUP(F1605,'Set up'!$A$2:$C$44,3,FALSE)</f>
        <v>Cash</v>
      </c>
      <c r="J1605" s="5">
        <f>VLOOKUP(F1605,'Set up'!$A$2:$D$44,4,FALSE)</f>
        <v>0</v>
      </c>
      <c r="K1605" s="4" t="e">
        <f t="shared" si="521"/>
        <v>#VALUE!</v>
      </c>
      <c r="L1605" s="5" t="e">
        <f t="shared" si="535"/>
        <v>#VALUE!</v>
      </c>
      <c r="M1605" s="5" t="e">
        <f t="shared" si="536"/>
        <v>#VALUE!</v>
      </c>
      <c r="N1605" s="6">
        <v>1279.8000000000002</v>
      </c>
      <c r="O1605" s="6">
        <f t="shared" si="540"/>
        <v>-1279.8000000000002</v>
      </c>
      <c r="P1605" s="6">
        <f t="shared" si="537"/>
        <v>0</v>
      </c>
      <c r="Q1605" s="7">
        <f t="shared" si="538"/>
        <v>2957476.0500000012</v>
      </c>
      <c r="R1605" s="44" t="str">
        <f>VLOOKUP(F1605,'Set up'!$A$2:$E$44,5,FALSE)</f>
        <v>Chq</v>
      </c>
      <c r="S1605" s="1" t="s">
        <v>1492</v>
      </c>
    </row>
    <row r="1606" spans="1:19" x14ac:dyDescent="0.3">
      <c r="A1606" s="4" t="s">
        <v>1457</v>
      </c>
      <c r="B1606" s="5" t="e">
        <f t="shared" si="533"/>
        <v>#VALUE!</v>
      </c>
      <c r="C1606" s="5" t="e">
        <f t="shared" si="534"/>
        <v>#VALUE!</v>
      </c>
      <c r="D1606" s="5" t="s">
        <v>1456</v>
      </c>
      <c r="E1606" s="5" t="str">
        <f>VLOOKUP(F1606,'Set up'!$A$2:$C$44,2,FALSE)</f>
        <v>C00000013</v>
      </c>
      <c r="F1606" s="1" t="s">
        <v>1455</v>
      </c>
      <c r="G1606" s="89" t="s">
        <v>1447</v>
      </c>
      <c r="H1606" s="5">
        <v>5</v>
      </c>
      <c r="I1606" s="5" t="str">
        <f>VLOOKUP(F1606,'Set up'!$A$2:$C$44,3,FALSE)</f>
        <v>Cash</v>
      </c>
      <c r="J1606" s="5">
        <f>VLOOKUP(F1606,'Set up'!$A$2:$D$44,4,FALSE)</f>
        <v>0</v>
      </c>
      <c r="K1606" s="4" t="e">
        <f t="shared" si="521"/>
        <v>#VALUE!</v>
      </c>
      <c r="L1606" s="5" t="e">
        <f t="shared" si="535"/>
        <v>#VALUE!</v>
      </c>
      <c r="M1606" s="5" t="e">
        <f t="shared" si="536"/>
        <v>#VALUE!</v>
      </c>
      <c r="N1606" s="6">
        <v>1290</v>
      </c>
      <c r="O1606" s="6">
        <f t="shared" si="540"/>
        <v>-1290</v>
      </c>
      <c r="P1606" s="6">
        <f t="shared" si="537"/>
        <v>0</v>
      </c>
      <c r="Q1606" s="7">
        <f t="shared" si="538"/>
        <v>2958766.0500000012</v>
      </c>
      <c r="R1606" s="44" t="str">
        <f>VLOOKUP(F1606,'Set up'!$A$2:$E$44,5,FALSE)</f>
        <v>Chq</v>
      </c>
      <c r="S1606" s="1" t="s">
        <v>1493</v>
      </c>
    </row>
    <row r="1607" spans="1:19" x14ac:dyDescent="0.3">
      <c r="A1607" s="4" t="s">
        <v>1457</v>
      </c>
      <c r="B1607" s="5" t="e">
        <f t="shared" si="533"/>
        <v>#VALUE!</v>
      </c>
      <c r="C1607" s="5" t="e">
        <f t="shared" si="534"/>
        <v>#VALUE!</v>
      </c>
      <c r="D1607" s="5" t="s">
        <v>1456</v>
      </c>
      <c r="E1607" s="5" t="str">
        <f>VLOOKUP(F1607,'Set up'!$A$2:$C$44,2,FALSE)</f>
        <v>C00000013</v>
      </c>
      <c r="F1607" s="1" t="s">
        <v>1455</v>
      </c>
      <c r="G1607" s="89" t="s">
        <v>1448</v>
      </c>
      <c r="H1607" s="5">
        <v>12</v>
      </c>
      <c r="I1607" s="5" t="str">
        <f>VLOOKUP(F1607,'Set up'!$A$2:$C$44,3,FALSE)</f>
        <v>Cash</v>
      </c>
      <c r="J1607" s="5">
        <f>VLOOKUP(F1607,'Set up'!$A$2:$D$44,4,FALSE)</f>
        <v>0</v>
      </c>
      <c r="K1607" s="4" t="e">
        <f t="shared" si="521"/>
        <v>#VALUE!</v>
      </c>
      <c r="L1607" s="5" t="e">
        <f t="shared" si="535"/>
        <v>#VALUE!</v>
      </c>
      <c r="M1607" s="5" t="e">
        <f t="shared" si="536"/>
        <v>#VALUE!</v>
      </c>
      <c r="N1607" s="6">
        <v>600</v>
      </c>
      <c r="O1607" s="6">
        <f t="shared" si="540"/>
        <v>-600</v>
      </c>
      <c r="P1607" s="6">
        <f t="shared" si="537"/>
        <v>0</v>
      </c>
      <c r="Q1607" s="7">
        <f t="shared" si="538"/>
        <v>2959366.0500000012</v>
      </c>
      <c r="R1607" s="44" t="str">
        <f>VLOOKUP(F1607,'Set up'!$A$2:$E$44,5,FALSE)</f>
        <v>Chq</v>
      </c>
      <c r="S1607" s="1" t="s">
        <v>1494</v>
      </c>
    </row>
    <row r="1608" spans="1:19" x14ac:dyDescent="0.3">
      <c r="A1608" s="4" t="s">
        <v>1457</v>
      </c>
      <c r="B1608" s="5" t="e">
        <f t="shared" si="533"/>
        <v>#VALUE!</v>
      </c>
      <c r="C1608" s="5" t="e">
        <f t="shared" si="534"/>
        <v>#VALUE!</v>
      </c>
      <c r="D1608" s="5" t="s">
        <v>1456</v>
      </c>
      <c r="E1608" s="5" t="str">
        <f>VLOOKUP(F1608,'Set up'!$A$2:$C$44,2,FALSE)</f>
        <v>C00000013</v>
      </c>
      <c r="F1608" s="1" t="s">
        <v>1455</v>
      </c>
      <c r="G1608" s="89" t="s">
        <v>1449</v>
      </c>
      <c r="H1608" s="5">
        <v>1</v>
      </c>
      <c r="I1608" s="5" t="str">
        <f>VLOOKUP(F1608,'Set up'!$A$2:$C$44,3,FALSE)</f>
        <v>Cash</v>
      </c>
      <c r="J1608" s="5">
        <f>VLOOKUP(F1608,'Set up'!$A$2:$D$44,4,FALSE)</f>
        <v>0</v>
      </c>
      <c r="K1608" s="4" t="e">
        <f t="shared" si="521"/>
        <v>#VALUE!</v>
      </c>
      <c r="L1608" s="5" t="e">
        <f t="shared" si="535"/>
        <v>#VALUE!</v>
      </c>
      <c r="M1608" s="5" t="e">
        <f t="shared" si="536"/>
        <v>#VALUE!</v>
      </c>
      <c r="N1608" s="6">
        <v>800</v>
      </c>
      <c r="O1608" s="6">
        <f t="shared" si="540"/>
        <v>-800</v>
      </c>
      <c r="P1608" s="6">
        <f t="shared" si="537"/>
        <v>0</v>
      </c>
      <c r="Q1608" s="7">
        <f t="shared" si="538"/>
        <v>2960166.0500000012</v>
      </c>
      <c r="R1608" s="44" t="str">
        <f>VLOOKUP(F1608,'Set up'!$A$2:$E$44,5,FALSE)</f>
        <v>Chq</v>
      </c>
      <c r="S1608" s="1" t="s">
        <v>1495</v>
      </c>
    </row>
    <row r="1609" spans="1:19" x14ac:dyDescent="0.3">
      <c r="A1609" s="4" t="s">
        <v>1457</v>
      </c>
      <c r="B1609" s="5" t="e">
        <f t="shared" si="533"/>
        <v>#VALUE!</v>
      </c>
      <c r="C1609" s="5" t="e">
        <f t="shared" si="534"/>
        <v>#VALUE!</v>
      </c>
      <c r="D1609" s="5" t="s">
        <v>1456</v>
      </c>
      <c r="E1609" s="5" t="str">
        <f>VLOOKUP(F1609,'Set up'!$A$2:$C$44,2,FALSE)</f>
        <v>C00000013</v>
      </c>
      <c r="F1609" s="1" t="s">
        <v>1455</v>
      </c>
      <c r="G1609" s="89" t="s">
        <v>1450</v>
      </c>
      <c r="H1609" s="5">
        <v>2</v>
      </c>
      <c r="I1609" s="5" t="str">
        <f>VLOOKUP(F1609,'Set up'!$A$2:$C$44,3,FALSE)</f>
        <v>Cash</v>
      </c>
      <c r="J1609" s="5">
        <f>VLOOKUP(F1609,'Set up'!$A$2:$D$44,4,FALSE)</f>
        <v>0</v>
      </c>
      <c r="K1609" s="4" t="e">
        <f t="shared" si="521"/>
        <v>#VALUE!</v>
      </c>
      <c r="L1609" s="5" t="e">
        <f t="shared" si="535"/>
        <v>#VALUE!</v>
      </c>
      <c r="M1609" s="5" t="e">
        <f t="shared" si="536"/>
        <v>#VALUE!</v>
      </c>
      <c r="N1609" s="6">
        <v>860</v>
      </c>
      <c r="O1609" s="6">
        <f t="shared" si="540"/>
        <v>-860</v>
      </c>
      <c r="P1609" s="6">
        <f t="shared" si="537"/>
        <v>0</v>
      </c>
      <c r="Q1609" s="7">
        <f t="shared" si="538"/>
        <v>2961026.0500000012</v>
      </c>
      <c r="R1609" s="44" t="str">
        <f>VLOOKUP(F1609,'Set up'!$A$2:$E$44,5,FALSE)</f>
        <v>Chq</v>
      </c>
      <c r="S1609" s="1" t="s">
        <v>1496</v>
      </c>
    </row>
    <row r="1610" spans="1:19" x14ac:dyDescent="0.3">
      <c r="A1610" s="4" t="s">
        <v>1457</v>
      </c>
      <c r="B1610" s="5" t="e">
        <f t="shared" si="533"/>
        <v>#VALUE!</v>
      </c>
      <c r="C1610" s="5" t="e">
        <f t="shared" si="534"/>
        <v>#VALUE!</v>
      </c>
      <c r="D1610" s="5" t="s">
        <v>1456</v>
      </c>
      <c r="E1610" s="5" t="str">
        <f>VLOOKUP(F1610,'Set up'!$A$2:$C$44,2,FALSE)</f>
        <v>C00000013</v>
      </c>
      <c r="F1610" s="1" t="s">
        <v>1455</v>
      </c>
      <c r="G1610" s="89" t="s">
        <v>1451</v>
      </c>
      <c r="H1610" s="5">
        <v>4</v>
      </c>
      <c r="I1610" s="5" t="str">
        <f>VLOOKUP(F1610,'Set up'!$A$2:$C$44,3,FALSE)</f>
        <v>Cash</v>
      </c>
      <c r="J1610" s="5">
        <f>VLOOKUP(F1610,'Set up'!$A$2:$D$44,4,FALSE)</f>
        <v>0</v>
      </c>
      <c r="K1610" s="4" t="e">
        <f t="shared" si="521"/>
        <v>#VALUE!</v>
      </c>
      <c r="L1610" s="5" t="e">
        <f t="shared" si="535"/>
        <v>#VALUE!</v>
      </c>
      <c r="M1610" s="5" t="e">
        <f t="shared" si="536"/>
        <v>#VALUE!</v>
      </c>
      <c r="N1610" s="6">
        <v>440</v>
      </c>
      <c r="O1610" s="6">
        <f t="shared" si="540"/>
        <v>-440</v>
      </c>
      <c r="P1610" s="6">
        <f t="shared" si="537"/>
        <v>0</v>
      </c>
      <c r="Q1610" s="7">
        <f t="shared" si="538"/>
        <v>2961466.0500000012</v>
      </c>
      <c r="R1610" s="44" t="str">
        <f>VLOOKUP(F1610,'Set up'!$A$2:$E$44,5,FALSE)</f>
        <v>Chq</v>
      </c>
      <c r="S1610" s="1" t="s">
        <v>1497</v>
      </c>
    </row>
    <row r="1611" spans="1:19" x14ac:dyDescent="0.3">
      <c r="A1611" s="4" t="s">
        <v>1457</v>
      </c>
      <c r="B1611" s="5" t="e">
        <f t="shared" si="533"/>
        <v>#VALUE!</v>
      </c>
      <c r="C1611" s="5" t="e">
        <f t="shared" si="534"/>
        <v>#VALUE!</v>
      </c>
      <c r="D1611" s="5" t="s">
        <v>1456</v>
      </c>
      <c r="E1611" s="5" t="str">
        <f>VLOOKUP(F1611,'Set up'!$A$2:$C$44,2,FALSE)</f>
        <v>C00000013</v>
      </c>
      <c r="F1611" s="1" t="s">
        <v>1455</v>
      </c>
      <c r="G1611" s="89" t="s">
        <v>1452</v>
      </c>
      <c r="H1611" s="5">
        <v>3</v>
      </c>
      <c r="I1611" s="5" t="str">
        <f>VLOOKUP(F1611,'Set up'!$A$2:$C$44,3,FALSE)</f>
        <v>Cash</v>
      </c>
      <c r="J1611" s="5">
        <f>VLOOKUP(F1611,'Set up'!$A$2:$D$44,4,FALSE)</f>
        <v>0</v>
      </c>
      <c r="K1611" s="4" t="e">
        <f t="shared" si="521"/>
        <v>#VALUE!</v>
      </c>
      <c r="L1611" s="5" t="e">
        <f t="shared" si="535"/>
        <v>#VALUE!</v>
      </c>
      <c r="M1611" s="5" t="e">
        <f t="shared" si="536"/>
        <v>#VALUE!</v>
      </c>
      <c r="N1611" s="6">
        <v>180</v>
      </c>
      <c r="O1611" s="6">
        <f t="shared" si="540"/>
        <v>-180</v>
      </c>
      <c r="P1611" s="6">
        <f t="shared" si="537"/>
        <v>0</v>
      </c>
      <c r="Q1611" s="7">
        <f t="shared" si="538"/>
        <v>2961646.0500000012</v>
      </c>
      <c r="R1611" s="44" t="str">
        <f>VLOOKUP(F1611,'Set up'!$A$2:$E$44,5,FALSE)</f>
        <v>Chq</v>
      </c>
      <c r="S1611" s="1" t="s">
        <v>1498</v>
      </c>
    </row>
    <row r="1612" spans="1:19" x14ac:dyDescent="0.3">
      <c r="A1612" s="4" t="s">
        <v>1457</v>
      </c>
      <c r="B1612" s="5" t="e">
        <f t="shared" si="533"/>
        <v>#VALUE!</v>
      </c>
      <c r="C1612" s="5" t="e">
        <f t="shared" si="534"/>
        <v>#VALUE!</v>
      </c>
      <c r="D1612" s="5" t="s">
        <v>1456</v>
      </c>
      <c r="E1612" s="5" t="str">
        <f>VLOOKUP(F1612,'Set up'!$A$2:$C$44,2,FALSE)</f>
        <v>C00000013</v>
      </c>
      <c r="F1612" s="1" t="s">
        <v>1455</v>
      </c>
      <c r="G1612" s="89" t="s">
        <v>1453</v>
      </c>
      <c r="H1612" s="5">
        <v>2</v>
      </c>
      <c r="I1612" s="5" t="str">
        <f>VLOOKUP(F1612,'Set up'!$A$2:$C$44,3,FALSE)</f>
        <v>Cash</v>
      </c>
      <c r="J1612" s="5">
        <f>VLOOKUP(F1612,'Set up'!$A$2:$D$44,4,FALSE)</f>
        <v>0</v>
      </c>
      <c r="K1612" s="4" t="e">
        <f t="shared" si="521"/>
        <v>#VALUE!</v>
      </c>
      <c r="L1612" s="5" t="e">
        <f t="shared" si="535"/>
        <v>#VALUE!</v>
      </c>
      <c r="M1612" s="5" t="e">
        <f t="shared" si="536"/>
        <v>#VALUE!</v>
      </c>
      <c r="N1612" s="6">
        <v>110.4</v>
      </c>
      <c r="O1612" s="6">
        <f t="shared" si="540"/>
        <v>-110.4</v>
      </c>
      <c r="P1612" s="6">
        <f t="shared" si="537"/>
        <v>0</v>
      </c>
      <c r="Q1612" s="7">
        <f t="shared" si="538"/>
        <v>2961756.4500000011</v>
      </c>
      <c r="R1612" s="44" t="str">
        <f>VLOOKUP(F1612,'Set up'!$A$2:$E$44,5,FALSE)</f>
        <v>Chq</v>
      </c>
      <c r="S1612" s="1" t="s">
        <v>1499</v>
      </c>
    </row>
    <row r="1613" spans="1:19" x14ac:dyDescent="0.3">
      <c r="A1613" s="4" t="s">
        <v>1457</v>
      </c>
      <c r="B1613" s="5" t="e">
        <f t="shared" si="533"/>
        <v>#VALUE!</v>
      </c>
      <c r="C1613" s="5" t="e">
        <f t="shared" si="534"/>
        <v>#VALUE!</v>
      </c>
      <c r="D1613" s="5" t="s">
        <v>1456</v>
      </c>
      <c r="E1613" s="5" t="str">
        <f>VLOOKUP(F1613,'Set up'!$A$2:$C$44,2,FALSE)</f>
        <v>C00000013</v>
      </c>
      <c r="F1613" s="1" t="s">
        <v>1455</v>
      </c>
      <c r="G1613" s="89" t="s">
        <v>1454</v>
      </c>
      <c r="H1613" s="5">
        <v>1</v>
      </c>
      <c r="I1613" s="5" t="str">
        <f>VLOOKUP(F1613,'Set up'!$A$2:$C$44,3,FALSE)</f>
        <v>Cash</v>
      </c>
      <c r="J1613" s="5">
        <f>VLOOKUP(F1613,'Set up'!$A$2:$D$44,4,FALSE)</f>
        <v>0</v>
      </c>
      <c r="K1613" s="4" t="e">
        <f t="shared" si="521"/>
        <v>#VALUE!</v>
      </c>
      <c r="L1613" s="5" t="e">
        <f t="shared" si="535"/>
        <v>#VALUE!</v>
      </c>
      <c r="M1613" s="5" t="e">
        <f t="shared" si="536"/>
        <v>#VALUE!</v>
      </c>
      <c r="N1613" s="6">
        <v>1108.4000000000001</v>
      </c>
      <c r="O1613" s="6">
        <f>-828.8-279.6</f>
        <v>-1108.4000000000001</v>
      </c>
      <c r="P1613" s="6">
        <f t="shared" si="537"/>
        <v>0</v>
      </c>
      <c r="Q1613" s="7">
        <f t="shared" si="538"/>
        <v>2962864.850000001</v>
      </c>
      <c r="R1613" s="44" t="str">
        <f>VLOOKUP(F1613,'Set up'!$A$2:$E$44,5,FALSE)</f>
        <v>Chq</v>
      </c>
      <c r="S1613" s="1" t="s">
        <v>1599</v>
      </c>
    </row>
    <row r="1614" spans="1:19" x14ac:dyDescent="0.3">
      <c r="A1614" s="4" t="s">
        <v>1460</v>
      </c>
      <c r="B1614" s="5" t="e">
        <f t="shared" si="533"/>
        <v>#VALUE!</v>
      </c>
      <c r="C1614" s="5" t="e">
        <f t="shared" si="534"/>
        <v>#VALUE!</v>
      </c>
      <c r="D1614" s="5" t="s">
        <v>1458</v>
      </c>
      <c r="E1614" s="5" t="str">
        <f>VLOOKUP(F1614,'Set up'!$A$2:$C$44,2,FALSE)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up'!$A$2:$C$44,3,FALSE)</f>
        <v>Cash</v>
      </c>
      <c r="J1614" s="5">
        <f>VLOOKUP(F1614,'Set up'!$A$2:$D$44,4,FALSE)</f>
        <v>0</v>
      </c>
      <c r="K1614" s="4" t="e">
        <f t="shared" si="521"/>
        <v>#VALUE!</v>
      </c>
      <c r="L1614" s="5" t="e">
        <f t="shared" si="535"/>
        <v>#VALUE!</v>
      </c>
      <c r="M1614" s="5" t="e">
        <f t="shared" si="536"/>
        <v>#VALUE!</v>
      </c>
      <c r="N1614" s="6">
        <v>3608</v>
      </c>
      <c r="O1614" s="6">
        <f t="shared" ref="O1614:O1622" si="541">-N1614</f>
        <v>-3608</v>
      </c>
      <c r="P1614" s="6">
        <f t="shared" si="537"/>
        <v>0</v>
      </c>
      <c r="Q1614" s="7">
        <f t="shared" si="538"/>
        <v>2966472.850000001</v>
      </c>
      <c r="R1614" s="44" t="str">
        <f>VLOOKUP(F1614,'Set up'!$A$2:$E$44,5,FALSE)</f>
        <v>Cash</v>
      </c>
      <c r="S1614" s="1" t="s">
        <v>1500</v>
      </c>
    </row>
    <row r="1615" spans="1:19" x14ac:dyDescent="0.3">
      <c r="A1615" s="4" t="s">
        <v>1460</v>
      </c>
      <c r="B1615" s="5" t="e">
        <f t="shared" si="533"/>
        <v>#VALUE!</v>
      </c>
      <c r="C1615" s="5" t="e">
        <f t="shared" si="534"/>
        <v>#VALUE!</v>
      </c>
      <c r="D1615" s="5" t="s">
        <v>1458</v>
      </c>
      <c r="E1615" s="5" t="str">
        <f>VLOOKUP(F1615,'Set up'!$A$2:$C$44,2,FALSE)</f>
        <v>C00000014</v>
      </c>
      <c r="F1615" s="1" t="s">
        <v>263</v>
      </c>
      <c r="G1615" s="89" t="s">
        <v>990</v>
      </c>
      <c r="H1615" s="5">
        <v>8</v>
      </c>
      <c r="I1615" s="5" t="str">
        <f>VLOOKUP(F1615,'Set up'!$A$2:$C$44,3,FALSE)</f>
        <v>Cash</v>
      </c>
      <c r="J1615" s="5">
        <f>VLOOKUP(F1615,'Set up'!$A$2:$D$44,4,FALSE)</f>
        <v>0</v>
      </c>
      <c r="K1615" s="4" t="e">
        <f t="shared" si="521"/>
        <v>#VALUE!</v>
      </c>
      <c r="L1615" s="5" t="e">
        <f t="shared" si="535"/>
        <v>#VALUE!</v>
      </c>
      <c r="M1615" s="5" t="e">
        <f t="shared" si="536"/>
        <v>#VALUE!</v>
      </c>
      <c r="N1615" s="6">
        <v>1896</v>
      </c>
      <c r="O1615" s="6">
        <f t="shared" si="541"/>
        <v>-1896</v>
      </c>
      <c r="P1615" s="6">
        <f t="shared" si="537"/>
        <v>0</v>
      </c>
      <c r="Q1615" s="7">
        <f t="shared" si="538"/>
        <v>2968368.850000001</v>
      </c>
      <c r="R1615" s="44" t="str">
        <f>VLOOKUP(F1615,'Set up'!$A$2:$E$44,5,FALSE)</f>
        <v>Cash</v>
      </c>
      <c r="S1615" s="1" t="s">
        <v>1500</v>
      </c>
    </row>
    <row r="1616" spans="1:19" x14ac:dyDescent="0.3">
      <c r="A1616" s="4" t="s">
        <v>1460</v>
      </c>
      <c r="B1616" s="5" t="e">
        <f t="shared" si="533"/>
        <v>#VALUE!</v>
      </c>
      <c r="C1616" s="5" t="e">
        <f t="shared" si="534"/>
        <v>#VALUE!</v>
      </c>
      <c r="D1616" s="5" t="s">
        <v>1458</v>
      </c>
      <c r="E1616" s="5" t="str">
        <f>VLOOKUP(F1616,'Set up'!$A$2:$C$44,2,FALSE)</f>
        <v>C00000014</v>
      </c>
      <c r="F1616" s="1" t="s">
        <v>263</v>
      </c>
      <c r="G1616" s="89" t="s">
        <v>896</v>
      </c>
      <c r="H1616" s="5">
        <v>2</v>
      </c>
      <c r="I1616" s="5" t="str">
        <f>VLOOKUP(F1616,'Set up'!$A$2:$C$44,3,FALSE)</f>
        <v>Cash</v>
      </c>
      <c r="J1616" s="5">
        <f>VLOOKUP(F1616,'Set up'!$A$2:$D$44,4,FALSE)</f>
        <v>0</v>
      </c>
      <c r="K1616" s="4" t="e">
        <f t="shared" si="521"/>
        <v>#VALUE!</v>
      </c>
      <c r="L1616" s="5" t="e">
        <f t="shared" si="535"/>
        <v>#VALUE!</v>
      </c>
      <c r="M1616" s="5" t="e">
        <f t="shared" si="536"/>
        <v>#VALUE!</v>
      </c>
      <c r="N1616" s="6">
        <v>320</v>
      </c>
      <c r="O1616" s="6">
        <f t="shared" si="541"/>
        <v>-320</v>
      </c>
      <c r="P1616" s="6">
        <f t="shared" si="537"/>
        <v>0</v>
      </c>
      <c r="Q1616" s="7">
        <f t="shared" si="538"/>
        <v>2968688.850000001</v>
      </c>
      <c r="R1616" s="44" t="str">
        <f>VLOOKUP(F1616,'Set up'!$A$2:$E$44,5,FALSE)</f>
        <v>Cash</v>
      </c>
      <c r="S1616" s="1" t="s">
        <v>1500</v>
      </c>
    </row>
    <row r="1617" spans="1:19" x14ac:dyDescent="0.3">
      <c r="A1617" s="4" t="s">
        <v>1460</v>
      </c>
      <c r="B1617" s="5" t="e">
        <f t="shared" si="533"/>
        <v>#VALUE!</v>
      </c>
      <c r="C1617" s="5" t="e">
        <f t="shared" si="534"/>
        <v>#VALUE!</v>
      </c>
      <c r="D1617" s="5" t="s">
        <v>1458</v>
      </c>
      <c r="E1617" s="5" t="str">
        <f>VLOOKUP(F1617,'Set up'!$A$2:$C$44,2,FALSE)</f>
        <v>C00000014</v>
      </c>
      <c r="F1617" s="1" t="s">
        <v>263</v>
      </c>
      <c r="G1617" s="89" t="s">
        <v>1112</v>
      </c>
      <c r="H1617" s="5">
        <v>1</v>
      </c>
      <c r="I1617" s="5" t="str">
        <f>VLOOKUP(F1617,'Set up'!$A$2:$C$44,3,FALSE)</f>
        <v>Cash</v>
      </c>
      <c r="J1617" s="5">
        <f>VLOOKUP(F1617,'Set up'!$A$2:$D$44,4,FALSE)</f>
        <v>0</v>
      </c>
      <c r="K1617" s="4" t="e">
        <f t="shared" si="521"/>
        <v>#VALUE!</v>
      </c>
      <c r="L1617" s="5" t="e">
        <f t="shared" si="535"/>
        <v>#VALUE!</v>
      </c>
      <c r="M1617" s="5" t="e">
        <f t="shared" si="536"/>
        <v>#VALUE!</v>
      </c>
      <c r="N1617" s="6">
        <v>62.5</v>
      </c>
      <c r="O1617" s="6">
        <f t="shared" si="541"/>
        <v>-62.5</v>
      </c>
      <c r="P1617" s="6">
        <f t="shared" si="537"/>
        <v>0</v>
      </c>
      <c r="Q1617" s="7">
        <f t="shared" si="538"/>
        <v>2968751.350000001</v>
      </c>
      <c r="R1617" s="44" t="str">
        <f>VLOOKUP(F1617,'Set up'!$A$2:$E$44,5,FALSE)</f>
        <v>Cash</v>
      </c>
      <c r="S1617" s="1" t="s">
        <v>1500</v>
      </c>
    </row>
    <row r="1618" spans="1:19" x14ac:dyDescent="0.3">
      <c r="A1618" s="4" t="s">
        <v>1460</v>
      </c>
      <c r="B1618" s="5" t="e">
        <f t="shared" si="533"/>
        <v>#VALUE!</v>
      </c>
      <c r="C1618" s="5" t="e">
        <f t="shared" si="534"/>
        <v>#VALUE!</v>
      </c>
      <c r="D1618" s="5" t="s">
        <v>1458</v>
      </c>
      <c r="E1618" s="5" t="str">
        <f>VLOOKUP(F1618,'Set up'!$A$2:$C$44,2,FALSE)</f>
        <v>C00000014</v>
      </c>
      <c r="F1618" s="1" t="s">
        <v>263</v>
      </c>
      <c r="G1618" s="89" t="s">
        <v>867</v>
      </c>
      <c r="H1618" s="5">
        <v>2</v>
      </c>
      <c r="I1618" s="5" t="str">
        <f>VLOOKUP(F1618,'Set up'!$A$2:$C$44,3,FALSE)</f>
        <v>Cash</v>
      </c>
      <c r="J1618" s="5">
        <f>VLOOKUP(F1618,'Set up'!$A$2:$D$44,4,FALSE)</f>
        <v>0</v>
      </c>
      <c r="K1618" s="4" t="e">
        <f t="shared" si="521"/>
        <v>#VALUE!</v>
      </c>
      <c r="L1618" s="5" t="e">
        <f t="shared" si="535"/>
        <v>#VALUE!</v>
      </c>
      <c r="M1618" s="5" t="e">
        <f t="shared" si="536"/>
        <v>#VALUE!</v>
      </c>
      <c r="N1618" s="6">
        <v>516</v>
      </c>
      <c r="O1618" s="6">
        <f t="shared" si="541"/>
        <v>-516</v>
      </c>
      <c r="P1618" s="6">
        <f t="shared" si="537"/>
        <v>0</v>
      </c>
      <c r="Q1618" s="7">
        <f t="shared" si="538"/>
        <v>2969267.350000001</v>
      </c>
      <c r="R1618" s="44" t="str">
        <f>VLOOKUP(F1618,'Set up'!$A$2:$E$44,5,FALSE)</f>
        <v>Cash</v>
      </c>
      <c r="S1618" s="1" t="s">
        <v>1500</v>
      </c>
    </row>
    <row r="1619" spans="1:19" x14ac:dyDescent="0.3">
      <c r="A1619" s="4" t="s">
        <v>1460</v>
      </c>
      <c r="B1619" s="5" t="e">
        <f t="shared" si="533"/>
        <v>#VALUE!</v>
      </c>
      <c r="C1619" s="5" t="e">
        <f t="shared" si="534"/>
        <v>#VALUE!</v>
      </c>
      <c r="D1619" s="5" t="s">
        <v>1458</v>
      </c>
      <c r="E1619" s="5" t="str">
        <f>VLOOKUP(F1619,'Set up'!$A$2:$C$44,2,FALSE)</f>
        <v>C00000014</v>
      </c>
      <c r="F1619" s="1" t="s">
        <v>263</v>
      </c>
      <c r="G1619" s="89" t="s">
        <v>668</v>
      </c>
      <c r="H1619" s="5">
        <v>2</v>
      </c>
      <c r="I1619" s="5" t="str">
        <f>VLOOKUP(F1619,'Set up'!$A$2:$C$44,3,FALSE)</f>
        <v>Cash</v>
      </c>
      <c r="J1619" s="5">
        <f>VLOOKUP(F1619,'Set up'!$A$2:$D$44,4,FALSE)</f>
        <v>0</v>
      </c>
      <c r="K1619" s="4" t="e">
        <f t="shared" si="521"/>
        <v>#VALUE!</v>
      </c>
      <c r="L1619" s="5" t="e">
        <f t="shared" si="535"/>
        <v>#VALUE!</v>
      </c>
      <c r="M1619" s="5" t="e">
        <f t="shared" si="536"/>
        <v>#VALUE!</v>
      </c>
      <c r="N1619" s="6">
        <v>190</v>
      </c>
      <c r="O1619" s="6">
        <f t="shared" si="541"/>
        <v>-190</v>
      </c>
      <c r="P1619" s="6">
        <f t="shared" si="537"/>
        <v>0</v>
      </c>
      <c r="Q1619" s="7">
        <f t="shared" si="538"/>
        <v>2969457.350000001</v>
      </c>
      <c r="R1619" s="44" t="str">
        <f>VLOOKUP(F1619,'Set up'!$A$2:$E$44,5,FALSE)</f>
        <v>Cash</v>
      </c>
      <c r="S1619" s="1" t="s">
        <v>1500</v>
      </c>
    </row>
    <row r="1620" spans="1:19" x14ac:dyDescent="0.3">
      <c r="A1620" s="4" t="s">
        <v>1460</v>
      </c>
      <c r="B1620" s="5" t="e">
        <f t="shared" ref="B1620:B1633" si="542">MONTH(A1620)</f>
        <v>#VALUE!</v>
      </c>
      <c r="C1620" s="5" t="e">
        <f t="shared" ref="C1620:C1633" si="543">YEAR(A1620)</f>
        <v>#VALUE!</v>
      </c>
      <c r="D1620" s="5" t="s">
        <v>1458</v>
      </c>
      <c r="E1620" s="5" t="str">
        <f>VLOOKUP(F1620,'Set up'!$A$2:$C$44,2,FALSE)</f>
        <v>C00000014</v>
      </c>
      <c r="F1620" s="1" t="s">
        <v>263</v>
      </c>
      <c r="G1620" s="89" t="s">
        <v>951</v>
      </c>
      <c r="H1620" s="5">
        <v>4</v>
      </c>
      <c r="I1620" s="5" t="str">
        <f>VLOOKUP(F1620,'Set up'!$A$2:$C$44,3,FALSE)</f>
        <v>Cash</v>
      </c>
      <c r="J1620" s="5">
        <f>VLOOKUP(F1620,'Set up'!$A$2:$D$44,4,FALSE)</f>
        <v>0</v>
      </c>
      <c r="K1620" s="4" t="e">
        <f t="shared" si="521"/>
        <v>#VALUE!</v>
      </c>
      <c r="L1620" s="5" t="e">
        <f t="shared" si="535"/>
        <v>#VALUE!</v>
      </c>
      <c r="M1620" s="5" t="e">
        <f t="shared" si="536"/>
        <v>#VALUE!</v>
      </c>
      <c r="N1620" s="6">
        <v>200</v>
      </c>
      <c r="O1620" s="6">
        <f t="shared" si="541"/>
        <v>-200</v>
      </c>
      <c r="P1620" s="6">
        <f t="shared" si="537"/>
        <v>0</v>
      </c>
      <c r="Q1620" s="7">
        <f t="shared" si="538"/>
        <v>2969657.350000001</v>
      </c>
      <c r="R1620" s="44" t="str">
        <f>VLOOKUP(F1620,'Set up'!$A$2:$E$44,5,FALSE)</f>
        <v>Cash</v>
      </c>
      <c r="S1620" s="1" t="s">
        <v>1500</v>
      </c>
    </row>
    <row r="1621" spans="1:19" x14ac:dyDescent="0.3">
      <c r="A1621" s="4" t="s">
        <v>1460</v>
      </c>
      <c r="B1621" s="5" t="e">
        <f t="shared" si="542"/>
        <v>#VALUE!</v>
      </c>
      <c r="C1621" s="5" t="e">
        <f t="shared" si="543"/>
        <v>#VALUE!</v>
      </c>
      <c r="D1621" s="5" t="s">
        <v>1459</v>
      </c>
      <c r="E1621" s="5" t="str">
        <f>VLOOKUP(F1621,'Set up'!$A$2:$C$44,2,FALSE)</f>
        <v>C00000001</v>
      </c>
      <c r="F1621" s="1" t="s">
        <v>7</v>
      </c>
      <c r="G1621" s="89" t="s">
        <v>718</v>
      </c>
      <c r="H1621" s="5">
        <v>1</v>
      </c>
      <c r="I1621" s="5" t="str">
        <f>VLOOKUP(F1621,'Set up'!$A$2:$C$44,3,FALSE)</f>
        <v>Cash</v>
      </c>
      <c r="J1621" s="5">
        <f>VLOOKUP(F1621,'Set up'!$A$2:$D$44,4,FALSE)</f>
        <v>0</v>
      </c>
      <c r="K1621" s="4" t="e">
        <f t="shared" si="521"/>
        <v>#VALUE!</v>
      </c>
      <c r="L1621" s="5" t="e">
        <f t="shared" ref="L1621:L1633" si="544">MONTH(K1621)</f>
        <v>#VALUE!</v>
      </c>
      <c r="M1621" s="5" t="e">
        <f t="shared" ref="M1621:M1633" si="545">YEAR(K1621)</f>
        <v>#VALUE!</v>
      </c>
      <c r="N1621" s="6">
        <v>1804</v>
      </c>
      <c r="O1621" s="6">
        <f t="shared" si="541"/>
        <v>-1804</v>
      </c>
      <c r="P1621" s="6">
        <f t="shared" ref="P1621:P1684" si="546">SUM(N1621+O1621)</f>
        <v>0</v>
      </c>
      <c r="Q1621" s="7">
        <f t="shared" ref="Q1621:Q1633" si="547">SUM(Q1620+N1621)</f>
        <v>2971461.350000001</v>
      </c>
      <c r="R1621" s="44" t="str">
        <f>VLOOKUP(F1621,'Set up'!$A$2:$E$44,5,FALSE)</f>
        <v>Trsf</v>
      </c>
      <c r="S1621" s="1" t="s">
        <v>1571</v>
      </c>
    </row>
    <row r="1622" spans="1:19" x14ac:dyDescent="0.3">
      <c r="A1622" s="4" t="s">
        <v>1460</v>
      </c>
      <c r="B1622" s="5" t="e">
        <f t="shared" si="542"/>
        <v>#VALUE!</v>
      </c>
      <c r="C1622" s="5" t="e">
        <f t="shared" si="543"/>
        <v>#VALUE!</v>
      </c>
      <c r="D1622" s="5" t="s">
        <v>1459</v>
      </c>
      <c r="E1622" s="5" t="str">
        <f>VLOOKUP(F1622,'Set up'!$A$2:$C$44,2,FALSE)</f>
        <v>C00000001</v>
      </c>
      <c r="F1622" s="1" t="s">
        <v>7</v>
      </c>
      <c r="G1622" s="89" t="s">
        <v>656</v>
      </c>
      <c r="H1622" s="5">
        <v>4</v>
      </c>
      <c r="I1622" s="5" t="str">
        <f>VLOOKUP(F1622,'Set up'!$A$2:$C$44,3,FALSE)</f>
        <v>Cash</v>
      </c>
      <c r="J1622" s="5">
        <f>VLOOKUP(F1622,'Set up'!$A$2:$D$44,4,FALSE)</f>
        <v>0</v>
      </c>
      <c r="K1622" s="4" t="e">
        <f t="shared" si="521"/>
        <v>#VALUE!</v>
      </c>
      <c r="L1622" s="5" t="e">
        <f t="shared" si="544"/>
        <v>#VALUE!</v>
      </c>
      <c r="M1622" s="5" t="e">
        <f t="shared" si="545"/>
        <v>#VALUE!</v>
      </c>
      <c r="N1622" s="6">
        <v>912</v>
      </c>
      <c r="O1622" s="6">
        <f t="shared" si="541"/>
        <v>-912</v>
      </c>
      <c r="P1622" s="6">
        <f t="shared" si="546"/>
        <v>0</v>
      </c>
      <c r="Q1622" s="7">
        <f t="shared" si="547"/>
        <v>2972373.350000001</v>
      </c>
      <c r="R1622" s="44" t="str">
        <f>VLOOKUP(F1622,'Set up'!$A$2:$E$44,5,FALSE)</f>
        <v>Trsf</v>
      </c>
      <c r="S1622" s="1" t="s">
        <v>1571</v>
      </c>
    </row>
    <row r="1623" spans="1:19" x14ac:dyDescent="0.3">
      <c r="A1623" s="4" t="s">
        <v>1464</v>
      </c>
      <c r="B1623" s="5" t="e">
        <f t="shared" si="542"/>
        <v>#VALUE!</v>
      </c>
      <c r="C1623" s="5" t="e">
        <f t="shared" si="543"/>
        <v>#VALUE!</v>
      </c>
      <c r="D1623" s="5" t="s">
        <v>1463</v>
      </c>
      <c r="E1623" s="5" t="str">
        <f>VLOOKUP(F1623,'Set up'!$A$2:$C$44,2,FALSE)</f>
        <v>C00000019</v>
      </c>
      <c r="F1623" s="1" t="s">
        <v>402</v>
      </c>
      <c r="G1623" s="89" t="s">
        <v>721</v>
      </c>
      <c r="H1623" s="5">
        <v>2</v>
      </c>
      <c r="I1623" s="5" t="str">
        <f>VLOOKUP(F1623,'Set up'!$A$2:$C$44,3,FALSE)</f>
        <v>Cash</v>
      </c>
      <c r="J1623" s="5">
        <f>VLOOKUP(F1623,'Set up'!$A$2:$D$44,4,FALSE)</f>
        <v>0</v>
      </c>
      <c r="K1623" s="4" t="e">
        <f t="shared" si="521"/>
        <v>#VALUE!</v>
      </c>
      <c r="L1623" s="5" t="e">
        <f t="shared" si="544"/>
        <v>#VALUE!</v>
      </c>
      <c r="M1623" s="5" t="e">
        <f t="shared" si="545"/>
        <v>#VALUE!</v>
      </c>
      <c r="N1623" s="6">
        <v>3608</v>
      </c>
      <c r="O1623" s="6">
        <f>-568.9-1000-1000-1000-39.1</f>
        <v>-3608</v>
      </c>
      <c r="P1623" s="6">
        <f t="shared" si="546"/>
        <v>0</v>
      </c>
      <c r="Q1623" s="7">
        <f t="shared" si="547"/>
        <v>2975981.350000001</v>
      </c>
      <c r="R1623" s="44" t="str">
        <f>VLOOKUP(F1623,'Set up'!$A$2:$E$44,5,FALSE)</f>
        <v>Trsf</v>
      </c>
      <c r="S1623" s="1" t="s">
        <v>1972</v>
      </c>
    </row>
    <row r="1624" spans="1:19" x14ac:dyDescent="0.3">
      <c r="A1624" s="4" t="s">
        <v>1464</v>
      </c>
      <c r="B1624" s="5" t="e">
        <f t="shared" si="542"/>
        <v>#VALUE!</v>
      </c>
      <c r="C1624" s="5" t="e">
        <f t="shared" si="543"/>
        <v>#VALUE!</v>
      </c>
      <c r="D1624" s="5" t="s">
        <v>1463</v>
      </c>
      <c r="E1624" s="5" t="str">
        <f>VLOOKUP(F1624,'Set up'!$A$2:$C$44,2,FALSE)</f>
        <v>C00000019</v>
      </c>
      <c r="F1624" s="1" t="s">
        <v>402</v>
      </c>
      <c r="G1624" s="89" t="s">
        <v>1413</v>
      </c>
      <c r="H1624" s="5">
        <v>2</v>
      </c>
      <c r="I1624" s="5" t="str">
        <f>VLOOKUP(F1624,'Set up'!$A$2:$C$44,3,FALSE)</f>
        <v>Cash</v>
      </c>
      <c r="J1624" s="5">
        <f>VLOOKUP(F1624,'Set up'!$A$2:$D$44,4,FALSE)</f>
        <v>0</v>
      </c>
      <c r="K1624" s="4" t="e">
        <f t="shared" ref="K1624:K1687" si="548">A1624+J1624</f>
        <v>#VALUE!</v>
      </c>
      <c r="L1624" s="5" t="e">
        <f t="shared" si="544"/>
        <v>#VALUE!</v>
      </c>
      <c r="M1624" s="5" t="e">
        <f t="shared" si="545"/>
        <v>#VALUE!</v>
      </c>
      <c r="N1624" s="6">
        <v>842.4</v>
      </c>
      <c r="O1624" s="6">
        <f t="shared" ref="O1624" si="549">-N1624</f>
        <v>-842.4</v>
      </c>
      <c r="P1624" s="6">
        <f t="shared" si="546"/>
        <v>0</v>
      </c>
      <c r="Q1624" s="7">
        <f t="shared" si="547"/>
        <v>2976823.7500000009</v>
      </c>
      <c r="R1624" s="44" t="str">
        <f>VLOOKUP(F1624,'Set up'!$A$2:$E$44,5,FALSE)</f>
        <v>Trsf</v>
      </c>
      <c r="S1624" s="1" t="s">
        <v>1973</v>
      </c>
    </row>
    <row r="1625" spans="1:19" x14ac:dyDescent="0.3">
      <c r="A1625" s="4" t="s">
        <v>1464</v>
      </c>
      <c r="B1625" s="5" t="e">
        <f t="shared" si="542"/>
        <v>#VALUE!</v>
      </c>
      <c r="C1625" s="5" t="e">
        <f t="shared" si="543"/>
        <v>#VALUE!</v>
      </c>
      <c r="D1625" s="5" t="s">
        <v>1463</v>
      </c>
      <c r="E1625" s="5" t="str">
        <f>VLOOKUP(F1625,'Set up'!$A$2:$C$44,2,FALSE)</f>
        <v>C00000019</v>
      </c>
      <c r="F1625" s="1" t="s">
        <v>402</v>
      </c>
      <c r="G1625" s="89" t="s">
        <v>793</v>
      </c>
      <c r="H1625" s="5">
        <v>3</v>
      </c>
      <c r="I1625" s="5" t="str">
        <f>VLOOKUP(F1625,'Set up'!$A$2:$C$44,3,FALSE)</f>
        <v>Cash</v>
      </c>
      <c r="J1625" s="5">
        <f>VLOOKUP(F1625,'Set up'!$A$2:$D$44,4,FALSE)</f>
        <v>0</v>
      </c>
      <c r="K1625" s="4" t="e">
        <f t="shared" si="548"/>
        <v>#VALUE!</v>
      </c>
      <c r="L1625" s="5" t="e">
        <f t="shared" si="544"/>
        <v>#VALUE!</v>
      </c>
      <c r="M1625" s="5" t="e">
        <f t="shared" si="545"/>
        <v>#VALUE!</v>
      </c>
      <c r="N1625" s="6">
        <v>187.5</v>
      </c>
      <c r="O1625" s="6">
        <f>-118.5-69</f>
        <v>-187.5</v>
      </c>
      <c r="P1625" s="6">
        <f t="shared" si="546"/>
        <v>0</v>
      </c>
      <c r="Q1625" s="7">
        <f t="shared" si="547"/>
        <v>2977011.2500000009</v>
      </c>
      <c r="R1625" s="44" t="str">
        <f>VLOOKUP(F1625,'Set up'!$A$2:$E$44,5,FALSE)</f>
        <v>Trsf</v>
      </c>
      <c r="S1625" s="1" t="s">
        <v>1974</v>
      </c>
    </row>
    <row r="1626" spans="1:19" x14ac:dyDescent="0.3">
      <c r="A1626" s="4" t="s">
        <v>1464</v>
      </c>
      <c r="B1626" s="5" t="e">
        <f t="shared" si="542"/>
        <v>#VALUE!</v>
      </c>
      <c r="C1626" s="5" t="e">
        <f t="shared" si="543"/>
        <v>#VALUE!</v>
      </c>
      <c r="D1626" s="5" t="s">
        <v>1463</v>
      </c>
      <c r="E1626" s="5" t="str">
        <f>VLOOKUP(F1626,'Set up'!$A$2:$C$44,2,FALSE)</f>
        <v>C00000019</v>
      </c>
      <c r="F1626" s="1" t="s">
        <v>402</v>
      </c>
      <c r="G1626" s="89" t="s">
        <v>1461</v>
      </c>
      <c r="H1626" s="5">
        <v>1</v>
      </c>
      <c r="I1626" s="5" t="str">
        <f>VLOOKUP(F1626,'Set up'!$A$2:$C$44,3,FALSE)</f>
        <v>Cash</v>
      </c>
      <c r="J1626" s="5">
        <f>VLOOKUP(F1626,'Set up'!$A$2:$D$44,4,FALSE)</f>
        <v>0</v>
      </c>
      <c r="K1626" s="4" t="e">
        <f t="shared" si="548"/>
        <v>#VALUE!</v>
      </c>
      <c r="L1626" s="5" t="e">
        <f t="shared" si="544"/>
        <v>#VALUE!</v>
      </c>
      <c r="M1626" s="5" t="e">
        <f t="shared" si="545"/>
        <v>#VALUE!</v>
      </c>
      <c r="N1626" s="6">
        <v>150</v>
      </c>
      <c r="O1626" s="6">
        <f t="shared" ref="O1626:O1627" si="550">-N1626</f>
        <v>-150</v>
      </c>
      <c r="P1626" s="6">
        <f t="shared" si="546"/>
        <v>0</v>
      </c>
      <c r="Q1626" s="7">
        <f t="shared" si="547"/>
        <v>2977161.2500000009</v>
      </c>
      <c r="R1626" s="44" t="str">
        <f>VLOOKUP(F1626,'Set up'!$A$2:$E$44,5,FALSE)</f>
        <v>Trsf</v>
      </c>
      <c r="S1626" s="1" t="s">
        <v>1975</v>
      </c>
    </row>
    <row r="1627" spans="1:19" x14ac:dyDescent="0.3">
      <c r="A1627" s="4" t="s">
        <v>1464</v>
      </c>
      <c r="B1627" s="5" t="e">
        <f t="shared" si="542"/>
        <v>#VALUE!</v>
      </c>
      <c r="C1627" s="5" t="e">
        <f t="shared" si="543"/>
        <v>#VALUE!</v>
      </c>
      <c r="D1627" s="5" t="s">
        <v>1463</v>
      </c>
      <c r="E1627" s="5" t="str">
        <f>VLOOKUP(F1627,'Set up'!$A$2:$C$44,2,FALSE)</f>
        <v>C00000019</v>
      </c>
      <c r="F1627" s="1" t="s">
        <v>402</v>
      </c>
      <c r="G1627" s="89" t="s">
        <v>1462</v>
      </c>
      <c r="H1627" s="5">
        <v>1</v>
      </c>
      <c r="I1627" s="5" t="str">
        <f>VLOOKUP(F1627,'Set up'!$A$2:$C$44,3,FALSE)</f>
        <v>Cash</v>
      </c>
      <c r="J1627" s="5">
        <f>VLOOKUP(F1627,'Set up'!$A$2:$D$44,4,FALSE)</f>
        <v>0</v>
      </c>
      <c r="K1627" s="4" t="e">
        <f t="shared" si="548"/>
        <v>#VALUE!</v>
      </c>
      <c r="L1627" s="5" t="e">
        <f t="shared" si="544"/>
        <v>#VALUE!</v>
      </c>
      <c r="M1627" s="5" t="e">
        <f t="shared" si="545"/>
        <v>#VALUE!</v>
      </c>
      <c r="N1627" s="6">
        <v>160</v>
      </c>
      <c r="O1627" s="6">
        <f t="shared" si="550"/>
        <v>-160</v>
      </c>
      <c r="P1627" s="6">
        <f t="shared" si="546"/>
        <v>0</v>
      </c>
      <c r="Q1627" s="7">
        <f t="shared" si="547"/>
        <v>2977321.2500000009</v>
      </c>
      <c r="R1627" s="44" t="str">
        <f>VLOOKUP(F1627,'Set up'!$A$2:$E$44,5,FALSE)</f>
        <v>Trsf</v>
      </c>
      <c r="S1627" s="1" t="s">
        <v>1976</v>
      </c>
    </row>
    <row r="1628" spans="1:19" x14ac:dyDescent="0.3">
      <c r="A1628" s="4" t="s">
        <v>1466</v>
      </c>
      <c r="B1628" s="5" t="e">
        <f t="shared" si="542"/>
        <v>#VALUE!</v>
      </c>
      <c r="C1628" s="5" t="e">
        <f t="shared" si="543"/>
        <v>#VALUE!</v>
      </c>
      <c r="D1628" s="5" t="s">
        <v>1465</v>
      </c>
      <c r="E1628" s="5" t="str">
        <f>VLOOKUP(F1628,'Set up'!$A$2:$C$44,2,FALSE)</f>
        <v>C00000020</v>
      </c>
      <c r="F1628" s="1" t="s">
        <v>411</v>
      </c>
      <c r="G1628" s="89" t="s">
        <v>724</v>
      </c>
      <c r="H1628" s="5">
        <v>1</v>
      </c>
      <c r="I1628" s="5" t="str">
        <f>VLOOKUP(F1628,'Set up'!$A$2:$C$44,3,FALSE)</f>
        <v>Cash</v>
      </c>
      <c r="J1628" s="5">
        <f>VLOOKUP(F1628,'Set up'!$A$2:$D$44,4,FALSE)</f>
        <v>0</v>
      </c>
      <c r="K1628" s="4" t="e">
        <f t="shared" si="548"/>
        <v>#VALUE!</v>
      </c>
      <c r="L1628" s="5" t="e">
        <f t="shared" si="544"/>
        <v>#VALUE!</v>
      </c>
      <c r="M1628" s="5" t="e">
        <f t="shared" si="545"/>
        <v>#VALUE!</v>
      </c>
      <c r="N1628" s="6">
        <v>1782</v>
      </c>
      <c r="P1628" s="6">
        <f t="shared" si="546"/>
        <v>1782</v>
      </c>
      <c r="Q1628" s="7">
        <f t="shared" si="547"/>
        <v>2979103.2500000009</v>
      </c>
      <c r="R1628" s="44" t="str">
        <f>VLOOKUP(F1628,'Set up'!$A$2:$E$44,5,FALSE)</f>
        <v>Trsf</v>
      </c>
    </row>
    <row r="1629" spans="1:19" x14ac:dyDescent="0.3">
      <c r="A1629" s="4" t="s">
        <v>1466</v>
      </c>
      <c r="B1629" s="5" t="e">
        <f t="shared" si="542"/>
        <v>#VALUE!</v>
      </c>
      <c r="C1629" s="5" t="e">
        <f t="shared" si="543"/>
        <v>#VALUE!</v>
      </c>
      <c r="D1629" s="5" t="s">
        <v>1465</v>
      </c>
      <c r="E1629" s="5" t="str">
        <f>VLOOKUP(F1629,'Set up'!$A$2:$C$44,2,FALSE)</f>
        <v>C00000020</v>
      </c>
      <c r="F1629" s="1" t="s">
        <v>411</v>
      </c>
      <c r="G1629" s="89" t="s">
        <v>1354</v>
      </c>
      <c r="H1629" s="5">
        <v>3</v>
      </c>
      <c r="I1629" s="5" t="str">
        <f>VLOOKUP(F1629,'Set up'!$A$2:$C$44,3,FALSE)</f>
        <v>Cash</v>
      </c>
      <c r="J1629" s="5">
        <f>VLOOKUP(F1629,'Set up'!$A$2:$D$44,4,FALSE)</f>
        <v>0</v>
      </c>
      <c r="K1629" s="4" t="e">
        <f t="shared" si="548"/>
        <v>#VALUE!</v>
      </c>
      <c r="L1629" s="5" t="e">
        <f t="shared" si="544"/>
        <v>#VALUE!</v>
      </c>
      <c r="M1629" s="5" t="e">
        <f t="shared" si="545"/>
        <v>#VALUE!</v>
      </c>
      <c r="N1629" s="6">
        <v>684</v>
      </c>
      <c r="P1629" s="6">
        <f t="shared" si="546"/>
        <v>684</v>
      </c>
      <c r="Q1629" s="7">
        <f t="shared" si="547"/>
        <v>2979787.2500000009</v>
      </c>
      <c r="R1629" s="44" t="str">
        <f>VLOOKUP(F1629,'Set up'!$A$2:$E$44,5,FALSE)</f>
        <v>Trsf</v>
      </c>
    </row>
    <row r="1630" spans="1:19" x14ac:dyDescent="0.3">
      <c r="A1630" s="4" t="s">
        <v>1468</v>
      </c>
      <c r="B1630" s="5" t="e">
        <f t="shared" si="542"/>
        <v>#VALUE!</v>
      </c>
      <c r="C1630" s="5" t="e">
        <f t="shared" si="543"/>
        <v>#VALUE!</v>
      </c>
      <c r="D1630" s="5" t="s">
        <v>1467</v>
      </c>
      <c r="E1630" s="5" t="str">
        <f>VLOOKUP(F1630,'Set up'!$A$2:$C$44,2,FALSE)</f>
        <v>C00000021</v>
      </c>
      <c r="F1630" s="1" t="s">
        <v>493</v>
      </c>
      <c r="G1630" s="89" t="s">
        <v>718</v>
      </c>
      <c r="H1630" s="5">
        <v>1</v>
      </c>
      <c r="I1630" s="5" t="str">
        <f>VLOOKUP(F1630,'Set up'!$A$2:$C$44,3,FALSE)</f>
        <v>Cash</v>
      </c>
      <c r="J1630" s="5">
        <f>VLOOKUP(F1630,'Set up'!$A$2:$D$44,4,FALSE)</f>
        <v>0</v>
      </c>
      <c r="K1630" s="4" t="e">
        <f t="shared" si="548"/>
        <v>#VALUE!</v>
      </c>
      <c r="L1630" s="5" t="e">
        <f t="shared" si="544"/>
        <v>#VALUE!</v>
      </c>
      <c r="M1630" s="5" t="e">
        <f t="shared" si="545"/>
        <v>#VALUE!</v>
      </c>
      <c r="N1630" s="6">
        <v>1870</v>
      </c>
      <c r="P1630" s="6">
        <f t="shared" si="546"/>
        <v>1870</v>
      </c>
      <c r="Q1630" s="7">
        <f t="shared" si="547"/>
        <v>2981657.2500000009</v>
      </c>
      <c r="R1630" s="44" t="str">
        <f>VLOOKUP(F1630,'Set up'!$A$2:$E$44,5,FALSE)</f>
        <v>PD Chq</v>
      </c>
    </row>
    <row r="1631" spans="1:19" x14ac:dyDescent="0.3">
      <c r="A1631" s="4" t="s">
        <v>1468</v>
      </c>
      <c r="B1631" s="5" t="e">
        <f t="shared" si="542"/>
        <v>#VALUE!</v>
      </c>
      <c r="C1631" s="5" t="e">
        <f t="shared" si="543"/>
        <v>#VALUE!</v>
      </c>
      <c r="D1631" s="5" t="s">
        <v>1467</v>
      </c>
      <c r="E1631" s="5" t="str">
        <f>VLOOKUP(F1631,'Set up'!$A$2:$C$44,2,FALSE)</f>
        <v>C00000021</v>
      </c>
      <c r="F1631" s="1" t="s">
        <v>493</v>
      </c>
      <c r="G1631" s="89" t="s">
        <v>1063</v>
      </c>
      <c r="H1631" s="5">
        <v>1</v>
      </c>
      <c r="I1631" s="5" t="str">
        <f>VLOOKUP(F1631,'Set up'!$A$2:$C$44,3,FALSE)</f>
        <v>Cash</v>
      </c>
      <c r="J1631" s="5">
        <f>VLOOKUP(F1631,'Set up'!$A$2:$D$44,4,FALSE)</f>
        <v>0</v>
      </c>
      <c r="K1631" s="4" t="e">
        <f t="shared" si="548"/>
        <v>#VALUE!</v>
      </c>
      <c r="L1631" s="5" t="e">
        <f t="shared" si="544"/>
        <v>#VALUE!</v>
      </c>
      <c r="M1631" s="5" t="e">
        <f t="shared" si="545"/>
        <v>#VALUE!</v>
      </c>
      <c r="N1631" s="6">
        <v>95</v>
      </c>
      <c r="P1631" s="6">
        <f t="shared" si="546"/>
        <v>95</v>
      </c>
      <c r="Q1631" s="7">
        <f t="shared" si="547"/>
        <v>2981752.2500000009</v>
      </c>
      <c r="R1631" s="44" t="str">
        <f>VLOOKUP(F1631,'Set up'!$A$2:$E$44,5,FALSE)</f>
        <v>PD Chq</v>
      </c>
    </row>
    <row r="1632" spans="1:19" x14ac:dyDescent="0.3">
      <c r="A1632" s="4" t="s">
        <v>1464</v>
      </c>
      <c r="B1632" s="5" t="e">
        <f>MONTH(A1632)</f>
        <v>#VALUE!</v>
      </c>
      <c r="C1632" s="5" t="e">
        <f>YEAR(A1632)</f>
        <v>#VALUE!</v>
      </c>
      <c r="D1632" s="5" t="s">
        <v>1469</v>
      </c>
      <c r="E1632" s="5" t="str">
        <f>VLOOKUP(F1632,'Set up'!$A$2:$C$44,2,FALSE)</f>
        <v>C00000019</v>
      </c>
      <c r="F1632" s="1" t="s">
        <v>402</v>
      </c>
      <c r="G1632" s="89" t="s">
        <v>1470</v>
      </c>
      <c r="H1632" s="5">
        <v>1</v>
      </c>
      <c r="I1632" s="5" t="str">
        <f>VLOOKUP(F1632,'Set up'!$A$2:$C$44,3,FALSE)</f>
        <v>Cash</v>
      </c>
      <c r="J1632" s="5">
        <f>VLOOKUP(F1632,'Set up'!$A$2:$D$44,4,FALSE)</f>
        <v>0</v>
      </c>
      <c r="K1632" s="4" t="e">
        <f t="shared" si="548"/>
        <v>#VALUE!</v>
      </c>
      <c r="L1632" s="5" t="e">
        <f t="shared" si="544"/>
        <v>#VALUE!</v>
      </c>
      <c r="M1632" s="5" t="e">
        <f t="shared" si="545"/>
        <v>#VALUE!</v>
      </c>
      <c r="N1632" s="6">
        <v>322.5</v>
      </c>
      <c r="O1632" s="6">
        <f>-121</f>
        <v>-121</v>
      </c>
      <c r="P1632" s="6">
        <f t="shared" si="546"/>
        <v>201.5</v>
      </c>
      <c r="Q1632" s="7">
        <f t="shared" si="547"/>
        <v>2982074.7500000009</v>
      </c>
      <c r="R1632" s="44" t="str">
        <f>VLOOKUP(F1632,'Set up'!$A$2:$E$44,5,FALSE)</f>
        <v>Trsf</v>
      </c>
      <c r="S1632" s="1" t="s">
        <v>1977</v>
      </c>
    </row>
    <row r="1633" spans="1:19" x14ac:dyDescent="0.3">
      <c r="A1633" s="4" t="s">
        <v>1464</v>
      </c>
      <c r="B1633" s="5" t="e">
        <f t="shared" si="542"/>
        <v>#VALUE!</v>
      </c>
      <c r="C1633" s="5" t="e">
        <f t="shared" si="543"/>
        <v>#VALUE!</v>
      </c>
      <c r="D1633" s="5" t="s">
        <v>1469</v>
      </c>
      <c r="E1633" s="5" t="str">
        <f>VLOOKUP(F1633,'Set up'!$A$2:$C$44,2,FALSE)</f>
        <v>C00000019</v>
      </c>
      <c r="F1633" s="1" t="s">
        <v>402</v>
      </c>
      <c r="G1633" s="89" t="s">
        <v>1471</v>
      </c>
      <c r="H1633" s="5">
        <v>1</v>
      </c>
      <c r="I1633" s="5" t="str">
        <f>VLOOKUP(F1633,'Set up'!$A$2:$C$44,3,FALSE)</f>
        <v>Cash</v>
      </c>
      <c r="J1633" s="5">
        <f>VLOOKUP(F1633,'Set up'!$A$2:$D$44,4,FALSE)</f>
        <v>0</v>
      </c>
      <c r="K1633" s="4" t="e">
        <f t="shared" si="548"/>
        <v>#VALUE!</v>
      </c>
      <c r="L1633" s="5" t="e">
        <f t="shared" si="544"/>
        <v>#VALUE!</v>
      </c>
      <c r="M1633" s="5" t="e">
        <f t="shared" si="545"/>
        <v>#VALUE!</v>
      </c>
      <c r="N1633" s="6">
        <v>390</v>
      </c>
      <c r="P1633" s="6">
        <f t="shared" si="546"/>
        <v>390</v>
      </c>
      <c r="Q1633" s="7">
        <f t="shared" si="547"/>
        <v>2982464.7500000009</v>
      </c>
      <c r="R1633" s="44" t="str">
        <f>VLOOKUP(F1633,'Set up'!$A$2:$E$44,5,FALSE)</f>
        <v>Trsf</v>
      </c>
    </row>
    <row r="1634" spans="1:19" x14ac:dyDescent="0.3">
      <c r="A1634" s="4">
        <v>45048</v>
      </c>
      <c r="B1634" s="5">
        <f t="shared" ref="B1634:B1697" si="551">MONTH(A1634)</f>
        <v>5</v>
      </c>
      <c r="C1634" s="5">
        <f t="shared" ref="C1634:C1697" si="552">YEAR(A1634)</f>
        <v>2023</v>
      </c>
      <c r="D1634" s="5" t="s">
        <v>1531</v>
      </c>
      <c r="E1634" s="5" t="str">
        <f>VLOOKUP(F1634,'Set up'!$A$2:$C$44,2,FALSE)</f>
        <v>C00000037</v>
      </c>
      <c r="F1634" s="1" t="s">
        <v>1311</v>
      </c>
      <c r="G1634" s="11" t="s">
        <v>721</v>
      </c>
      <c r="H1634" s="5">
        <v>1</v>
      </c>
      <c r="I1634" s="5">
        <f>VLOOKUP(F1634,'Set up'!$A$2:$C$44,3,FALSE)</f>
        <v>30</v>
      </c>
      <c r="J1634" s="5">
        <f>VLOOKUP(F1634,'Set up'!$A$2:$D$44,4,FALSE)</f>
        <v>30</v>
      </c>
      <c r="K1634" s="4">
        <f t="shared" si="548"/>
        <v>45078</v>
      </c>
      <c r="L1634" s="5">
        <f t="shared" ref="L1634:L1697" si="553">MONTH(K1634)</f>
        <v>6</v>
      </c>
      <c r="M1634" s="5">
        <f t="shared" ref="M1634:M1697" si="554">YEAR(K1634)</f>
        <v>2023</v>
      </c>
      <c r="N1634" s="6">
        <v>1870</v>
      </c>
      <c r="O1634" s="6">
        <f t="shared" ref="O1634:O1641" si="555">-N1634</f>
        <v>-1870</v>
      </c>
      <c r="P1634" s="6">
        <f t="shared" si="546"/>
        <v>0</v>
      </c>
      <c r="Q1634" s="7">
        <f t="shared" ref="Q1634:Q1697" si="556">SUM(Q1633+N1634)</f>
        <v>2984334.7500000009</v>
      </c>
      <c r="R1634" s="44" t="str">
        <f>VLOOKUP(F1634,'Set up'!$A$2:$E$44,5,FALSE)</f>
        <v>Chq</v>
      </c>
      <c r="S1634" s="1" t="s">
        <v>1569</v>
      </c>
    </row>
    <row r="1635" spans="1:19" x14ac:dyDescent="0.3">
      <c r="A1635" s="4">
        <v>45048</v>
      </c>
      <c r="B1635" s="5">
        <f t="shared" si="551"/>
        <v>5</v>
      </c>
      <c r="C1635" s="5">
        <f t="shared" si="552"/>
        <v>2023</v>
      </c>
      <c r="D1635" s="5" t="s">
        <v>1531</v>
      </c>
      <c r="E1635" s="5" t="str">
        <f>VLOOKUP(F1635,'Set up'!$A$2:$C$44,2,FALSE)</f>
        <v>C00000037</v>
      </c>
      <c r="F1635" s="1" t="s">
        <v>1311</v>
      </c>
      <c r="G1635" s="11" t="s">
        <v>709</v>
      </c>
      <c r="H1635" s="5">
        <v>2</v>
      </c>
      <c r="I1635" s="5">
        <f>VLOOKUP(F1635,'Set up'!$A$2:$C$44,3,FALSE)</f>
        <v>30</v>
      </c>
      <c r="J1635" s="5">
        <f>VLOOKUP(F1635,'Set up'!$A$2:$D$44,4,FALSE)</f>
        <v>30</v>
      </c>
      <c r="K1635" s="4">
        <f t="shared" si="548"/>
        <v>45078</v>
      </c>
      <c r="L1635" s="5">
        <f t="shared" si="553"/>
        <v>6</v>
      </c>
      <c r="M1635" s="5">
        <f t="shared" si="554"/>
        <v>2023</v>
      </c>
      <c r="N1635" s="6">
        <v>842.4</v>
      </c>
      <c r="O1635" s="6">
        <f t="shared" si="555"/>
        <v>-842.4</v>
      </c>
      <c r="P1635" s="6">
        <f t="shared" si="546"/>
        <v>0</v>
      </c>
      <c r="Q1635" s="7">
        <f t="shared" si="556"/>
        <v>2985177.1500000008</v>
      </c>
      <c r="R1635" s="44" t="str">
        <f>VLOOKUP(F1635,'Set up'!$A$2:$E$44,5,FALSE)</f>
        <v>Chq</v>
      </c>
      <c r="S1635" s="1" t="s">
        <v>1569</v>
      </c>
    </row>
    <row r="1636" spans="1:19" x14ac:dyDescent="0.3">
      <c r="A1636" s="4">
        <v>45048</v>
      </c>
      <c r="B1636" s="5">
        <f t="shared" si="551"/>
        <v>5</v>
      </c>
      <c r="C1636" s="5">
        <f t="shared" si="552"/>
        <v>2023</v>
      </c>
      <c r="D1636" s="5" t="s">
        <v>1531</v>
      </c>
      <c r="E1636" s="5" t="str">
        <f>VLOOKUP(F1636,'Set up'!$A$2:$C$44,2,FALSE)</f>
        <v>C00000037</v>
      </c>
      <c r="F1636" s="1" t="s">
        <v>1311</v>
      </c>
      <c r="G1636" s="90" t="s">
        <v>1407</v>
      </c>
      <c r="H1636" s="5">
        <v>3</v>
      </c>
      <c r="I1636" s="5">
        <f>VLOOKUP(F1636,'Set up'!$A$2:$C$44,3,FALSE)</f>
        <v>30</v>
      </c>
      <c r="J1636" s="5">
        <f>VLOOKUP(F1636,'Set up'!$A$2:$D$44,4,FALSE)</f>
        <v>30</v>
      </c>
      <c r="K1636" s="4">
        <f t="shared" si="548"/>
        <v>45078</v>
      </c>
      <c r="L1636" s="5">
        <f t="shared" si="553"/>
        <v>6</v>
      </c>
      <c r="M1636" s="5">
        <f t="shared" si="554"/>
        <v>2023</v>
      </c>
      <c r="N1636" s="6">
        <v>144</v>
      </c>
      <c r="O1636" s="6">
        <f t="shared" si="555"/>
        <v>-144</v>
      </c>
      <c r="P1636" s="6">
        <f t="shared" si="546"/>
        <v>0</v>
      </c>
      <c r="Q1636" s="7">
        <f t="shared" si="556"/>
        <v>2985321.1500000008</v>
      </c>
      <c r="R1636" s="44" t="str">
        <f>VLOOKUP(F1636,'Set up'!$A$2:$E$44,5,FALSE)</f>
        <v>Chq</v>
      </c>
      <c r="S1636" s="1" t="s">
        <v>1569</v>
      </c>
    </row>
    <row r="1637" spans="1:19" x14ac:dyDescent="0.3">
      <c r="A1637" s="4">
        <v>45048</v>
      </c>
      <c r="B1637" s="5">
        <f t="shared" si="551"/>
        <v>5</v>
      </c>
      <c r="C1637" s="5">
        <f t="shared" si="552"/>
        <v>2023</v>
      </c>
      <c r="D1637" s="5" t="s">
        <v>1532</v>
      </c>
      <c r="E1637" s="5" t="str">
        <f>VLOOKUP(F1637,'Set up'!$A$2:$C$44,2,FALSE)</f>
        <v>C00000034</v>
      </c>
      <c r="F1637" s="1" t="s">
        <v>1198</v>
      </c>
      <c r="G1637" s="11" t="s">
        <v>1358</v>
      </c>
      <c r="H1637" s="5">
        <v>3</v>
      </c>
      <c r="I1637" s="5" t="str">
        <f>VLOOKUP(F1637,'Set up'!$A$2:$C$44,3,FALSE)</f>
        <v>Cash</v>
      </c>
      <c r="J1637" s="5">
        <f>VLOOKUP(F1637,'Set up'!$A$2:$D$44,4,FALSE)</f>
        <v>0</v>
      </c>
      <c r="K1637" s="4">
        <f t="shared" si="548"/>
        <v>45048</v>
      </c>
      <c r="L1637" s="5">
        <f t="shared" si="553"/>
        <v>5</v>
      </c>
      <c r="M1637" s="5">
        <f t="shared" si="554"/>
        <v>2023</v>
      </c>
      <c r="N1637" s="6">
        <v>5610</v>
      </c>
      <c r="O1637" s="6">
        <f t="shared" si="555"/>
        <v>-5610</v>
      </c>
      <c r="P1637" s="6">
        <f t="shared" si="546"/>
        <v>0</v>
      </c>
      <c r="Q1637" s="7">
        <f t="shared" si="556"/>
        <v>2990931.1500000008</v>
      </c>
      <c r="R1637" s="44" t="str">
        <f>VLOOKUP(F1637,'Set up'!$A$2:$E$44,5,FALSE)</f>
        <v>Trsf</v>
      </c>
      <c r="S1637" s="1" t="s">
        <v>1584</v>
      </c>
    </row>
    <row r="1638" spans="1:19" x14ac:dyDescent="0.3">
      <c r="A1638" s="4">
        <v>45048</v>
      </c>
      <c r="B1638" s="5">
        <f t="shared" si="551"/>
        <v>5</v>
      </c>
      <c r="C1638" s="5">
        <f t="shared" si="552"/>
        <v>2023</v>
      </c>
      <c r="D1638" s="5" t="s">
        <v>1532</v>
      </c>
      <c r="E1638" s="5" t="str">
        <f>VLOOKUP(F1638,'Set up'!$A$2:$C$44,2,FALSE)</f>
        <v>C00000034</v>
      </c>
      <c r="F1638" s="1" t="s">
        <v>1198</v>
      </c>
      <c r="G1638" s="11" t="s">
        <v>1063</v>
      </c>
      <c r="H1638" s="5">
        <v>3</v>
      </c>
      <c r="I1638" s="5" t="str">
        <f>VLOOKUP(F1638,'Set up'!$A$2:$C$44,3,FALSE)</f>
        <v>Cash</v>
      </c>
      <c r="J1638" s="5">
        <f>VLOOKUP(F1638,'Set up'!$A$2:$D$44,4,FALSE)</f>
        <v>0</v>
      </c>
      <c r="K1638" s="4">
        <f t="shared" si="548"/>
        <v>45048</v>
      </c>
      <c r="L1638" s="5">
        <f t="shared" si="553"/>
        <v>5</v>
      </c>
      <c r="M1638" s="5">
        <f t="shared" si="554"/>
        <v>2023</v>
      </c>
      <c r="N1638" s="6">
        <v>300</v>
      </c>
      <c r="O1638" s="6">
        <f t="shared" si="555"/>
        <v>-300</v>
      </c>
      <c r="P1638" s="6">
        <f t="shared" si="546"/>
        <v>0</v>
      </c>
      <c r="Q1638" s="7">
        <f t="shared" si="556"/>
        <v>2991231.1500000008</v>
      </c>
      <c r="R1638" s="44" t="str">
        <f>VLOOKUP(F1638,'Set up'!$A$2:$E$44,5,FALSE)</f>
        <v>Trsf</v>
      </c>
      <c r="S1638" s="1" t="s">
        <v>1584</v>
      </c>
    </row>
    <row r="1639" spans="1:19" x14ac:dyDescent="0.3">
      <c r="A1639" s="4">
        <v>45048</v>
      </c>
      <c r="B1639" s="5">
        <f t="shared" si="551"/>
        <v>5</v>
      </c>
      <c r="C1639" s="5">
        <f t="shared" si="552"/>
        <v>2023</v>
      </c>
      <c r="D1639" s="5" t="s">
        <v>1532</v>
      </c>
      <c r="E1639" s="5" t="str">
        <f>VLOOKUP(F1639,'Set up'!$A$2:$C$44,2,FALSE)</f>
        <v>C00000034</v>
      </c>
      <c r="F1639" s="1" t="s">
        <v>1198</v>
      </c>
      <c r="G1639" s="89" t="s">
        <v>1112</v>
      </c>
      <c r="H1639" s="5">
        <v>3</v>
      </c>
      <c r="I1639" s="5" t="str">
        <f>VLOOKUP(F1639,'Set up'!$A$2:$C$44,3,FALSE)</f>
        <v>Cash</v>
      </c>
      <c r="J1639" s="5">
        <f>VLOOKUP(F1639,'Set up'!$A$2:$D$44,4,FALSE)</f>
        <v>0</v>
      </c>
      <c r="K1639" s="4">
        <f t="shared" si="548"/>
        <v>45048</v>
      </c>
      <c r="L1639" s="5">
        <f t="shared" si="553"/>
        <v>5</v>
      </c>
      <c r="M1639" s="5">
        <f t="shared" si="554"/>
        <v>2023</v>
      </c>
      <c r="N1639" s="6">
        <v>187.5</v>
      </c>
      <c r="O1639" s="6">
        <f t="shared" si="555"/>
        <v>-187.5</v>
      </c>
      <c r="P1639" s="6">
        <f t="shared" si="546"/>
        <v>0</v>
      </c>
      <c r="Q1639" s="7">
        <f t="shared" si="556"/>
        <v>2991418.6500000008</v>
      </c>
      <c r="R1639" s="44" t="str">
        <f>VLOOKUP(F1639,'Set up'!$A$2:$E$44,5,FALSE)</f>
        <v>Trsf</v>
      </c>
      <c r="S1639" s="1" t="s">
        <v>1584</v>
      </c>
    </row>
    <row r="1640" spans="1:19" x14ac:dyDescent="0.3">
      <c r="A1640" s="4">
        <v>45048</v>
      </c>
      <c r="B1640" s="5">
        <f t="shared" si="551"/>
        <v>5</v>
      </c>
      <c r="C1640" s="5">
        <f t="shared" si="552"/>
        <v>2023</v>
      </c>
      <c r="D1640" s="5" t="s">
        <v>1532</v>
      </c>
      <c r="E1640" s="5" t="str">
        <f>VLOOKUP(F1640,'Set up'!$A$2:$C$44,2,FALSE)</f>
        <v>C00000034</v>
      </c>
      <c r="F1640" s="1" t="s">
        <v>1198</v>
      </c>
      <c r="G1640" s="90" t="s">
        <v>1354</v>
      </c>
      <c r="H1640" s="5">
        <v>5</v>
      </c>
      <c r="I1640" s="5" t="str">
        <f>VLOOKUP(F1640,'Set up'!$A$2:$C$44,3,FALSE)</f>
        <v>Cash</v>
      </c>
      <c r="J1640" s="5">
        <f>VLOOKUP(F1640,'Set up'!$A$2:$D$44,4,FALSE)</f>
        <v>0</v>
      </c>
      <c r="K1640" s="4">
        <f t="shared" si="548"/>
        <v>45048</v>
      </c>
      <c r="L1640" s="5">
        <f t="shared" si="553"/>
        <v>5</v>
      </c>
      <c r="M1640" s="5">
        <f t="shared" si="554"/>
        <v>2023</v>
      </c>
      <c r="N1640" s="6">
        <v>1125</v>
      </c>
      <c r="O1640" s="6">
        <f t="shared" si="555"/>
        <v>-1125</v>
      </c>
      <c r="P1640" s="6">
        <f t="shared" si="546"/>
        <v>0</v>
      </c>
      <c r="Q1640" s="7">
        <f t="shared" si="556"/>
        <v>2992543.6500000008</v>
      </c>
      <c r="R1640" s="44" t="str">
        <f>VLOOKUP(F1640,'Set up'!$A$2:$E$44,5,FALSE)</f>
        <v>Trsf</v>
      </c>
      <c r="S1640" s="1" t="s">
        <v>1584</v>
      </c>
    </row>
    <row r="1641" spans="1:19" x14ac:dyDescent="0.3">
      <c r="A1641" s="4">
        <v>45048</v>
      </c>
      <c r="B1641" s="5">
        <f t="shared" si="551"/>
        <v>5</v>
      </c>
      <c r="C1641" s="5">
        <f t="shared" si="552"/>
        <v>2023</v>
      </c>
      <c r="D1641" s="5" t="s">
        <v>1532</v>
      </c>
      <c r="E1641" s="5" t="str">
        <f>VLOOKUP(F1641,'Set up'!$A$2:$C$44,2,FALSE)</f>
        <v>C00000034</v>
      </c>
      <c r="F1641" s="1" t="s">
        <v>1198</v>
      </c>
      <c r="G1641" s="90" t="s">
        <v>1433</v>
      </c>
      <c r="H1641" s="5">
        <v>2</v>
      </c>
      <c r="I1641" s="5" t="str">
        <f>VLOOKUP(F1641,'Set up'!$A$2:$C$44,3,FALSE)</f>
        <v>Cash</v>
      </c>
      <c r="J1641" s="5">
        <f>VLOOKUP(F1641,'Set up'!$A$2:$D$44,4,FALSE)</f>
        <v>0</v>
      </c>
      <c r="K1641" s="4">
        <f t="shared" si="548"/>
        <v>45048</v>
      </c>
      <c r="L1641" s="5">
        <f t="shared" si="553"/>
        <v>5</v>
      </c>
      <c r="M1641" s="5">
        <f t="shared" si="554"/>
        <v>2023</v>
      </c>
      <c r="N1641" s="6">
        <v>450</v>
      </c>
      <c r="O1641" s="6">
        <f t="shared" si="555"/>
        <v>-450</v>
      </c>
      <c r="P1641" s="6">
        <f t="shared" si="546"/>
        <v>0</v>
      </c>
      <c r="Q1641" s="7">
        <f t="shared" si="556"/>
        <v>2992993.6500000008</v>
      </c>
      <c r="R1641" s="44" t="str">
        <f>VLOOKUP(F1641,'Set up'!$A$2:$E$44,5,FALSE)</f>
        <v>Trsf</v>
      </c>
      <c r="S1641" s="1" t="s">
        <v>1584</v>
      </c>
    </row>
    <row r="1642" spans="1:19" x14ac:dyDescent="0.3">
      <c r="A1642" s="4">
        <v>45048</v>
      </c>
      <c r="B1642" s="5">
        <f t="shared" si="551"/>
        <v>5</v>
      </c>
      <c r="C1642" s="5">
        <f t="shared" si="552"/>
        <v>2023</v>
      </c>
      <c r="D1642" s="5" t="s">
        <v>1532</v>
      </c>
      <c r="E1642" s="5" t="str">
        <f>VLOOKUP(F1642,'Set up'!$A$2:$C$44,2,FALSE)</f>
        <v>C00000034</v>
      </c>
      <c r="F1642" s="1" t="s">
        <v>1198</v>
      </c>
      <c r="G1642" s="90" t="s">
        <v>657</v>
      </c>
      <c r="H1642" s="5">
        <v>1</v>
      </c>
      <c r="I1642" s="5" t="str">
        <f>VLOOKUP(F1642,'Set up'!$A$2:$C$44,3,FALSE)</f>
        <v>Cash</v>
      </c>
      <c r="J1642" s="5">
        <f>VLOOKUP(F1642,'Set up'!$A$2:$D$44,4,FALSE)</f>
        <v>0</v>
      </c>
      <c r="K1642" s="4">
        <f t="shared" si="548"/>
        <v>45048</v>
      </c>
      <c r="L1642" s="5">
        <f t="shared" si="553"/>
        <v>5</v>
      </c>
      <c r="M1642" s="5">
        <f t="shared" si="554"/>
        <v>2023</v>
      </c>
      <c r="N1642" s="6">
        <v>236</v>
      </c>
      <c r="O1642" s="6">
        <f>-235.5-0.5</f>
        <v>-236</v>
      </c>
      <c r="P1642" s="6">
        <f t="shared" si="546"/>
        <v>0</v>
      </c>
      <c r="Q1642" s="7">
        <f t="shared" si="556"/>
        <v>2993229.6500000008</v>
      </c>
      <c r="R1642" s="44" t="str">
        <f>VLOOKUP(F1642,'Set up'!$A$2:$E$44,5,FALSE)</f>
        <v>Trsf</v>
      </c>
      <c r="S1642" s="1" t="s">
        <v>1588</v>
      </c>
    </row>
    <row r="1643" spans="1:19" x14ac:dyDescent="0.3">
      <c r="A1643" s="4">
        <v>45048</v>
      </c>
      <c r="B1643" s="5">
        <f t="shared" si="551"/>
        <v>5</v>
      </c>
      <c r="C1643" s="5">
        <f t="shared" si="552"/>
        <v>2023</v>
      </c>
      <c r="D1643" s="5" t="s">
        <v>1533</v>
      </c>
      <c r="E1643" s="5" t="str">
        <f>VLOOKUP(F1643,'Set up'!$A$2:$C$44,2,FALSE)</f>
        <v>C00000020</v>
      </c>
      <c r="F1643" s="1" t="s">
        <v>411</v>
      </c>
      <c r="G1643" s="89" t="s">
        <v>1112</v>
      </c>
      <c r="H1643" s="5">
        <v>3</v>
      </c>
      <c r="I1643" s="5" t="str">
        <f>VLOOKUP(F1643,'Set up'!$A$2:$C$44,3,FALSE)</f>
        <v>Cash</v>
      </c>
      <c r="J1643" s="5">
        <f>VLOOKUP(F1643,'Set up'!$A$2:$D$44,4,FALSE)</f>
        <v>0</v>
      </c>
      <c r="K1643" s="4">
        <f t="shared" si="548"/>
        <v>45048</v>
      </c>
      <c r="L1643" s="5">
        <f t="shared" si="553"/>
        <v>5</v>
      </c>
      <c r="M1643" s="5">
        <f t="shared" si="554"/>
        <v>2023</v>
      </c>
      <c r="N1643" s="6">
        <v>187.5</v>
      </c>
      <c r="P1643" s="6">
        <f t="shared" si="546"/>
        <v>187.5</v>
      </c>
      <c r="Q1643" s="7">
        <f t="shared" si="556"/>
        <v>2993417.1500000008</v>
      </c>
      <c r="R1643" s="44" t="str">
        <f>VLOOKUP(F1643,'Set up'!$A$2:$E$44,5,FALSE)</f>
        <v>Trsf</v>
      </c>
    </row>
    <row r="1644" spans="1:19" x14ac:dyDescent="0.3">
      <c r="A1644" s="4">
        <v>45048</v>
      </c>
      <c r="B1644" s="5">
        <f t="shared" si="551"/>
        <v>5</v>
      </c>
      <c r="C1644" s="5">
        <f t="shared" si="552"/>
        <v>2023</v>
      </c>
      <c r="D1644" s="5" t="s">
        <v>1534</v>
      </c>
      <c r="E1644" s="5" t="str">
        <f>VLOOKUP(F1644,'Set up'!$A$2:$C$44,2,FALSE)</f>
        <v>C00000020</v>
      </c>
      <c r="F1644" s="1" t="s">
        <v>411</v>
      </c>
      <c r="G1644" s="103" t="s">
        <v>721</v>
      </c>
      <c r="H1644" s="88">
        <v>3</v>
      </c>
      <c r="I1644" s="5" t="str">
        <f>VLOOKUP(F1644,'Set up'!$A$2:$C$44,3,FALSE)</f>
        <v>Cash</v>
      </c>
      <c r="J1644" s="5">
        <f>VLOOKUP(F1644,'Set up'!$A$2:$D$44,4,FALSE)</f>
        <v>0</v>
      </c>
      <c r="K1644" s="4">
        <f t="shared" si="548"/>
        <v>45048</v>
      </c>
      <c r="L1644" s="5">
        <f t="shared" si="553"/>
        <v>5</v>
      </c>
      <c r="M1644" s="5">
        <f t="shared" si="554"/>
        <v>2023</v>
      </c>
      <c r="N1644" s="6">
        <v>5412</v>
      </c>
      <c r="P1644" s="6">
        <f t="shared" si="546"/>
        <v>5412</v>
      </c>
      <c r="Q1644" s="7">
        <f t="shared" si="556"/>
        <v>2998829.1500000008</v>
      </c>
      <c r="R1644" s="44" t="str">
        <f>VLOOKUP(F1644,'Set up'!$A$2:$E$44,5,FALSE)</f>
        <v>Trsf</v>
      </c>
    </row>
    <row r="1645" spans="1:19" x14ac:dyDescent="0.3">
      <c r="A1645" s="4">
        <v>45048</v>
      </c>
      <c r="B1645" s="5">
        <f t="shared" si="551"/>
        <v>5</v>
      </c>
      <c r="C1645" s="5">
        <f t="shared" si="552"/>
        <v>2023</v>
      </c>
      <c r="D1645" s="5" t="s">
        <v>1534</v>
      </c>
      <c r="E1645" s="5" t="str">
        <f>VLOOKUP(F1645,'Set up'!$A$2:$C$44,2,FALSE)</f>
        <v>C00000020</v>
      </c>
      <c r="F1645" s="1" t="s">
        <v>411</v>
      </c>
      <c r="G1645" s="90" t="s">
        <v>656</v>
      </c>
      <c r="H1645" s="88">
        <v>10</v>
      </c>
      <c r="I1645" s="5" t="str">
        <f>VLOOKUP(F1645,'Set up'!$A$2:$C$44,3,FALSE)</f>
        <v>Cash</v>
      </c>
      <c r="J1645" s="5">
        <f>VLOOKUP(F1645,'Set up'!$A$2:$D$44,4,FALSE)</f>
        <v>0</v>
      </c>
      <c r="K1645" s="4">
        <f t="shared" si="548"/>
        <v>45048</v>
      </c>
      <c r="L1645" s="5">
        <f t="shared" si="553"/>
        <v>5</v>
      </c>
      <c r="M1645" s="5">
        <f t="shared" si="554"/>
        <v>2023</v>
      </c>
      <c r="N1645" s="6">
        <v>2280</v>
      </c>
      <c r="P1645" s="6">
        <f t="shared" si="546"/>
        <v>2280</v>
      </c>
      <c r="Q1645" s="7">
        <f t="shared" si="556"/>
        <v>3001109.1500000008</v>
      </c>
      <c r="R1645" s="44" t="str">
        <f>VLOOKUP(F1645,'Set up'!$A$2:$E$44,5,FALSE)</f>
        <v>Trsf</v>
      </c>
    </row>
    <row r="1646" spans="1:19" x14ac:dyDescent="0.3">
      <c r="A1646" s="4">
        <v>45048</v>
      </c>
      <c r="B1646" s="5">
        <f t="shared" si="551"/>
        <v>5</v>
      </c>
      <c r="C1646" s="5">
        <f t="shared" si="552"/>
        <v>2023</v>
      </c>
      <c r="D1646" s="5" t="s">
        <v>1534</v>
      </c>
      <c r="E1646" s="5" t="str">
        <f>VLOOKUP(F1646,'Set up'!$A$2:$C$44,2,FALSE)</f>
        <v>C00000020</v>
      </c>
      <c r="F1646" s="1" t="s">
        <v>411</v>
      </c>
      <c r="G1646" s="90" t="s">
        <v>1439</v>
      </c>
      <c r="H1646" s="88">
        <v>6</v>
      </c>
      <c r="I1646" s="5" t="str">
        <f>VLOOKUP(F1646,'Set up'!$A$2:$C$44,3,FALSE)</f>
        <v>Cash</v>
      </c>
      <c r="J1646" s="5">
        <f>VLOOKUP(F1646,'Set up'!$A$2:$D$44,4,FALSE)</f>
        <v>0</v>
      </c>
      <c r="K1646" s="4">
        <f t="shared" si="548"/>
        <v>45048</v>
      </c>
      <c r="L1646" s="5">
        <f t="shared" si="553"/>
        <v>5</v>
      </c>
      <c r="M1646" s="5">
        <f t="shared" si="554"/>
        <v>2023</v>
      </c>
      <c r="N1646" s="6">
        <v>1587.6000000000001</v>
      </c>
      <c r="P1646" s="6">
        <f t="shared" si="546"/>
        <v>1587.6000000000001</v>
      </c>
      <c r="Q1646" s="7">
        <f t="shared" si="556"/>
        <v>3002696.7500000009</v>
      </c>
      <c r="R1646" s="44" t="str">
        <f>VLOOKUP(F1646,'Set up'!$A$2:$E$44,5,FALSE)</f>
        <v>Trsf</v>
      </c>
    </row>
    <row r="1647" spans="1:19" x14ac:dyDescent="0.3">
      <c r="A1647" s="4">
        <v>45048</v>
      </c>
      <c r="B1647" s="5">
        <f t="shared" si="551"/>
        <v>5</v>
      </c>
      <c r="C1647" s="5">
        <f t="shared" si="552"/>
        <v>2023</v>
      </c>
      <c r="D1647" s="5" t="s">
        <v>1534</v>
      </c>
      <c r="E1647" s="5" t="str">
        <f>VLOOKUP(F1647,'Set up'!$A$2:$C$44,2,FALSE)</f>
        <v>C00000020</v>
      </c>
      <c r="F1647" s="1" t="s">
        <v>411</v>
      </c>
      <c r="G1647" s="90" t="s">
        <v>668</v>
      </c>
      <c r="H1647" s="88">
        <v>4</v>
      </c>
      <c r="I1647" s="5" t="str">
        <f>VLOOKUP(F1647,'Set up'!$A$2:$C$44,3,FALSE)</f>
        <v>Cash</v>
      </c>
      <c r="J1647" s="5">
        <f>VLOOKUP(F1647,'Set up'!$A$2:$D$44,4,FALSE)</f>
        <v>0</v>
      </c>
      <c r="K1647" s="4">
        <f t="shared" si="548"/>
        <v>45048</v>
      </c>
      <c r="L1647" s="5">
        <f t="shared" si="553"/>
        <v>5</v>
      </c>
      <c r="M1647" s="5">
        <f t="shared" si="554"/>
        <v>2023</v>
      </c>
      <c r="N1647" s="6">
        <v>380</v>
      </c>
      <c r="P1647" s="6">
        <f t="shared" si="546"/>
        <v>380</v>
      </c>
      <c r="Q1647" s="7">
        <f t="shared" si="556"/>
        <v>3003076.7500000009</v>
      </c>
      <c r="R1647" s="44" t="str">
        <f>VLOOKUP(F1647,'Set up'!$A$2:$E$44,5,FALSE)</f>
        <v>Trsf</v>
      </c>
    </row>
    <row r="1648" spans="1:19" x14ac:dyDescent="0.3">
      <c r="A1648" s="4">
        <v>45048</v>
      </c>
      <c r="B1648" s="5">
        <f t="shared" si="551"/>
        <v>5</v>
      </c>
      <c r="C1648" s="5">
        <f t="shared" si="552"/>
        <v>2023</v>
      </c>
      <c r="D1648" s="5" t="s">
        <v>1534</v>
      </c>
      <c r="E1648" s="5" t="str">
        <f>VLOOKUP(F1648,'Set up'!$A$2:$C$44,2,FALSE)</f>
        <v>C00000020</v>
      </c>
      <c r="F1648" s="1" t="s">
        <v>411</v>
      </c>
      <c r="G1648" s="99" t="s">
        <v>1535</v>
      </c>
      <c r="H1648" s="105">
        <v>1</v>
      </c>
      <c r="I1648" s="5" t="str">
        <f>VLOOKUP(F1648,'Set up'!$A$2:$C$44,3,FALSE)</f>
        <v>Cash</v>
      </c>
      <c r="J1648" s="5">
        <f>VLOOKUP(F1648,'Set up'!$A$2:$D$44,4,FALSE)</f>
        <v>0</v>
      </c>
      <c r="K1648" s="4">
        <f t="shared" si="548"/>
        <v>45048</v>
      </c>
      <c r="L1648" s="5">
        <f t="shared" si="553"/>
        <v>5</v>
      </c>
      <c r="M1648" s="5">
        <f t="shared" si="554"/>
        <v>2023</v>
      </c>
      <c r="N1648" s="6">
        <v>420</v>
      </c>
      <c r="P1648" s="6">
        <f t="shared" si="546"/>
        <v>420</v>
      </c>
      <c r="Q1648" s="7">
        <f t="shared" si="556"/>
        <v>3003496.7500000009</v>
      </c>
      <c r="R1648" s="44" t="str">
        <f>VLOOKUP(F1648,'Set up'!$A$2:$E$44,5,FALSE)</f>
        <v>Trsf</v>
      </c>
    </row>
    <row r="1649" spans="1:19" x14ac:dyDescent="0.3">
      <c r="A1649" s="4">
        <v>45052</v>
      </c>
      <c r="B1649" s="5">
        <f t="shared" si="551"/>
        <v>5</v>
      </c>
      <c r="C1649" s="5">
        <f t="shared" si="552"/>
        <v>2023</v>
      </c>
      <c r="D1649" s="5" t="s">
        <v>1536</v>
      </c>
      <c r="E1649" s="5" t="str">
        <f>VLOOKUP(F1649,'Set up'!$A$2:$C$44,2,FALSE)</f>
        <v>C00000027</v>
      </c>
      <c r="F1649" s="1" t="s">
        <v>861</v>
      </c>
      <c r="G1649" s="89" t="s">
        <v>718</v>
      </c>
      <c r="H1649" s="5">
        <v>2</v>
      </c>
      <c r="I1649" s="5" t="str">
        <f>VLOOKUP(F1649,'Set up'!$A$2:$C$44,3,FALSE)</f>
        <v>Cash</v>
      </c>
      <c r="J1649" s="5">
        <f>VLOOKUP(F1649,'Set up'!$A$2:$D$44,4,FALSE)</f>
        <v>0</v>
      </c>
      <c r="K1649" s="4">
        <f t="shared" si="548"/>
        <v>45052</v>
      </c>
      <c r="L1649" s="5">
        <f t="shared" si="553"/>
        <v>5</v>
      </c>
      <c r="M1649" s="5">
        <f t="shared" si="554"/>
        <v>2023</v>
      </c>
      <c r="N1649" s="6">
        <v>3784</v>
      </c>
      <c r="P1649" s="6">
        <f t="shared" si="546"/>
        <v>3784</v>
      </c>
      <c r="Q1649" s="7">
        <f t="shared" si="556"/>
        <v>3007280.7500000009</v>
      </c>
      <c r="R1649" s="44" t="str">
        <f>VLOOKUP(F1649,'Set up'!$A$2:$E$44,5,FALSE)</f>
        <v>Trsf</v>
      </c>
    </row>
    <row r="1650" spans="1:19" x14ac:dyDescent="0.3">
      <c r="A1650" s="4">
        <v>45054</v>
      </c>
      <c r="B1650" s="5">
        <f t="shared" si="551"/>
        <v>5</v>
      </c>
      <c r="C1650" s="5">
        <f t="shared" si="552"/>
        <v>2023</v>
      </c>
      <c r="D1650" s="5" t="s">
        <v>1537</v>
      </c>
      <c r="E1650" s="5" t="str">
        <f>VLOOKUP(F1650,'Set up'!$A$2:$C$44,2,FALSE)</f>
        <v>C00000034</v>
      </c>
      <c r="F1650" s="1" t="s">
        <v>1198</v>
      </c>
      <c r="G1650" s="11" t="s">
        <v>302</v>
      </c>
      <c r="H1650" s="106">
        <v>1</v>
      </c>
      <c r="I1650" s="5" t="str">
        <f>VLOOKUP(F1650,'Set up'!$A$2:$C$44,3,FALSE)</f>
        <v>Cash</v>
      </c>
      <c r="J1650" s="5">
        <f>VLOOKUP(F1650,'Set up'!$A$2:$D$44,4,FALSE)</f>
        <v>0</v>
      </c>
      <c r="K1650" s="4">
        <f t="shared" si="548"/>
        <v>45054</v>
      </c>
      <c r="L1650" s="5">
        <f t="shared" si="553"/>
        <v>5</v>
      </c>
      <c r="M1650" s="5">
        <f t="shared" si="554"/>
        <v>2023</v>
      </c>
      <c r="N1650" s="6">
        <v>1912.5</v>
      </c>
      <c r="O1650" s="6">
        <f t="shared" ref="O1650:O1652" si="557">-N1650</f>
        <v>-1912.5</v>
      </c>
      <c r="P1650" s="6">
        <f t="shared" si="546"/>
        <v>0</v>
      </c>
      <c r="Q1650" s="7">
        <f t="shared" si="556"/>
        <v>3009193.2500000009</v>
      </c>
      <c r="R1650" s="44" t="str">
        <f>VLOOKUP(F1650,'Set up'!$A$2:$E$44,5,FALSE)</f>
        <v>Trsf</v>
      </c>
      <c r="S1650" s="1" t="s">
        <v>1589</v>
      </c>
    </row>
    <row r="1651" spans="1:19" x14ac:dyDescent="0.3">
      <c r="A1651" s="4">
        <v>45054</v>
      </c>
      <c r="B1651" s="5">
        <f t="shared" si="551"/>
        <v>5</v>
      </c>
      <c r="C1651" s="5">
        <f t="shared" si="552"/>
        <v>2023</v>
      </c>
      <c r="D1651" s="5" t="s">
        <v>1537</v>
      </c>
      <c r="E1651" s="5" t="str">
        <f>VLOOKUP(F1651,'Set up'!$A$2:$C$44,2,FALSE)</f>
        <v>C00000034</v>
      </c>
      <c r="F1651" s="1" t="s">
        <v>1198</v>
      </c>
      <c r="G1651" s="11" t="s">
        <v>1063</v>
      </c>
      <c r="H1651" s="106">
        <v>1</v>
      </c>
      <c r="I1651" s="5" t="str">
        <f>VLOOKUP(F1651,'Set up'!$A$2:$C$44,3,FALSE)</f>
        <v>Cash</v>
      </c>
      <c r="J1651" s="5">
        <f>VLOOKUP(F1651,'Set up'!$A$2:$D$44,4,FALSE)</f>
        <v>0</v>
      </c>
      <c r="K1651" s="4">
        <f t="shared" si="548"/>
        <v>45054</v>
      </c>
      <c r="L1651" s="5">
        <f t="shared" si="553"/>
        <v>5</v>
      </c>
      <c r="M1651" s="5">
        <f t="shared" si="554"/>
        <v>2023</v>
      </c>
      <c r="N1651" s="6">
        <v>100</v>
      </c>
      <c r="O1651" s="6">
        <f t="shared" si="557"/>
        <v>-100</v>
      </c>
      <c r="P1651" s="6">
        <f t="shared" si="546"/>
        <v>0</v>
      </c>
      <c r="Q1651" s="7">
        <f t="shared" si="556"/>
        <v>3009293.2500000009</v>
      </c>
      <c r="R1651" s="44" t="str">
        <f>VLOOKUP(F1651,'Set up'!$A$2:$E$44,5,FALSE)</f>
        <v>Trsf</v>
      </c>
      <c r="S1651" s="1" t="s">
        <v>1590</v>
      </c>
    </row>
    <row r="1652" spans="1:19" x14ac:dyDescent="0.3">
      <c r="A1652" s="4">
        <v>45054</v>
      </c>
      <c r="B1652" s="5">
        <f t="shared" si="551"/>
        <v>5</v>
      </c>
      <c r="C1652" s="5">
        <f t="shared" si="552"/>
        <v>2023</v>
      </c>
      <c r="D1652" s="5" t="s">
        <v>1537</v>
      </c>
      <c r="E1652" s="5" t="str">
        <f>VLOOKUP(F1652,'Set up'!$A$2:$C$44,2,FALSE)</f>
        <v>C00000034</v>
      </c>
      <c r="F1652" s="1" t="s">
        <v>1198</v>
      </c>
      <c r="G1652" s="89" t="s">
        <v>1112</v>
      </c>
      <c r="H1652" s="106">
        <v>4</v>
      </c>
      <c r="I1652" s="5" t="str">
        <f>VLOOKUP(F1652,'Set up'!$A$2:$C$44,3,FALSE)</f>
        <v>Cash</v>
      </c>
      <c r="J1652" s="5">
        <f>VLOOKUP(F1652,'Set up'!$A$2:$D$44,4,FALSE)</f>
        <v>0</v>
      </c>
      <c r="K1652" s="4">
        <f t="shared" si="548"/>
        <v>45054</v>
      </c>
      <c r="L1652" s="5">
        <f t="shared" si="553"/>
        <v>5</v>
      </c>
      <c r="M1652" s="5">
        <f t="shared" si="554"/>
        <v>2023</v>
      </c>
      <c r="N1652" s="6">
        <v>250</v>
      </c>
      <c r="O1652" s="6">
        <f t="shared" si="557"/>
        <v>-250</v>
      </c>
      <c r="P1652" s="6">
        <f t="shared" si="546"/>
        <v>0</v>
      </c>
      <c r="Q1652" s="7">
        <f t="shared" si="556"/>
        <v>3009543.2500000009</v>
      </c>
      <c r="R1652" s="44" t="str">
        <f>VLOOKUP(F1652,'Set up'!$A$2:$E$44,5,FALSE)</f>
        <v>Trsf</v>
      </c>
      <c r="S1652" s="1" t="s">
        <v>1591</v>
      </c>
    </row>
    <row r="1653" spans="1:19" x14ac:dyDescent="0.3">
      <c r="A1653" s="110">
        <v>45054</v>
      </c>
      <c r="B1653" s="111">
        <f t="shared" si="551"/>
        <v>5</v>
      </c>
      <c r="C1653" s="111">
        <f t="shared" si="552"/>
        <v>2023</v>
      </c>
      <c r="D1653" s="111" t="s">
        <v>1537</v>
      </c>
      <c r="E1653" s="5" t="str">
        <f>VLOOKUP(F1653,'Set up'!$A$2:$C$44,2,FALSE)</f>
        <v>C00000034</v>
      </c>
      <c r="F1653" s="112" t="s">
        <v>1198</v>
      </c>
      <c r="G1653" s="113" t="s">
        <v>1538</v>
      </c>
      <c r="H1653" s="114">
        <v>4</v>
      </c>
      <c r="I1653" s="5" t="str">
        <f>VLOOKUP(F1653,'Set up'!$A$2:$C$44,3,FALSE)</f>
        <v>Cash</v>
      </c>
      <c r="J1653" s="5">
        <f>VLOOKUP(F1653,'Set up'!$A$2:$D$44,4,FALSE)</f>
        <v>0</v>
      </c>
      <c r="K1653" s="110">
        <f t="shared" si="548"/>
        <v>45054</v>
      </c>
      <c r="L1653" s="111">
        <f t="shared" si="553"/>
        <v>5</v>
      </c>
      <c r="M1653" s="111">
        <f t="shared" si="554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56"/>
        <v>3010183.2500000009</v>
      </c>
      <c r="R1653" s="44" t="str">
        <f>VLOOKUP(F1653,'Set up'!$A$2:$E$44,5,FALSE)</f>
        <v>Trsf</v>
      </c>
      <c r="S1653" s="1" t="s">
        <v>1592</v>
      </c>
    </row>
    <row r="1654" spans="1:19" x14ac:dyDescent="0.3">
      <c r="A1654" s="4">
        <v>45054</v>
      </c>
      <c r="B1654" s="5">
        <f t="shared" si="551"/>
        <v>5</v>
      </c>
      <c r="C1654" s="5">
        <f t="shared" si="552"/>
        <v>2023</v>
      </c>
      <c r="D1654" s="5" t="s">
        <v>1539</v>
      </c>
      <c r="E1654" s="5" t="str">
        <f>VLOOKUP(F1654,'Set up'!$A$2:$C$44,2,FALSE)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up'!$A$2:$C$44,3,FALSE)</f>
        <v>60</v>
      </c>
      <c r="J1654" s="5">
        <f>VLOOKUP(F1654,'Set up'!$A$2:$D$44,4,FALSE)</f>
        <v>60</v>
      </c>
      <c r="K1654" s="4">
        <f t="shared" si="548"/>
        <v>45114</v>
      </c>
      <c r="L1654" s="5">
        <f t="shared" si="553"/>
        <v>7</v>
      </c>
      <c r="M1654" s="5">
        <f t="shared" si="554"/>
        <v>2023</v>
      </c>
      <c r="N1654" s="6">
        <v>220</v>
      </c>
      <c r="O1654" s="6">
        <f t="shared" ref="O1654" si="558">-N1654</f>
        <v>-220</v>
      </c>
      <c r="P1654" s="6">
        <f t="shared" si="546"/>
        <v>0</v>
      </c>
      <c r="Q1654" s="7">
        <f t="shared" si="556"/>
        <v>3010403.2500000009</v>
      </c>
      <c r="R1654" s="44" t="str">
        <f>VLOOKUP(F1654,'Set up'!$A$2:$E$44,5,FALSE)</f>
        <v>Chq</v>
      </c>
      <c r="S1654" s="1" t="s">
        <v>2047</v>
      </c>
    </row>
    <row r="1655" spans="1:19" x14ac:dyDescent="0.3">
      <c r="A1655" s="4">
        <v>45054</v>
      </c>
      <c r="B1655" s="5">
        <f t="shared" si="551"/>
        <v>5</v>
      </c>
      <c r="C1655" s="5">
        <f t="shared" si="552"/>
        <v>2023</v>
      </c>
      <c r="D1655" s="5" t="s">
        <v>1540</v>
      </c>
      <c r="E1655" s="5" t="str">
        <f>VLOOKUP(F1655,'Set up'!$A$2:$C$44,2,FALSE)</f>
        <v>C00000020</v>
      </c>
      <c r="F1655" s="1" t="s">
        <v>411</v>
      </c>
      <c r="G1655" s="89" t="s">
        <v>1112</v>
      </c>
      <c r="H1655" s="5">
        <v>15</v>
      </c>
      <c r="I1655" s="5" t="str">
        <f>VLOOKUP(F1655,'Set up'!$A$2:$C$44,3,FALSE)</f>
        <v>Cash</v>
      </c>
      <c r="J1655" s="5">
        <f>VLOOKUP(F1655,'Set up'!$A$2:$D$44,4,FALSE)</f>
        <v>0</v>
      </c>
      <c r="K1655" s="4">
        <f t="shared" si="548"/>
        <v>45054</v>
      </c>
      <c r="L1655" s="5">
        <f t="shared" si="553"/>
        <v>5</v>
      </c>
      <c r="M1655" s="5">
        <f t="shared" si="554"/>
        <v>2023</v>
      </c>
      <c r="N1655" s="6">
        <v>937.5</v>
      </c>
      <c r="P1655" s="6">
        <f t="shared" si="546"/>
        <v>937.5</v>
      </c>
      <c r="Q1655" s="7">
        <f t="shared" si="556"/>
        <v>3011340.7500000009</v>
      </c>
      <c r="R1655" s="44" t="str">
        <f>VLOOKUP(F1655,'Set up'!$A$2:$E$44,5,FALSE)</f>
        <v>Trsf</v>
      </c>
    </row>
    <row r="1656" spans="1:19" x14ac:dyDescent="0.3">
      <c r="A1656" s="4">
        <v>45054</v>
      </c>
      <c r="B1656" s="5">
        <f t="shared" si="551"/>
        <v>5</v>
      </c>
      <c r="C1656" s="5">
        <f t="shared" si="552"/>
        <v>2023</v>
      </c>
      <c r="D1656" s="5" t="s">
        <v>1541</v>
      </c>
      <c r="E1656" s="5" t="str">
        <f>VLOOKUP(F1656,'Set up'!$A$2:$C$44,2,FALSE)</f>
        <v>C00000020</v>
      </c>
      <c r="F1656" s="1" t="s">
        <v>411</v>
      </c>
      <c r="G1656" s="89" t="s">
        <v>721</v>
      </c>
      <c r="H1656" s="5">
        <v>15</v>
      </c>
      <c r="I1656" s="5" t="str">
        <f>VLOOKUP(F1656,'Set up'!$A$2:$C$44,3,FALSE)</f>
        <v>Cash</v>
      </c>
      <c r="J1656" s="5">
        <f>VLOOKUP(F1656,'Set up'!$A$2:$D$44,4,FALSE)</f>
        <v>0</v>
      </c>
      <c r="K1656" s="4">
        <f t="shared" si="548"/>
        <v>45054</v>
      </c>
      <c r="L1656" s="5">
        <f t="shared" si="553"/>
        <v>5</v>
      </c>
      <c r="M1656" s="5">
        <f t="shared" si="554"/>
        <v>2023</v>
      </c>
      <c r="N1656" s="6">
        <v>27060</v>
      </c>
      <c r="P1656" s="6">
        <f t="shared" si="546"/>
        <v>27060</v>
      </c>
      <c r="Q1656" s="7">
        <f t="shared" si="556"/>
        <v>3038400.7500000009</v>
      </c>
      <c r="R1656" s="44" t="str">
        <f>VLOOKUP(F1656,'Set up'!$A$2:$E$44,5,FALSE)</f>
        <v>Trsf</v>
      </c>
    </row>
    <row r="1657" spans="1:19" x14ac:dyDescent="0.3">
      <c r="A1657" s="4">
        <v>45054</v>
      </c>
      <c r="B1657" s="5">
        <f t="shared" si="551"/>
        <v>5</v>
      </c>
      <c r="C1657" s="5">
        <f t="shared" si="552"/>
        <v>2023</v>
      </c>
      <c r="D1657" s="5" t="s">
        <v>1541</v>
      </c>
      <c r="E1657" s="5" t="str">
        <f>VLOOKUP(F1657,'Set up'!$A$2:$C$44,2,FALSE)</f>
        <v>C00000020</v>
      </c>
      <c r="F1657" s="1" t="s">
        <v>411</v>
      </c>
      <c r="G1657" s="89" t="s">
        <v>656</v>
      </c>
      <c r="H1657" s="5">
        <v>45</v>
      </c>
      <c r="I1657" s="5" t="str">
        <f>VLOOKUP(F1657,'Set up'!$A$2:$C$44,3,FALSE)</f>
        <v>Cash</v>
      </c>
      <c r="J1657" s="5">
        <f>VLOOKUP(F1657,'Set up'!$A$2:$D$44,4,FALSE)</f>
        <v>0</v>
      </c>
      <c r="K1657" s="4">
        <f t="shared" si="548"/>
        <v>45054</v>
      </c>
      <c r="L1657" s="5">
        <f t="shared" si="553"/>
        <v>5</v>
      </c>
      <c r="M1657" s="5">
        <f t="shared" si="554"/>
        <v>2023</v>
      </c>
      <c r="N1657" s="6">
        <v>10260</v>
      </c>
      <c r="P1657" s="6">
        <f t="shared" si="546"/>
        <v>10260</v>
      </c>
      <c r="Q1657" s="7">
        <f t="shared" si="556"/>
        <v>3048660.7500000009</v>
      </c>
      <c r="R1657" s="44" t="str">
        <f>VLOOKUP(F1657,'Set up'!$A$2:$E$44,5,FALSE)</f>
        <v>Trsf</v>
      </c>
    </row>
    <row r="1658" spans="1:19" x14ac:dyDescent="0.3">
      <c r="A1658" s="4">
        <v>45054</v>
      </c>
      <c r="B1658" s="5">
        <f t="shared" si="551"/>
        <v>5</v>
      </c>
      <c r="C1658" s="5">
        <f t="shared" si="552"/>
        <v>2023</v>
      </c>
      <c r="D1658" s="5" t="s">
        <v>1541</v>
      </c>
      <c r="E1658" s="5" t="str">
        <f>VLOOKUP(F1658,'Set up'!$A$2:$C$44,2,FALSE)</f>
        <v>C00000020</v>
      </c>
      <c r="F1658" s="1" t="s">
        <v>411</v>
      </c>
      <c r="G1658" s="89" t="s">
        <v>1439</v>
      </c>
      <c r="H1658" s="5">
        <v>22</v>
      </c>
      <c r="I1658" s="5" t="str">
        <f>VLOOKUP(F1658,'Set up'!$A$2:$C$44,3,FALSE)</f>
        <v>Cash</v>
      </c>
      <c r="J1658" s="5">
        <f>VLOOKUP(F1658,'Set up'!$A$2:$D$44,4,FALSE)</f>
        <v>0</v>
      </c>
      <c r="K1658" s="4">
        <f t="shared" si="548"/>
        <v>45054</v>
      </c>
      <c r="L1658" s="5">
        <f t="shared" si="553"/>
        <v>5</v>
      </c>
      <c r="M1658" s="5">
        <f t="shared" si="554"/>
        <v>2023</v>
      </c>
      <c r="N1658" s="6">
        <v>5821.2000000000007</v>
      </c>
      <c r="P1658" s="6">
        <f t="shared" si="546"/>
        <v>5821.2000000000007</v>
      </c>
      <c r="Q1658" s="7">
        <f t="shared" si="556"/>
        <v>3054481.9500000011</v>
      </c>
      <c r="R1658" s="44" t="str">
        <f>VLOOKUP(F1658,'Set up'!$A$2:$E$44,5,FALSE)</f>
        <v>Trsf</v>
      </c>
    </row>
    <row r="1659" spans="1:19" x14ac:dyDescent="0.3">
      <c r="A1659" s="4">
        <v>45054</v>
      </c>
      <c r="B1659" s="5">
        <f t="shared" si="551"/>
        <v>5</v>
      </c>
      <c r="C1659" s="5">
        <f t="shared" si="552"/>
        <v>2023</v>
      </c>
      <c r="D1659" s="5" t="s">
        <v>1541</v>
      </c>
      <c r="E1659" s="5" t="str">
        <f>VLOOKUP(F1659,'Set up'!$A$2:$C$44,2,FALSE)</f>
        <v>C00000020</v>
      </c>
      <c r="F1659" s="1" t="s">
        <v>411</v>
      </c>
      <c r="G1659" s="89" t="s">
        <v>1063</v>
      </c>
      <c r="H1659" s="5">
        <v>8</v>
      </c>
      <c r="I1659" s="5" t="str">
        <f>VLOOKUP(F1659,'Set up'!$A$2:$C$44,3,FALSE)</f>
        <v>Cash</v>
      </c>
      <c r="J1659" s="5">
        <f>VLOOKUP(F1659,'Set up'!$A$2:$D$44,4,FALSE)</f>
        <v>0</v>
      </c>
      <c r="K1659" s="4">
        <f t="shared" si="548"/>
        <v>45054</v>
      </c>
      <c r="L1659" s="5">
        <f t="shared" si="553"/>
        <v>5</v>
      </c>
      <c r="M1659" s="5">
        <f t="shared" si="554"/>
        <v>2023</v>
      </c>
      <c r="N1659" s="6">
        <v>760</v>
      </c>
      <c r="P1659" s="6">
        <f t="shared" si="546"/>
        <v>760</v>
      </c>
      <c r="Q1659" s="7">
        <f t="shared" si="556"/>
        <v>3055241.9500000011</v>
      </c>
      <c r="R1659" s="44" t="str">
        <f>VLOOKUP(F1659,'Set up'!$A$2:$E$44,5,FALSE)</f>
        <v>Trsf</v>
      </c>
    </row>
    <row r="1660" spans="1:19" x14ac:dyDescent="0.3">
      <c r="A1660" s="4">
        <v>45054</v>
      </c>
      <c r="B1660" s="5">
        <f t="shared" si="551"/>
        <v>5</v>
      </c>
      <c r="C1660" s="5">
        <f t="shared" si="552"/>
        <v>2023</v>
      </c>
      <c r="D1660" s="5" t="s">
        <v>1541</v>
      </c>
      <c r="E1660" s="5" t="str">
        <f>VLOOKUP(F1660,'Set up'!$A$2:$C$44,2,FALSE)</f>
        <v>C00000020</v>
      </c>
      <c r="F1660" s="1" t="s">
        <v>411</v>
      </c>
      <c r="G1660" s="89" t="s">
        <v>1075</v>
      </c>
      <c r="H1660" s="5">
        <v>2</v>
      </c>
      <c r="I1660" s="5" t="str">
        <f>VLOOKUP(F1660,'Set up'!$A$2:$C$44,3,FALSE)</f>
        <v>Cash</v>
      </c>
      <c r="J1660" s="5">
        <f>VLOOKUP(F1660,'Set up'!$A$2:$D$44,4,FALSE)</f>
        <v>0</v>
      </c>
      <c r="K1660" s="4">
        <f t="shared" si="548"/>
        <v>45054</v>
      </c>
      <c r="L1660" s="5">
        <f t="shared" si="553"/>
        <v>5</v>
      </c>
      <c r="M1660" s="5">
        <f t="shared" si="554"/>
        <v>2023</v>
      </c>
      <c r="N1660" s="6">
        <v>2000</v>
      </c>
      <c r="P1660" s="6">
        <f t="shared" si="546"/>
        <v>2000</v>
      </c>
      <c r="Q1660" s="7">
        <f t="shared" si="556"/>
        <v>3057241.9500000011</v>
      </c>
      <c r="R1660" s="44" t="str">
        <f>VLOOKUP(F1660,'Set up'!$A$2:$E$44,5,FALSE)</f>
        <v>Trsf</v>
      </c>
    </row>
    <row r="1661" spans="1:19" x14ac:dyDescent="0.3">
      <c r="A1661" s="4">
        <v>45054</v>
      </c>
      <c r="B1661" s="5">
        <f t="shared" si="551"/>
        <v>5</v>
      </c>
      <c r="C1661" s="5">
        <f t="shared" si="552"/>
        <v>2023</v>
      </c>
      <c r="D1661" s="5" t="s">
        <v>1542</v>
      </c>
      <c r="E1661" s="5" t="str">
        <f>VLOOKUP(F1661,'Set up'!$A$2:$C$44,2,FALSE)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up'!$A$2:$C$44,3,FALSE)</f>
        <v>Cash</v>
      </c>
      <c r="J1661" s="5">
        <f>VLOOKUP(F1661,'Set up'!$A$2:$D$44,4,FALSE)</f>
        <v>0</v>
      </c>
      <c r="K1661" s="4">
        <f t="shared" si="548"/>
        <v>45054</v>
      </c>
      <c r="L1661" s="5">
        <f t="shared" si="553"/>
        <v>5</v>
      </c>
      <c r="M1661" s="5">
        <f t="shared" si="554"/>
        <v>2023</v>
      </c>
      <c r="N1661" s="6">
        <v>5412</v>
      </c>
      <c r="O1661" s="6">
        <f t="shared" ref="O1661:O1668" si="559">-N1661</f>
        <v>-5412</v>
      </c>
      <c r="P1661" s="6">
        <f t="shared" si="546"/>
        <v>0</v>
      </c>
      <c r="Q1661" s="7">
        <f t="shared" si="556"/>
        <v>3062653.9500000011</v>
      </c>
      <c r="R1661" s="44" t="str">
        <f>VLOOKUP(F1661,'Set up'!$A$2:$E$44,5,FALSE)</f>
        <v>Cash</v>
      </c>
      <c r="S1661" s="1" t="s">
        <v>1596</v>
      </c>
    </row>
    <row r="1662" spans="1:19" x14ac:dyDescent="0.3">
      <c r="A1662" s="4">
        <v>45054</v>
      </c>
      <c r="B1662" s="5">
        <f t="shared" si="551"/>
        <v>5</v>
      </c>
      <c r="C1662" s="5">
        <f t="shared" si="552"/>
        <v>2023</v>
      </c>
      <c r="D1662" s="5" t="s">
        <v>1542</v>
      </c>
      <c r="E1662" s="5" t="str">
        <f>VLOOKUP(F1662,'Set up'!$A$2:$C$44,2,FALSE)</f>
        <v>C00000014</v>
      </c>
      <c r="F1662" s="1" t="s">
        <v>263</v>
      </c>
      <c r="G1662" s="89" t="s">
        <v>990</v>
      </c>
      <c r="H1662" s="5">
        <v>5</v>
      </c>
      <c r="I1662" s="5" t="str">
        <f>VLOOKUP(F1662,'Set up'!$A$2:$C$44,3,FALSE)</f>
        <v>Cash</v>
      </c>
      <c r="J1662" s="5">
        <f>VLOOKUP(F1662,'Set up'!$A$2:$D$44,4,FALSE)</f>
        <v>0</v>
      </c>
      <c r="K1662" s="4">
        <f t="shared" si="548"/>
        <v>45054</v>
      </c>
      <c r="L1662" s="5">
        <f t="shared" si="553"/>
        <v>5</v>
      </c>
      <c r="M1662" s="5">
        <f t="shared" si="554"/>
        <v>2023</v>
      </c>
      <c r="N1662" s="6">
        <v>1185</v>
      </c>
      <c r="O1662" s="6">
        <f t="shared" si="559"/>
        <v>-1185</v>
      </c>
      <c r="P1662" s="6">
        <f t="shared" si="546"/>
        <v>0</v>
      </c>
      <c r="Q1662" s="7">
        <f t="shared" si="556"/>
        <v>3063838.9500000011</v>
      </c>
      <c r="R1662" s="44" t="str">
        <f>VLOOKUP(F1662,'Set up'!$A$2:$E$44,5,FALSE)</f>
        <v>Cash</v>
      </c>
      <c r="S1662" s="1" t="s">
        <v>1596</v>
      </c>
    </row>
    <row r="1663" spans="1:19" x14ac:dyDescent="0.3">
      <c r="A1663" s="4">
        <v>45054</v>
      </c>
      <c r="B1663" s="5">
        <f t="shared" si="551"/>
        <v>5</v>
      </c>
      <c r="C1663" s="5">
        <f t="shared" si="552"/>
        <v>2023</v>
      </c>
      <c r="D1663" s="5" t="s">
        <v>1542</v>
      </c>
      <c r="E1663" s="5" t="str">
        <f>VLOOKUP(F1663,'Set up'!$A$2:$C$44,2,FALSE)</f>
        <v>C00000014</v>
      </c>
      <c r="F1663" s="1" t="s">
        <v>263</v>
      </c>
      <c r="G1663" s="89" t="s">
        <v>896</v>
      </c>
      <c r="H1663" s="5">
        <v>4</v>
      </c>
      <c r="I1663" s="5" t="str">
        <f>VLOOKUP(F1663,'Set up'!$A$2:$C$44,3,FALSE)</f>
        <v>Cash</v>
      </c>
      <c r="J1663" s="5">
        <f>VLOOKUP(F1663,'Set up'!$A$2:$D$44,4,FALSE)</f>
        <v>0</v>
      </c>
      <c r="K1663" s="4">
        <f t="shared" si="548"/>
        <v>45054</v>
      </c>
      <c r="L1663" s="5">
        <f t="shared" si="553"/>
        <v>5</v>
      </c>
      <c r="M1663" s="5">
        <f t="shared" si="554"/>
        <v>2023</v>
      </c>
      <c r="N1663" s="6">
        <v>640</v>
      </c>
      <c r="O1663" s="6">
        <f t="shared" si="559"/>
        <v>-640</v>
      </c>
      <c r="P1663" s="6">
        <f t="shared" si="546"/>
        <v>0</v>
      </c>
      <c r="Q1663" s="7">
        <f t="shared" si="556"/>
        <v>3064478.9500000011</v>
      </c>
      <c r="R1663" s="44" t="str">
        <f>VLOOKUP(F1663,'Set up'!$A$2:$E$44,5,FALSE)</f>
        <v>Cash</v>
      </c>
      <c r="S1663" s="1" t="s">
        <v>1596</v>
      </c>
    </row>
    <row r="1664" spans="1:19" x14ac:dyDescent="0.3">
      <c r="A1664" s="4">
        <v>45054</v>
      </c>
      <c r="B1664" s="5">
        <f t="shared" si="551"/>
        <v>5</v>
      </c>
      <c r="C1664" s="5">
        <f t="shared" si="552"/>
        <v>2023</v>
      </c>
      <c r="D1664" s="5" t="s">
        <v>1542</v>
      </c>
      <c r="E1664" s="5" t="str">
        <f>VLOOKUP(F1664,'Set up'!$A$2:$C$44,2,FALSE)</f>
        <v>C00000014</v>
      </c>
      <c r="F1664" s="1" t="s">
        <v>263</v>
      </c>
      <c r="G1664" s="89" t="s">
        <v>1112</v>
      </c>
      <c r="H1664" s="5">
        <v>3</v>
      </c>
      <c r="I1664" s="5" t="str">
        <f>VLOOKUP(F1664,'Set up'!$A$2:$C$44,3,FALSE)</f>
        <v>Cash</v>
      </c>
      <c r="J1664" s="5">
        <f>VLOOKUP(F1664,'Set up'!$A$2:$D$44,4,FALSE)</f>
        <v>0</v>
      </c>
      <c r="K1664" s="4">
        <f t="shared" si="548"/>
        <v>45054</v>
      </c>
      <c r="L1664" s="5">
        <f t="shared" si="553"/>
        <v>5</v>
      </c>
      <c r="M1664" s="5">
        <f t="shared" si="554"/>
        <v>2023</v>
      </c>
      <c r="N1664" s="6">
        <v>187.5</v>
      </c>
      <c r="O1664" s="6">
        <f t="shared" si="559"/>
        <v>-187.5</v>
      </c>
      <c r="P1664" s="6">
        <f t="shared" si="546"/>
        <v>0</v>
      </c>
      <c r="Q1664" s="7">
        <f t="shared" si="556"/>
        <v>3064666.4500000011</v>
      </c>
      <c r="R1664" s="44" t="str">
        <f>VLOOKUP(F1664,'Set up'!$A$2:$E$44,5,FALSE)</f>
        <v>Cash</v>
      </c>
      <c r="S1664" s="1" t="s">
        <v>1596</v>
      </c>
    </row>
    <row r="1665" spans="1:19" x14ac:dyDescent="0.3">
      <c r="A1665" s="4">
        <v>45054</v>
      </c>
      <c r="B1665" s="5">
        <f t="shared" si="551"/>
        <v>5</v>
      </c>
      <c r="C1665" s="5">
        <f t="shared" si="552"/>
        <v>2023</v>
      </c>
      <c r="D1665" s="5" t="s">
        <v>1542</v>
      </c>
      <c r="E1665" s="5" t="str">
        <f>VLOOKUP(F1665,'Set up'!$A$2:$C$44,2,FALSE)</f>
        <v>C00000014</v>
      </c>
      <c r="F1665" s="1" t="s">
        <v>263</v>
      </c>
      <c r="G1665" s="89" t="s">
        <v>867</v>
      </c>
      <c r="H1665" s="5">
        <v>6</v>
      </c>
      <c r="I1665" s="5" t="str">
        <f>VLOOKUP(F1665,'Set up'!$A$2:$C$44,3,FALSE)</f>
        <v>Cash</v>
      </c>
      <c r="J1665" s="5">
        <f>VLOOKUP(F1665,'Set up'!$A$2:$D$44,4,FALSE)</f>
        <v>0</v>
      </c>
      <c r="K1665" s="4">
        <f t="shared" si="548"/>
        <v>45054</v>
      </c>
      <c r="L1665" s="5">
        <f t="shared" si="553"/>
        <v>5</v>
      </c>
      <c r="M1665" s="5">
        <f t="shared" si="554"/>
        <v>2023</v>
      </c>
      <c r="N1665" s="6">
        <v>1548</v>
      </c>
      <c r="O1665" s="6">
        <f t="shared" si="559"/>
        <v>-1548</v>
      </c>
      <c r="P1665" s="6">
        <f t="shared" si="546"/>
        <v>0</v>
      </c>
      <c r="Q1665" s="7">
        <f t="shared" si="556"/>
        <v>3066214.4500000011</v>
      </c>
      <c r="R1665" s="44" t="str">
        <f>VLOOKUP(F1665,'Set up'!$A$2:$E$44,5,FALSE)</f>
        <v>Cash</v>
      </c>
      <c r="S1665" s="1" t="s">
        <v>1596</v>
      </c>
    </row>
    <row r="1666" spans="1:19" x14ac:dyDescent="0.3">
      <c r="A1666" s="4">
        <v>45054</v>
      </c>
      <c r="B1666" s="5">
        <f t="shared" si="551"/>
        <v>5</v>
      </c>
      <c r="C1666" s="5">
        <f t="shared" si="552"/>
        <v>2023</v>
      </c>
      <c r="D1666" s="5" t="s">
        <v>1542</v>
      </c>
      <c r="E1666" s="5" t="str">
        <f>VLOOKUP(F1666,'Set up'!$A$2:$C$44,2,FALSE)</f>
        <v>C00000014</v>
      </c>
      <c r="F1666" s="1" t="s">
        <v>263</v>
      </c>
      <c r="G1666" s="89" t="s">
        <v>668</v>
      </c>
      <c r="H1666" s="5">
        <v>2</v>
      </c>
      <c r="I1666" s="5" t="str">
        <f>VLOOKUP(F1666,'Set up'!$A$2:$C$44,3,FALSE)</f>
        <v>Cash</v>
      </c>
      <c r="J1666" s="5">
        <f>VLOOKUP(F1666,'Set up'!$A$2:$D$44,4,FALSE)</f>
        <v>0</v>
      </c>
      <c r="K1666" s="4">
        <f t="shared" si="548"/>
        <v>45054</v>
      </c>
      <c r="L1666" s="5">
        <f t="shared" si="553"/>
        <v>5</v>
      </c>
      <c r="M1666" s="5">
        <f t="shared" si="554"/>
        <v>2023</v>
      </c>
      <c r="N1666" s="6">
        <v>190</v>
      </c>
      <c r="O1666" s="6">
        <f t="shared" si="559"/>
        <v>-190</v>
      </c>
      <c r="P1666" s="6">
        <f t="shared" si="546"/>
        <v>0</v>
      </c>
      <c r="Q1666" s="7">
        <f t="shared" si="556"/>
        <v>3066404.4500000011</v>
      </c>
      <c r="R1666" s="44" t="str">
        <f>VLOOKUP(F1666,'Set up'!$A$2:$E$44,5,FALSE)</f>
        <v>Cash</v>
      </c>
      <c r="S1666" s="1" t="s">
        <v>1596</v>
      </c>
    </row>
    <row r="1667" spans="1:19" x14ac:dyDescent="0.3">
      <c r="A1667" s="4">
        <v>45054</v>
      </c>
      <c r="B1667" s="5">
        <f t="shared" si="551"/>
        <v>5</v>
      </c>
      <c r="C1667" s="5">
        <f t="shared" si="552"/>
        <v>2023</v>
      </c>
      <c r="D1667" s="5" t="s">
        <v>1542</v>
      </c>
      <c r="E1667" s="5" t="str">
        <f>VLOOKUP(F1667,'Set up'!$A$2:$C$44,2,FALSE)</f>
        <v>C00000014</v>
      </c>
      <c r="F1667" s="1" t="s">
        <v>263</v>
      </c>
      <c r="G1667" s="89" t="s">
        <v>951</v>
      </c>
      <c r="H1667" s="5">
        <v>4</v>
      </c>
      <c r="I1667" s="5" t="str">
        <f>VLOOKUP(F1667,'Set up'!$A$2:$C$44,3,FALSE)</f>
        <v>Cash</v>
      </c>
      <c r="J1667" s="5">
        <f>VLOOKUP(F1667,'Set up'!$A$2:$D$44,4,FALSE)</f>
        <v>0</v>
      </c>
      <c r="K1667" s="4">
        <f t="shared" si="548"/>
        <v>45054</v>
      </c>
      <c r="L1667" s="5">
        <f t="shared" si="553"/>
        <v>5</v>
      </c>
      <c r="M1667" s="5">
        <f t="shared" si="554"/>
        <v>2023</v>
      </c>
      <c r="N1667" s="6">
        <v>200</v>
      </c>
      <c r="O1667" s="6">
        <f t="shared" si="559"/>
        <v>-200</v>
      </c>
      <c r="P1667" s="6">
        <f t="shared" si="546"/>
        <v>0</v>
      </c>
      <c r="Q1667" s="7">
        <f t="shared" si="556"/>
        <v>3066604.4500000011</v>
      </c>
      <c r="R1667" s="44" t="str">
        <f>VLOOKUP(F1667,'Set up'!$A$2:$E$44,5,FALSE)</f>
        <v>Cash</v>
      </c>
      <c r="S1667" s="1" t="s">
        <v>1596</v>
      </c>
    </row>
    <row r="1668" spans="1:19" x14ac:dyDescent="0.3">
      <c r="A1668" s="4">
        <v>45054</v>
      </c>
      <c r="B1668" s="5">
        <f t="shared" si="551"/>
        <v>5</v>
      </c>
      <c r="C1668" s="5">
        <f t="shared" si="552"/>
        <v>2023</v>
      </c>
      <c r="D1668" s="5" t="s">
        <v>1542</v>
      </c>
      <c r="E1668" s="5" t="str">
        <f>VLOOKUP(F1668,'Set up'!$A$2:$C$44,2,FALSE)</f>
        <v>C00000014</v>
      </c>
      <c r="F1668" s="1" t="s">
        <v>263</v>
      </c>
      <c r="G1668" s="89" t="s">
        <v>1344</v>
      </c>
      <c r="H1668" s="5">
        <v>2</v>
      </c>
      <c r="I1668" s="5" t="str">
        <f>VLOOKUP(F1668,'Set up'!$A$2:$C$44,3,FALSE)</f>
        <v>Cash</v>
      </c>
      <c r="J1668" s="5">
        <f>VLOOKUP(F1668,'Set up'!$A$2:$D$44,4,FALSE)</f>
        <v>0</v>
      </c>
      <c r="K1668" s="4">
        <f t="shared" si="548"/>
        <v>45054</v>
      </c>
      <c r="L1668" s="5">
        <f t="shared" si="553"/>
        <v>5</v>
      </c>
      <c r="M1668" s="5">
        <f t="shared" si="554"/>
        <v>2023</v>
      </c>
      <c r="N1668" s="6">
        <v>330</v>
      </c>
      <c r="O1668" s="6">
        <f t="shared" si="559"/>
        <v>-330</v>
      </c>
      <c r="P1668" s="6">
        <f t="shared" si="546"/>
        <v>0</v>
      </c>
      <c r="Q1668" s="7">
        <f t="shared" si="556"/>
        <v>3066934.4500000011</v>
      </c>
      <c r="R1668" s="44" t="str">
        <f>VLOOKUP(F1668,'Set up'!$A$2:$E$44,5,FALSE)</f>
        <v>Cash</v>
      </c>
      <c r="S1668" s="1" t="s">
        <v>1596</v>
      </c>
    </row>
    <row r="1669" spans="1:19" x14ac:dyDescent="0.3">
      <c r="A1669" s="4">
        <v>45058</v>
      </c>
      <c r="B1669" s="5">
        <f t="shared" si="551"/>
        <v>5</v>
      </c>
      <c r="C1669" s="5">
        <f t="shared" si="552"/>
        <v>2023</v>
      </c>
      <c r="D1669" s="5" t="s">
        <v>1543</v>
      </c>
      <c r="E1669" s="5" t="str">
        <f>VLOOKUP(F1669,'Set up'!$A$2:$C$44,2,FALSE)</f>
        <v>C00000019</v>
      </c>
      <c r="F1669" s="1" t="s">
        <v>402</v>
      </c>
      <c r="G1669" s="89" t="s">
        <v>721</v>
      </c>
      <c r="H1669" s="5">
        <v>2</v>
      </c>
      <c r="I1669" s="5" t="str">
        <f>VLOOKUP(F1669,'Set up'!$A$2:$C$44,3,FALSE)</f>
        <v>Cash</v>
      </c>
      <c r="J1669" s="5">
        <f>VLOOKUP(F1669,'Set up'!$A$2:$D$44,4,FALSE)</f>
        <v>0</v>
      </c>
      <c r="K1669" s="4">
        <f t="shared" si="548"/>
        <v>45058</v>
      </c>
      <c r="L1669" s="5">
        <f t="shared" si="553"/>
        <v>5</v>
      </c>
      <c r="M1669" s="5">
        <f t="shared" si="554"/>
        <v>2023</v>
      </c>
      <c r="N1669" s="6">
        <v>3652</v>
      </c>
      <c r="P1669" s="6">
        <f t="shared" si="546"/>
        <v>3652</v>
      </c>
      <c r="Q1669" s="7">
        <f t="shared" si="556"/>
        <v>3070586.4500000011</v>
      </c>
      <c r="R1669" s="44" t="str">
        <f>VLOOKUP(F1669,'Set up'!$A$2:$E$44,5,FALSE)</f>
        <v>Trsf</v>
      </c>
    </row>
    <row r="1670" spans="1:19" x14ac:dyDescent="0.3">
      <c r="A1670" s="4">
        <v>45058</v>
      </c>
      <c r="B1670" s="5">
        <f t="shared" si="551"/>
        <v>5</v>
      </c>
      <c r="C1670" s="5">
        <f t="shared" si="552"/>
        <v>2023</v>
      </c>
      <c r="D1670" s="5" t="s">
        <v>1543</v>
      </c>
      <c r="E1670" s="5" t="str">
        <f>VLOOKUP(F1670,'Set up'!$A$2:$C$44,2,FALSE)</f>
        <v>C00000019</v>
      </c>
      <c r="F1670" s="1" t="s">
        <v>402</v>
      </c>
      <c r="G1670" s="89" t="s">
        <v>1413</v>
      </c>
      <c r="H1670" s="5">
        <v>1</v>
      </c>
      <c r="I1670" s="5" t="str">
        <f>VLOOKUP(F1670,'Set up'!$A$2:$C$44,3,FALSE)</f>
        <v>Cash</v>
      </c>
      <c r="J1670" s="5">
        <f>VLOOKUP(F1670,'Set up'!$A$2:$D$44,4,FALSE)</f>
        <v>0</v>
      </c>
      <c r="K1670" s="4">
        <f t="shared" si="548"/>
        <v>45058</v>
      </c>
      <c r="L1670" s="5">
        <f t="shared" si="553"/>
        <v>5</v>
      </c>
      <c r="M1670" s="5">
        <f t="shared" si="554"/>
        <v>2023</v>
      </c>
      <c r="N1670" s="6">
        <v>421.2</v>
      </c>
      <c r="P1670" s="6">
        <f t="shared" si="546"/>
        <v>421.2</v>
      </c>
      <c r="Q1670" s="7">
        <f t="shared" si="556"/>
        <v>3071007.6500000013</v>
      </c>
      <c r="R1670" s="44" t="str">
        <f>VLOOKUP(F1670,'Set up'!$A$2:$E$44,5,FALSE)</f>
        <v>Trsf</v>
      </c>
    </row>
    <row r="1671" spans="1:19" x14ac:dyDescent="0.3">
      <c r="A1671" s="4">
        <v>45058</v>
      </c>
      <c r="B1671" s="5">
        <f t="shared" si="551"/>
        <v>5</v>
      </c>
      <c r="C1671" s="5">
        <f t="shared" si="552"/>
        <v>2023</v>
      </c>
      <c r="D1671" s="5" t="s">
        <v>1543</v>
      </c>
      <c r="E1671" s="5" t="str">
        <f>VLOOKUP(F1671,'Set up'!$A$2:$C$44,2,FALSE)</f>
        <v>C00000019</v>
      </c>
      <c r="F1671" s="1" t="s">
        <v>402</v>
      </c>
      <c r="G1671" s="89" t="s">
        <v>793</v>
      </c>
      <c r="H1671" s="5">
        <v>3</v>
      </c>
      <c r="I1671" s="5" t="str">
        <f>VLOOKUP(F1671,'Set up'!$A$2:$C$44,3,FALSE)</f>
        <v>Cash</v>
      </c>
      <c r="J1671" s="5">
        <f>VLOOKUP(F1671,'Set up'!$A$2:$D$44,4,FALSE)</f>
        <v>0</v>
      </c>
      <c r="K1671" s="4">
        <f t="shared" si="548"/>
        <v>45058</v>
      </c>
      <c r="L1671" s="5">
        <f t="shared" si="553"/>
        <v>5</v>
      </c>
      <c r="M1671" s="5">
        <f t="shared" si="554"/>
        <v>2023</v>
      </c>
      <c r="N1671" s="6">
        <v>187.5</v>
      </c>
      <c r="P1671" s="6">
        <f t="shared" si="546"/>
        <v>187.5</v>
      </c>
      <c r="Q1671" s="7">
        <f t="shared" si="556"/>
        <v>3071195.1500000013</v>
      </c>
      <c r="R1671" s="44" t="str">
        <f>VLOOKUP(F1671,'Set up'!$A$2:$E$44,5,FALSE)</f>
        <v>Trsf</v>
      </c>
    </row>
    <row r="1672" spans="1:19" x14ac:dyDescent="0.3">
      <c r="A1672" s="4">
        <v>45058</v>
      </c>
      <c r="B1672" s="5">
        <f t="shared" si="551"/>
        <v>5</v>
      </c>
      <c r="C1672" s="5">
        <f t="shared" si="552"/>
        <v>2023</v>
      </c>
      <c r="D1672" s="5" t="s">
        <v>1543</v>
      </c>
      <c r="E1672" s="5" t="str">
        <f>VLOOKUP(F1672,'Set up'!$A$2:$C$44,2,FALSE)</f>
        <v>C00000019</v>
      </c>
      <c r="F1672" s="1" t="s">
        <v>402</v>
      </c>
      <c r="G1672" s="89" t="s">
        <v>1134</v>
      </c>
      <c r="H1672" s="5">
        <v>1</v>
      </c>
      <c r="I1672" s="5" t="str">
        <f>VLOOKUP(F1672,'Set up'!$A$2:$C$44,3,FALSE)</f>
        <v>Cash</v>
      </c>
      <c r="J1672" s="5">
        <f>VLOOKUP(F1672,'Set up'!$A$2:$D$44,4,FALSE)</f>
        <v>0</v>
      </c>
      <c r="K1672" s="4">
        <f t="shared" si="548"/>
        <v>45058</v>
      </c>
      <c r="L1672" s="5">
        <f t="shared" si="553"/>
        <v>5</v>
      </c>
      <c r="M1672" s="5">
        <f t="shared" si="554"/>
        <v>2023</v>
      </c>
      <c r="N1672" s="6">
        <v>420</v>
      </c>
      <c r="P1672" s="6">
        <f t="shared" si="546"/>
        <v>420</v>
      </c>
      <c r="Q1672" s="7">
        <f t="shared" si="556"/>
        <v>3071615.1500000013</v>
      </c>
      <c r="R1672" s="44" t="str">
        <f>VLOOKUP(F1672,'Set up'!$A$2:$E$44,5,FALSE)</f>
        <v>Trsf</v>
      </c>
    </row>
    <row r="1673" spans="1:19" x14ac:dyDescent="0.3">
      <c r="A1673" s="4">
        <v>45058</v>
      </c>
      <c r="B1673" s="5">
        <f t="shared" si="551"/>
        <v>5</v>
      </c>
      <c r="C1673" s="5">
        <f t="shared" si="552"/>
        <v>2023</v>
      </c>
      <c r="D1673" s="5" t="s">
        <v>1543</v>
      </c>
      <c r="E1673" s="5" t="str">
        <f>VLOOKUP(F1673,'Set up'!$A$2:$C$44,2,FALSE)</f>
        <v>C00000019</v>
      </c>
      <c r="F1673" s="1" t="s">
        <v>402</v>
      </c>
      <c r="G1673" s="89" t="s">
        <v>46</v>
      </c>
      <c r="H1673" s="5">
        <v>1</v>
      </c>
      <c r="I1673" s="5" t="str">
        <f>VLOOKUP(F1673,'Set up'!$A$2:$C$44,3,FALSE)</f>
        <v>Cash</v>
      </c>
      <c r="J1673" s="5">
        <f>VLOOKUP(F1673,'Set up'!$A$2:$D$44,4,FALSE)</f>
        <v>0</v>
      </c>
      <c r="K1673" s="4">
        <f t="shared" si="548"/>
        <v>45058</v>
      </c>
      <c r="L1673" s="5">
        <f t="shared" si="553"/>
        <v>5</v>
      </c>
      <c r="M1673" s="5">
        <f t="shared" si="554"/>
        <v>2023</v>
      </c>
      <c r="N1673" s="6">
        <v>105</v>
      </c>
      <c r="P1673" s="6">
        <f t="shared" si="546"/>
        <v>105</v>
      </c>
      <c r="Q1673" s="7">
        <f t="shared" si="556"/>
        <v>3071720.1500000013</v>
      </c>
      <c r="R1673" s="44" t="str">
        <f>VLOOKUP(F1673,'Set up'!$A$2:$E$44,5,FALSE)</f>
        <v>Trsf</v>
      </c>
    </row>
    <row r="1674" spans="1:19" x14ac:dyDescent="0.3">
      <c r="A1674" s="4">
        <v>45056</v>
      </c>
      <c r="B1674" s="5">
        <f t="shared" si="551"/>
        <v>5</v>
      </c>
      <c r="C1674" s="5">
        <f t="shared" si="552"/>
        <v>2023</v>
      </c>
      <c r="D1674" s="5" t="s">
        <v>1544</v>
      </c>
      <c r="E1674" s="5" t="str">
        <f>VLOOKUP(F1674,'Set up'!$A$2:$C$44,2,FALSE)</f>
        <v>C00000010</v>
      </c>
      <c r="F1674" s="1" t="s">
        <v>62</v>
      </c>
      <c r="G1674" s="89" t="s">
        <v>1404</v>
      </c>
      <c r="H1674" s="5">
        <v>6</v>
      </c>
      <c r="I1674" s="5">
        <f>VLOOKUP(F1674,'Set up'!$A$2:$C$44,3,FALSE)</f>
        <v>120</v>
      </c>
      <c r="J1674" s="5">
        <f>VLOOKUP(F1674,'Set up'!$A$2:$D$44,4,FALSE)</f>
        <v>120</v>
      </c>
      <c r="K1674" s="4">
        <f t="shared" si="548"/>
        <v>45176</v>
      </c>
      <c r="L1674" s="5">
        <f t="shared" si="553"/>
        <v>9</v>
      </c>
      <c r="M1674" s="5">
        <f t="shared" si="554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56"/>
        <v>3081752.1500000013</v>
      </c>
      <c r="R1674" s="44" t="str">
        <f>VLOOKUP(F1674,'Set up'!$A$2:$E$44,5,FALSE)</f>
        <v>Trsf</v>
      </c>
      <c r="S1674" s="1" t="s">
        <v>1862</v>
      </c>
    </row>
    <row r="1675" spans="1:19" x14ac:dyDescent="0.3">
      <c r="A1675" s="4">
        <v>45056</v>
      </c>
      <c r="B1675" s="5">
        <f t="shared" si="551"/>
        <v>5</v>
      </c>
      <c r="C1675" s="5">
        <f t="shared" si="552"/>
        <v>2023</v>
      </c>
      <c r="D1675" s="5" t="s">
        <v>1544</v>
      </c>
      <c r="E1675" s="5" t="str">
        <f>VLOOKUP(F1675,'Set up'!$A$2:$C$44,2,FALSE)</f>
        <v>C00000010</v>
      </c>
      <c r="F1675" s="1" t="s">
        <v>62</v>
      </c>
      <c r="G1675" s="89" t="s">
        <v>1545</v>
      </c>
      <c r="H1675" s="5">
        <v>6</v>
      </c>
      <c r="I1675" s="5">
        <f>VLOOKUP(F1675,'Set up'!$A$2:$C$44,3,FALSE)</f>
        <v>120</v>
      </c>
      <c r="J1675" s="5">
        <f>VLOOKUP(F1675,'Set up'!$A$2:$D$44,4,FALSE)</f>
        <v>120</v>
      </c>
      <c r="K1675" s="4">
        <f t="shared" si="548"/>
        <v>45176</v>
      </c>
      <c r="L1675" s="5">
        <f t="shared" si="553"/>
        <v>9</v>
      </c>
      <c r="M1675" s="5">
        <f t="shared" si="554"/>
        <v>2023</v>
      </c>
      <c r="N1675" s="6">
        <v>1206</v>
      </c>
      <c r="O1675" s="6">
        <f>-N1675</f>
        <v>-1206</v>
      </c>
      <c r="P1675" s="6">
        <f t="shared" si="546"/>
        <v>0</v>
      </c>
      <c r="Q1675" s="7">
        <f t="shared" si="556"/>
        <v>3082958.1500000013</v>
      </c>
      <c r="R1675" s="44" t="str">
        <f>VLOOKUP(F1675,'Set up'!$A$2:$E$44,5,FALSE)</f>
        <v>Trsf</v>
      </c>
      <c r="S1675" s="1" t="s">
        <v>1862</v>
      </c>
    </row>
    <row r="1676" spans="1:19" x14ac:dyDescent="0.3">
      <c r="A1676" s="4">
        <v>45056</v>
      </c>
      <c r="B1676" s="5">
        <f t="shared" si="551"/>
        <v>5</v>
      </c>
      <c r="C1676" s="5">
        <f t="shared" si="552"/>
        <v>2023</v>
      </c>
      <c r="D1676" s="5" t="s">
        <v>1544</v>
      </c>
      <c r="E1676" s="5" t="str">
        <f>VLOOKUP(F1676,'Set up'!$A$2:$C$44,2,FALSE)</f>
        <v>C00000010</v>
      </c>
      <c r="F1676" s="1" t="s">
        <v>62</v>
      </c>
      <c r="G1676" s="89" t="s">
        <v>793</v>
      </c>
      <c r="H1676" s="5">
        <v>10</v>
      </c>
      <c r="I1676" s="5">
        <f>VLOOKUP(F1676,'Set up'!$A$2:$C$44,3,FALSE)</f>
        <v>120</v>
      </c>
      <c r="J1676" s="5">
        <f>VLOOKUP(F1676,'Set up'!$A$2:$D$44,4,FALSE)</f>
        <v>120</v>
      </c>
      <c r="K1676" s="4">
        <f t="shared" si="548"/>
        <v>45176</v>
      </c>
      <c r="L1676" s="5">
        <f t="shared" si="553"/>
        <v>9</v>
      </c>
      <c r="M1676" s="5">
        <f t="shared" si="554"/>
        <v>2023</v>
      </c>
      <c r="N1676" s="6">
        <v>575</v>
      </c>
      <c r="O1676" s="6">
        <f>-N1676</f>
        <v>-575</v>
      </c>
      <c r="P1676" s="6">
        <f t="shared" si="546"/>
        <v>0</v>
      </c>
      <c r="Q1676" s="7">
        <f t="shared" si="556"/>
        <v>3083533.1500000013</v>
      </c>
      <c r="R1676" s="44" t="str">
        <f>VLOOKUP(F1676,'Set up'!$A$2:$E$44,5,FALSE)</f>
        <v>Trsf</v>
      </c>
      <c r="S1676" s="1" t="s">
        <v>1862</v>
      </c>
    </row>
    <row r="1677" spans="1:19" x14ac:dyDescent="0.3">
      <c r="A1677" s="4">
        <v>45061</v>
      </c>
      <c r="B1677" s="5">
        <f t="shared" si="551"/>
        <v>5</v>
      </c>
      <c r="C1677" s="5">
        <f t="shared" si="552"/>
        <v>2023</v>
      </c>
      <c r="D1677" s="5" t="s">
        <v>1546</v>
      </c>
      <c r="E1677" s="5" t="str">
        <f>VLOOKUP(F1677,'Set up'!$A$2:$C$44,2,FALSE)</f>
        <v>C00000037</v>
      </c>
      <c r="F1677" s="1" t="s">
        <v>1311</v>
      </c>
      <c r="G1677" s="89" t="s">
        <v>721</v>
      </c>
      <c r="H1677" s="5">
        <v>4</v>
      </c>
      <c r="I1677" s="5">
        <f>VLOOKUP(F1677,'Set up'!$A$2:$C$44,3,FALSE)</f>
        <v>30</v>
      </c>
      <c r="J1677" s="5">
        <f>VLOOKUP(F1677,'Set up'!$A$2:$D$44,4,FALSE)</f>
        <v>30</v>
      </c>
      <c r="K1677" s="4">
        <f t="shared" si="548"/>
        <v>45091</v>
      </c>
      <c r="L1677" s="5">
        <f t="shared" si="553"/>
        <v>6</v>
      </c>
      <c r="M1677" s="5">
        <f t="shared" si="554"/>
        <v>2023</v>
      </c>
      <c r="N1677" s="6">
        <v>7480</v>
      </c>
      <c r="O1677" s="6">
        <f t="shared" ref="O1677:O1683" si="560">-N1677</f>
        <v>-7480</v>
      </c>
      <c r="P1677" s="6">
        <f t="shared" si="546"/>
        <v>0</v>
      </c>
      <c r="Q1677" s="7">
        <f t="shared" si="556"/>
        <v>3091013.1500000013</v>
      </c>
      <c r="R1677" s="44" t="str">
        <f>VLOOKUP(F1677,'Set up'!$A$2:$E$44,5,FALSE)</f>
        <v>Chq</v>
      </c>
      <c r="S1677" s="1" t="s">
        <v>1694</v>
      </c>
    </row>
    <row r="1678" spans="1:19" x14ac:dyDescent="0.3">
      <c r="A1678" s="4">
        <v>45061</v>
      </c>
      <c r="B1678" s="5">
        <f t="shared" si="551"/>
        <v>5</v>
      </c>
      <c r="C1678" s="5">
        <f t="shared" si="552"/>
        <v>2023</v>
      </c>
      <c r="D1678" s="5" t="s">
        <v>1546</v>
      </c>
      <c r="E1678" s="5" t="str">
        <f>VLOOKUP(F1678,'Set up'!$A$2:$C$44,2,FALSE)</f>
        <v>C00000037</v>
      </c>
      <c r="F1678" s="1" t="s">
        <v>1311</v>
      </c>
      <c r="G1678" s="89" t="s">
        <v>1547</v>
      </c>
      <c r="H1678" s="5">
        <v>5</v>
      </c>
      <c r="I1678" s="5">
        <f>VLOOKUP(F1678,'Set up'!$A$2:$C$44,3,FALSE)</f>
        <v>30</v>
      </c>
      <c r="J1678" s="5">
        <f>VLOOKUP(F1678,'Set up'!$A$2:$D$44,4,FALSE)</f>
        <v>30</v>
      </c>
      <c r="K1678" s="4">
        <f t="shared" si="548"/>
        <v>45091</v>
      </c>
      <c r="L1678" s="5">
        <f t="shared" si="553"/>
        <v>6</v>
      </c>
      <c r="M1678" s="5">
        <f t="shared" si="554"/>
        <v>2023</v>
      </c>
      <c r="N1678" s="6">
        <v>2613</v>
      </c>
      <c r="O1678" s="6">
        <f t="shared" si="560"/>
        <v>-2613</v>
      </c>
      <c r="P1678" s="6">
        <f t="shared" si="546"/>
        <v>0</v>
      </c>
      <c r="Q1678" s="7">
        <f t="shared" si="556"/>
        <v>3093626.1500000013</v>
      </c>
      <c r="R1678" s="44" t="str">
        <f>VLOOKUP(F1678,'Set up'!$A$2:$E$44,5,FALSE)</f>
        <v>Chq</v>
      </c>
      <c r="S1678" s="1" t="s">
        <v>1694</v>
      </c>
    </row>
    <row r="1679" spans="1:19" x14ac:dyDescent="0.3">
      <c r="A1679" s="4">
        <v>45061</v>
      </c>
      <c r="B1679" s="5">
        <f t="shared" si="551"/>
        <v>5</v>
      </c>
      <c r="C1679" s="5">
        <f t="shared" si="552"/>
        <v>2023</v>
      </c>
      <c r="D1679" s="5" t="s">
        <v>1546</v>
      </c>
      <c r="E1679" s="5" t="str">
        <f>VLOOKUP(F1679,'Set up'!$A$2:$C$44,2,FALSE)</f>
        <v>C00000037</v>
      </c>
      <c r="F1679" s="1" t="s">
        <v>1311</v>
      </c>
      <c r="G1679" s="89" t="s">
        <v>1407</v>
      </c>
      <c r="H1679" s="5">
        <v>3</v>
      </c>
      <c r="I1679" s="5">
        <f>VLOOKUP(F1679,'Set up'!$A$2:$C$44,3,FALSE)</f>
        <v>30</v>
      </c>
      <c r="J1679" s="5">
        <f>VLOOKUP(F1679,'Set up'!$A$2:$D$44,4,FALSE)</f>
        <v>30</v>
      </c>
      <c r="K1679" s="4">
        <f t="shared" si="548"/>
        <v>45091</v>
      </c>
      <c r="L1679" s="5">
        <f t="shared" si="553"/>
        <v>6</v>
      </c>
      <c r="M1679" s="5">
        <f t="shared" si="554"/>
        <v>2023</v>
      </c>
      <c r="N1679" s="6">
        <v>144</v>
      </c>
      <c r="O1679" s="6">
        <f t="shared" si="560"/>
        <v>-144</v>
      </c>
      <c r="P1679" s="6">
        <f t="shared" si="546"/>
        <v>0</v>
      </c>
      <c r="Q1679" s="7">
        <f t="shared" si="556"/>
        <v>3093770.1500000013</v>
      </c>
      <c r="R1679" s="44" t="str">
        <f>VLOOKUP(F1679,'Set up'!$A$2:$E$44,5,FALSE)</f>
        <v>Chq</v>
      </c>
      <c r="S1679" s="1" t="s">
        <v>1694</v>
      </c>
    </row>
    <row r="1680" spans="1:19" x14ac:dyDescent="0.3">
      <c r="A1680" s="4">
        <v>45061</v>
      </c>
      <c r="B1680" s="5">
        <f t="shared" si="551"/>
        <v>5</v>
      </c>
      <c r="C1680" s="5">
        <f t="shared" si="552"/>
        <v>2023</v>
      </c>
      <c r="D1680" s="5" t="s">
        <v>1546</v>
      </c>
      <c r="E1680" s="5" t="str">
        <f>VLOOKUP(F1680,'Set up'!$A$2:$C$44,2,FALSE)</f>
        <v>C00000037</v>
      </c>
      <c r="F1680" s="1" t="s">
        <v>1311</v>
      </c>
      <c r="G1680" s="89" t="s">
        <v>1063</v>
      </c>
      <c r="H1680" s="5">
        <v>3</v>
      </c>
      <c r="I1680" s="5">
        <f>VLOOKUP(F1680,'Set up'!$A$2:$C$44,3,FALSE)</f>
        <v>30</v>
      </c>
      <c r="J1680" s="5">
        <f>VLOOKUP(F1680,'Set up'!$A$2:$D$44,4,FALSE)</f>
        <v>30</v>
      </c>
      <c r="K1680" s="4">
        <f t="shared" si="548"/>
        <v>45091</v>
      </c>
      <c r="L1680" s="5">
        <f t="shared" si="553"/>
        <v>6</v>
      </c>
      <c r="M1680" s="5">
        <f t="shared" si="554"/>
        <v>2023</v>
      </c>
      <c r="N1680" s="6">
        <v>285</v>
      </c>
      <c r="O1680" s="6">
        <f t="shared" si="560"/>
        <v>-285</v>
      </c>
      <c r="P1680" s="6">
        <f t="shared" si="546"/>
        <v>0</v>
      </c>
      <c r="Q1680" s="7">
        <f t="shared" si="556"/>
        <v>3094055.1500000013</v>
      </c>
      <c r="R1680" s="44" t="str">
        <f>VLOOKUP(F1680,'Set up'!$A$2:$E$44,5,FALSE)</f>
        <v>Chq</v>
      </c>
      <c r="S1680" s="1" t="s">
        <v>1694</v>
      </c>
    </row>
    <row r="1681" spans="1:19" x14ac:dyDescent="0.3">
      <c r="A1681" s="4">
        <v>45061</v>
      </c>
      <c r="B1681" s="5">
        <f t="shared" si="551"/>
        <v>5</v>
      </c>
      <c r="C1681" s="5">
        <f t="shared" si="552"/>
        <v>2023</v>
      </c>
      <c r="D1681" s="5" t="s">
        <v>1546</v>
      </c>
      <c r="E1681" s="5" t="str">
        <f>VLOOKUP(F1681,'Set up'!$A$2:$C$44,2,FALSE)</f>
        <v>C00000037</v>
      </c>
      <c r="F1681" s="1" t="s">
        <v>1311</v>
      </c>
      <c r="G1681" s="89" t="s">
        <v>1112</v>
      </c>
      <c r="H1681" s="5">
        <v>5</v>
      </c>
      <c r="I1681" s="5">
        <f>VLOOKUP(F1681,'Set up'!$A$2:$C$44,3,FALSE)</f>
        <v>30</v>
      </c>
      <c r="J1681" s="5">
        <f>VLOOKUP(F1681,'Set up'!$A$2:$D$44,4,FALSE)</f>
        <v>30</v>
      </c>
      <c r="K1681" s="4">
        <f t="shared" si="548"/>
        <v>45091</v>
      </c>
      <c r="L1681" s="5">
        <f t="shared" si="553"/>
        <v>6</v>
      </c>
      <c r="M1681" s="5">
        <f t="shared" si="554"/>
        <v>2023</v>
      </c>
      <c r="N1681" s="6">
        <v>312.5</v>
      </c>
      <c r="O1681" s="6">
        <f t="shared" si="560"/>
        <v>-312.5</v>
      </c>
      <c r="P1681" s="6">
        <f t="shared" si="546"/>
        <v>0</v>
      </c>
      <c r="Q1681" s="7">
        <f t="shared" si="556"/>
        <v>3094367.6500000013</v>
      </c>
      <c r="R1681" s="44" t="str">
        <f>VLOOKUP(F1681,'Set up'!$A$2:$E$44,5,FALSE)</f>
        <v>Chq</v>
      </c>
      <c r="S1681" s="1" t="s">
        <v>1694</v>
      </c>
    </row>
    <row r="1682" spans="1:19" x14ac:dyDescent="0.3">
      <c r="A1682" s="4">
        <v>45061</v>
      </c>
      <c r="B1682" s="5">
        <f t="shared" si="551"/>
        <v>5</v>
      </c>
      <c r="C1682" s="5">
        <f t="shared" si="552"/>
        <v>2023</v>
      </c>
      <c r="D1682" s="5" t="s">
        <v>1546</v>
      </c>
      <c r="E1682" s="5" t="str">
        <f>VLOOKUP(F1682,'Set up'!$A$2:$C$44,2,FALSE)</f>
        <v>C00000037</v>
      </c>
      <c r="F1682" s="1" t="s">
        <v>1311</v>
      </c>
      <c r="G1682" s="89" t="s">
        <v>867</v>
      </c>
      <c r="H1682" s="5">
        <v>2</v>
      </c>
      <c r="I1682" s="5">
        <f>VLOOKUP(F1682,'Set up'!$A$2:$C$44,3,FALSE)</f>
        <v>30</v>
      </c>
      <c r="J1682" s="5">
        <f>VLOOKUP(F1682,'Set up'!$A$2:$D$44,4,FALSE)</f>
        <v>30</v>
      </c>
      <c r="K1682" s="4">
        <f t="shared" si="548"/>
        <v>45091</v>
      </c>
      <c r="L1682" s="5">
        <f t="shared" si="553"/>
        <v>6</v>
      </c>
      <c r="M1682" s="5">
        <f t="shared" si="554"/>
        <v>2023</v>
      </c>
      <c r="N1682" s="6">
        <v>520</v>
      </c>
      <c r="O1682" s="6">
        <f t="shared" si="560"/>
        <v>-520</v>
      </c>
      <c r="P1682" s="6">
        <f t="shared" si="546"/>
        <v>0</v>
      </c>
      <c r="Q1682" s="7">
        <f t="shared" si="556"/>
        <v>3094887.6500000013</v>
      </c>
      <c r="R1682" s="44" t="str">
        <f>VLOOKUP(F1682,'Set up'!$A$2:$E$44,5,FALSE)</f>
        <v>Chq</v>
      </c>
      <c r="S1682" s="1" t="s">
        <v>1694</v>
      </c>
    </row>
    <row r="1683" spans="1:19" x14ac:dyDescent="0.3">
      <c r="A1683" s="4">
        <v>45061</v>
      </c>
      <c r="B1683" s="5">
        <f t="shared" si="551"/>
        <v>5</v>
      </c>
      <c r="C1683" s="5">
        <f t="shared" si="552"/>
        <v>2023</v>
      </c>
      <c r="D1683" s="5" t="s">
        <v>1546</v>
      </c>
      <c r="E1683" s="5" t="str">
        <f>VLOOKUP(F1683,'Set up'!$A$2:$C$44,2,FALSE)</f>
        <v>C00000037</v>
      </c>
      <c r="F1683" s="1" t="s">
        <v>1311</v>
      </c>
      <c r="G1683" s="89" t="s">
        <v>1548</v>
      </c>
      <c r="H1683" s="5">
        <v>2</v>
      </c>
      <c r="I1683" s="5">
        <f>VLOOKUP(F1683,'Set up'!$A$2:$C$44,3,FALSE)</f>
        <v>30</v>
      </c>
      <c r="J1683" s="5">
        <f>VLOOKUP(F1683,'Set up'!$A$2:$D$44,4,FALSE)</f>
        <v>30</v>
      </c>
      <c r="K1683" s="4">
        <f t="shared" si="548"/>
        <v>45091</v>
      </c>
      <c r="L1683" s="5">
        <f t="shared" si="553"/>
        <v>6</v>
      </c>
      <c r="M1683" s="5">
        <f t="shared" si="554"/>
        <v>2023</v>
      </c>
      <c r="N1683" s="6">
        <v>1860</v>
      </c>
      <c r="O1683" s="6">
        <f t="shared" si="560"/>
        <v>-1860</v>
      </c>
      <c r="P1683" s="6">
        <f t="shared" si="546"/>
        <v>0</v>
      </c>
      <c r="Q1683" s="7">
        <f t="shared" si="556"/>
        <v>3096747.6500000013</v>
      </c>
      <c r="R1683" s="44" t="str">
        <f>VLOOKUP(F1683,'Set up'!$A$2:$E$44,5,FALSE)</f>
        <v>Chq</v>
      </c>
      <c r="S1683" s="1" t="s">
        <v>1694</v>
      </c>
    </row>
    <row r="1684" spans="1:19" x14ac:dyDescent="0.3">
      <c r="A1684" s="4">
        <v>45063</v>
      </c>
      <c r="B1684" s="5">
        <f t="shared" si="551"/>
        <v>5</v>
      </c>
      <c r="C1684" s="5">
        <f t="shared" si="552"/>
        <v>2023</v>
      </c>
      <c r="D1684" s="5" t="s">
        <v>1549</v>
      </c>
      <c r="E1684" s="5" t="str">
        <f>VLOOKUP(F1684,'Set up'!$A$2:$C$44,2,FALSE)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up'!$A$2:$C$44,3,FALSE)</f>
        <v>45</v>
      </c>
      <c r="J1684" s="5">
        <f>VLOOKUP(F1684,'Set up'!$A$2:$D$44,4,FALSE)</f>
        <v>45</v>
      </c>
      <c r="K1684" s="4">
        <f t="shared" si="548"/>
        <v>45108</v>
      </c>
      <c r="L1684" s="5">
        <f t="shared" si="553"/>
        <v>7</v>
      </c>
      <c r="M1684" s="5">
        <f t="shared" si="554"/>
        <v>2023</v>
      </c>
      <c r="N1684" s="6">
        <v>3872</v>
      </c>
      <c r="O1684" s="6">
        <f>-1500-1500-872</f>
        <v>-3872</v>
      </c>
      <c r="P1684" s="6">
        <f t="shared" si="546"/>
        <v>0</v>
      </c>
      <c r="Q1684" s="7">
        <f t="shared" si="556"/>
        <v>3100619.6500000013</v>
      </c>
      <c r="R1684" s="44" t="str">
        <f>VLOOKUP(F1684,'Set up'!$A$2:$E$44,5,FALSE)</f>
        <v>PD Chq</v>
      </c>
      <c r="S1684" s="1" t="s">
        <v>1780</v>
      </c>
    </row>
    <row r="1685" spans="1:19" x14ac:dyDescent="0.3">
      <c r="A1685" s="4">
        <v>45063</v>
      </c>
      <c r="B1685" s="5">
        <f t="shared" si="551"/>
        <v>5</v>
      </c>
      <c r="C1685" s="5">
        <f t="shared" si="552"/>
        <v>2023</v>
      </c>
      <c r="D1685" s="5" t="s">
        <v>1549</v>
      </c>
      <c r="E1685" s="5" t="str">
        <f>VLOOKUP(F1685,'Set up'!$A$2:$C$44,2,FALSE)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up'!$A$2:$C$44,3,FALSE)</f>
        <v>45</v>
      </c>
      <c r="J1685" s="5">
        <f>VLOOKUP(F1685,'Set up'!$A$2:$D$44,4,FALSE)</f>
        <v>45</v>
      </c>
      <c r="K1685" s="4">
        <f t="shared" si="548"/>
        <v>45108</v>
      </c>
      <c r="L1685" s="5">
        <f t="shared" si="553"/>
        <v>7</v>
      </c>
      <c r="M1685" s="5">
        <f t="shared" si="554"/>
        <v>2023</v>
      </c>
      <c r="N1685" s="6">
        <v>420</v>
      </c>
      <c r="O1685" s="6">
        <f>-N1685</f>
        <v>-420</v>
      </c>
      <c r="P1685" s="6">
        <f t="shared" ref="P1685:P1707" si="561">SUM(N1685+O1685)</f>
        <v>0</v>
      </c>
      <c r="Q1685" s="7">
        <f t="shared" si="556"/>
        <v>3101039.6500000013</v>
      </c>
      <c r="R1685" s="44" t="str">
        <f>VLOOKUP(F1685,'Set up'!$A$2:$E$44,5,FALSE)</f>
        <v>PD Chq</v>
      </c>
      <c r="S1685" s="1" t="s">
        <v>1781</v>
      </c>
    </row>
    <row r="1686" spans="1:19" x14ac:dyDescent="0.3">
      <c r="A1686" s="4">
        <v>45063</v>
      </c>
      <c r="B1686" s="5">
        <f t="shared" si="551"/>
        <v>5</v>
      </c>
      <c r="C1686" s="5">
        <f t="shared" si="552"/>
        <v>2023</v>
      </c>
      <c r="D1686" s="5" t="s">
        <v>1550</v>
      </c>
      <c r="E1686" s="5" t="str">
        <f>VLOOKUP(F1686,'Set up'!$A$2:$C$44,2,FALSE)</f>
        <v>C00000038</v>
      </c>
      <c r="F1686" s="1" t="s">
        <v>1422</v>
      </c>
      <c r="G1686" s="89" t="s">
        <v>1551</v>
      </c>
      <c r="H1686" s="5">
        <v>1</v>
      </c>
      <c r="I1686" s="5" t="str">
        <f>VLOOKUP(F1686,'Set up'!$A$2:$C$44,3,FALSE)</f>
        <v>Cash</v>
      </c>
      <c r="J1686" s="5">
        <f>VLOOKUP(F1686,'Set up'!$A$2:$D$44,4,FALSE)</f>
        <v>0</v>
      </c>
      <c r="K1686" s="4">
        <f t="shared" si="548"/>
        <v>45063</v>
      </c>
      <c r="L1686" s="5">
        <f t="shared" si="553"/>
        <v>5</v>
      </c>
      <c r="M1686" s="5">
        <f t="shared" si="554"/>
        <v>2023</v>
      </c>
      <c r="N1686" s="6">
        <v>280</v>
      </c>
      <c r="O1686" s="6">
        <f t="shared" ref="O1686:O1689" si="562">-N1686</f>
        <v>-280</v>
      </c>
      <c r="P1686" s="6">
        <f t="shared" si="561"/>
        <v>0</v>
      </c>
      <c r="Q1686" s="7">
        <f t="shared" si="556"/>
        <v>3101319.6500000013</v>
      </c>
      <c r="R1686" s="44" t="str">
        <f>VLOOKUP(F1686,'Set up'!$A$2:$E$44,5,FALSE)</f>
        <v>Trsf</v>
      </c>
      <c r="S1686" s="1" t="s">
        <v>1593</v>
      </c>
    </row>
    <row r="1687" spans="1:19" x14ac:dyDescent="0.3">
      <c r="A1687" s="4">
        <v>45063</v>
      </c>
      <c r="B1687" s="5">
        <f t="shared" si="551"/>
        <v>5</v>
      </c>
      <c r="C1687" s="5">
        <f t="shared" si="552"/>
        <v>2023</v>
      </c>
      <c r="D1687" s="5" t="s">
        <v>1550</v>
      </c>
      <c r="E1687" s="5" t="str">
        <f>VLOOKUP(F1687,'Set up'!$A$2:$C$44,2,FALSE)</f>
        <v>C00000038</v>
      </c>
      <c r="F1687" s="1" t="s">
        <v>1422</v>
      </c>
      <c r="G1687" s="89" t="s">
        <v>1062</v>
      </c>
      <c r="H1687" s="5">
        <v>1</v>
      </c>
      <c r="I1687" s="5" t="str">
        <f>VLOOKUP(F1687,'Set up'!$A$2:$C$44,3,FALSE)</f>
        <v>Cash</v>
      </c>
      <c r="J1687" s="5">
        <f>VLOOKUP(F1687,'Set up'!$A$2:$D$44,4,FALSE)</f>
        <v>0</v>
      </c>
      <c r="K1687" s="4">
        <f t="shared" si="548"/>
        <v>45063</v>
      </c>
      <c r="L1687" s="5">
        <f t="shared" si="553"/>
        <v>5</v>
      </c>
      <c r="M1687" s="5">
        <f t="shared" si="554"/>
        <v>2023</v>
      </c>
      <c r="N1687" s="6">
        <v>258</v>
      </c>
      <c r="O1687" s="6">
        <f t="shared" si="562"/>
        <v>-258</v>
      </c>
      <c r="P1687" s="6">
        <f t="shared" si="561"/>
        <v>0</v>
      </c>
      <c r="Q1687" s="7">
        <f t="shared" si="556"/>
        <v>3101577.6500000013</v>
      </c>
      <c r="R1687" s="44" t="str">
        <f>VLOOKUP(F1687,'Set up'!$A$2:$E$44,5,FALSE)</f>
        <v>Trsf</v>
      </c>
      <c r="S1687" s="1" t="s">
        <v>1593</v>
      </c>
    </row>
    <row r="1688" spans="1:19" x14ac:dyDescent="0.3">
      <c r="A1688" s="4">
        <v>45063</v>
      </c>
      <c r="B1688" s="5">
        <f t="shared" si="551"/>
        <v>5</v>
      </c>
      <c r="C1688" s="5">
        <f t="shared" si="552"/>
        <v>2023</v>
      </c>
      <c r="D1688" s="5" t="s">
        <v>1550</v>
      </c>
      <c r="E1688" s="5" t="str">
        <f>VLOOKUP(F1688,'Set up'!$A$2:$C$44,2,FALSE)</f>
        <v>C00000038</v>
      </c>
      <c r="F1688" s="1" t="s">
        <v>1422</v>
      </c>
      <c r="G1688" s="89" t="s">
        <v>1426</v>
      </c>
      <c r="H1688" s="5">
        <v>1</v>
      </c>
      <c r="I1688" s="5" t="str">
        <f>VLOOKUP(F1688,'Set up'!$A$2:$C$44,3,FALSE)</f>
        <v>Cash</v>
      </c>
      <c r="J1688" s="5">
        <f>VLOOKUP(F1688,'Set up'!$A$2:$D$44,4,FALSE)</f>
        <v>0</v>
      </c>
      <c r="K1688" s="4">
        <f t="shared" ref="K1688:K1751" si="563">A1688+J1688</f>
        <v>45063</v>
      </c>
      <c r="L1688" s="5">
        <f t="shared" si="553"/>
        <v>5</v>
      </c>
      <c r="M1688" s="5">
        <f t="shared" si="554"/>
        <v>2023</v>
      </c>
      <c r="N1688" s="6">
        <v>105</v>
      </c>
      <c r="O1688" s="6">
        <f t="shared" si="562"/>
        <v>-105</v>
      </c>
      <c r="P1688" s="6">
        <f t="shared" si="561"/>
        <v>0</v>
      </c>
      <c r="Q1688" s="7">
        <f t="shared" si="556"/>
        <v>3101682.6500000013</v>
      </c>
      <c r="R1688" s="44" t="str">
        <f>VLOOKUP(F1688,'Set up'!$A$2:$E$44,5,FALSE)</f>
        <v>Trsf</v>
      </c>
      <c r="S1688" s="1" t="s">
        <v>1593</v>
      </c>
    </row>
    <row r="1689" spans="1:19" x14ac:dyDescent="0.3">
      <c r="A1689" s="4">
        <v>45063</v>
      </c>
      <c r="B1689" s="5">
        <f t="shared" si="551"/>
        <v>5</v>
      </c>
      <c r="C1689" s="5">
        <f t="shared" si="552"/>
        <v>2023</v>
      </c>
      <c r="D1689" s="5" t="s">
        <v>1550</v>
      </c>
      <c r="E1689" s="5" t="str">
        <f>VLOOKUP(F1689,'Set up'!$A$2:$C$44,2,FALSE)</f>
        <v>C00000038</v>
      </c>
      <c r="F1689" s="1" t="s">
        <v>1422</v>
      </c>
      <c r="G1689" s="89" t="s">
        <v>1427</v>
      </c>
      <c r="H1689" s="5">
        <v>1</v>
      </c>
      <c r="I1689" s="5" t="str">
        <f>VLOOKUP(F1689,'Set up'!$A$2:$C$44,3,FALSE)</f>
        <v>Cash</v>
      </c>
      <c r="J1689" s="5">
        <f>VLOOKUP(F1689,'Set up'!$A$2:$D$44,4,FALSE)</f>
        <v>0</v>
      </c>
      <c r="K1689" s="4">
        <f t="shared" si="563"/>
        <v>45063</v>
      </c>
      <c r="L1689" s="5">
        <f t="shared" si="553"/>
        <v>5</v>
      </c>
      <c r="M1689" s="5">
        <f t="shared" si="554"/>
        <v>2023</v>
      </c>
      <c r="N1689" s="6">
        <v>55</v>
      </c>
      <c r="O1689" s="6">
        <f t="shared" si="562"/>
        <v>-55</v>
      </c>
      <c r="P1689" s="6">
        <f t="shared" si="561"/>
        <v>0</v>
      </c>
      <c r="Q1689" s="7">
        <f t="shared" si="556"/>
        <v>3101737.6500000013</v>
      </c>
      <c r="R1689" s="44" t="str">
        <f>VLOOKUP(F1689,'Set up'!$A$2:$E$44,5,FALSE)</f>
        <v>Trsf</v>
      </c>
      <c r="S1689" s="1" t="s">
        <v>1593</v>
      </c>
    </row>
    <row r="1690" spans="1:19" x14ac:dyDescent="0.3">
      <c r="A1690" s="4">
        <v>45063</v>
      </c>
      <c r="B1690" s="5">
        <f t="shared" si="551"/>
        <v>5</v>
      </c>
      <c r="C1690" s="5">
        <f t="shared" si="552"/>
        <v>2023</v>
      </c>
      <c r="D1690" s="5" t="s">
        <v>1552</v>
      </c>
      <c r="E1690" s="5" t="str">
        <f>VLOOKUP(F1690,'Set up'!$A$2:$C$44,2,FALSE)</f>
        <v>C00000021</v>
      </c>
      <c r="F1690" s="1" t="s">
        <v>493</v>
      </c>
      <c r="G1690" s="89" t="s">
        <v>718</v>
      </c>
      <c r="H1690" s="5">
        <v>1</v>
      </c>
      <c r="I1690" s="5" t="str">
        <f>VLOOKUP(F1690,'Set up'!$A$2:$C$44,3,FALSE)</f>
        <v>Cash</v>
      </c>
      <c r="J1690" s="5">
        <f>VLOOKUP(F1690,'Set up'!$A$2:$D$44,4,FALSE)</f>
        <v>0</v>
      </c>
      <c r="K1690" s="4">
        <f t="shared" si="563"/>
        <v>45063</v>
      </c>
      <c r="L1690" s="5">
        <f t="shared" si="553"/>
        <v>5</v>
      </c>
      <c r="M1690" s="5">
        <f t="shared" si="554"/>
        <v>2023</v>
      </c>
      <c r="N1690" s="6">
        <v>1870</v>
      </c>
      <c r="P1690" s="6">
        <f t="shared" si="561"/>
        <v>1870</v>
      </c>
      <c r="Q1690" s="7">
        <f t="shared" si="556"/>
        <v>3103607.6500000013</v>
      </c>
      <c r="R1690" s="44" t="str">
        <f>VLOOKUP(F1690,'Set up'!$A$2:$E$44,5,FALSE)</f>
        <v>PD Chq</v>
      </c>
    </row>
    <row r="1691" spans="1:19" x14ac:dyDescent="0.3">
      <c r="A1691" s="4">
        <v>45063</v>
      </c>
      <c r="B1691" s="5">
        <f t="shared" si="551"/>
        <v>5</v>
      </c>
      <c r="C1691" s="5">
        <f t="shared" si="552"/>
        <v>2023</v>
      </c>
      <c r="D1691" s="5" t="s">
        <v>1552</v>
      </c>
      <c r="E1691" s="5" t="str">
        <f>VLOOKUP(F1691,'Set up'!$A$2:$C$44,2,FALSE)</f>
        <v>C00000021</v>
      </c>
      <c r="F1691" s="1" t="s">
        <v>493</v>
      </c>
      <c r="G1691" s="89" t="s">
        <v>656</v>
      </c>
      <c r="H1691" s="5">
        <v>2</v>
      </c>
      <c r="I1691" s="5" t="str">
        <f>VLOOKUP(F1691,'Set up'!$A$2:$C$44,3,FALSE)</f>
        <v>Cash</v>
      </c>
      <c r="J1691" s="5">
        <f>VLOOKUP(F1691,'Set up'!$A$2:$D$44,4,FALSE)</f>
        <v>0</v>
      </c>
      <c r="K1691" s="4">
        <f t="shared" si="563"/>
        <v>45063</v>
      </c>
      <c r="L1691" s="5">
        <f t="shared" si="553"/>
        <v>5</v>
      </c>
      <c r="M1691" s="5">
        <f t="shared" si="554"/>
        <v>2023</v>
      </c>
      <c r="N1691" s="6">
        <v>510</v>
      </c>
      <c r="P1691" s="6">
        <f t="shared" si="561"/>
        <v>510</v>
      </c>
      <c r="Q1691" s="7">
        <f t="shared" si="556"/>
        <v>3104117.6500000013</v>
      </c>
      <c r="R1691" s="44" t="str">
        <f>VLOOKUP(F1691,'Set up'!$A$2:$E$44,5,FALSE)</f>
        <v>PD Chq</v>
      </c>
    </row>
    <row r="1692" spans="1:19" x14ac:dyDescent="0.3">
      <c r="A1692" s="4">
        <v>45063</v>
      </c>
      <c r="B1692" s="5">
        <f t="shared" si="551"/>
        <v>5</v>
      </c>
      <c r="C1692" s="5">
        <f t="shared" si="552"/>
        <v>2023</v>
      </c>
      <c r="D1692" s="5" t="s">
        <v>1552</v>
      </c>
      <c r="E1692" s="5" t="str">
        <f>VLOOKUP(F1692,'Set up'!$A$2:$C$44,2,FALSE)</f>
        <v>C00000021</v>
      </c>
      <c r="F1692" s="1" t="s">
        <v>493</v>
      </c>
      <c r="G1692" s="89" t="s">
        <v>1063</v>
      </c>
      <c r="H1692" s="5">
        <v>1</v>
      </c>
      <c r="I1692" s="5" t="str">
        <f>VLOOKUP(F1692,'Set up'!$A$2:$C$44,3,FALSE)</f>
        <v>Cash</v>
      </c>
      <c r="J1692" s="5">
        <f>VLOOKUP(F1692,'Set up'!$A$2:$D$44,4,FALSE)</f>
        <v>0</v>
      </c>
      <c r="K1692" s="4">
        <f t="shared" si="563"/>
        <v>45063</v>
      </c>
      <c r="L1692" s="5">
        <f t="shared" si="553"/>
        <v>5</v>
      </c>
      <c r="M1692" s="5">
        <f t="shared" si="554"/>
        <v>2023</v>
      </c>
      <c r="N1692" s="6">
        <v>95</v>
      </c>
      <c r="P1692" s="6">
        <f t="shared" si="561"/>
        <v>95</v>
      </c>
      <c r="Q1692" s="7">
        <f t="shared" si="556"/>
        <v>3104212.6500000013</v>
      </c>
      <c r="R1692" s="44" t="str">
        <f>VLOOKUP(F1692,'Set up'!$A$2:$E$44,5,FALSE)</f>
        <v>PD Chq</v>
      </c>
    </row>
    <row r="1693" spans="1:19" x14ac:dyDescent="0.3">
      <c r="A1693" s="4">
        <v>45063</v>
      </c>
      <c r="B1693" s="5">
        <f t="shared" si="551"/>
        <v>5</v>
      </c>
      <c r="C1693" s="5">
        <f t="shared" si="552"/>
        <v>2023</v>
      </c>
      <c r="D1693" s="5" t="s">
        <v>1553</v>
      </c>
      <c r="E1693" s="5" t="str">
        <f>VLOOKUP(F1693,'Set up'!$A$2:$C$44,2,FALSE)</f>
        <v>C00000013</v>
      </c>
      <c r="F1693" s="1" t="s">
        <v>1455</v>
      </c>
      <c r="G1693" s="89" t="s">
        <v>1444</v>
      </c>
      <c r="H1693" s="5">
        <v>4</v>
      </c>
      <c r="I1693" s="5" t="str">
        <f>VLOOKUP(F1693,'Set up'!$A$2:$C$44,3,FALSE)</f>
        <v>Cash</v>
      </c>
      <c r="J1693" s="5">
        <f>VLOOKUP(F1693,'Set up'!$A$2:$D$44,4,FALSE)</f>
        <v>0</v>
      </c>
      <c r="K1693" s="4">
        <f t="shared" si="563"/>
        <v>45063</v>
      </c>
      <c r="L1693" s="5">
        <f t="shared" si="553"/>
        <v>5</v>
      </c>
      <c r="M1693" s="5">
        <f t="shared" si="554"/>
        <v>2023</v>
      </c>
      <c r="N1693" s="6">
        <v>7304</v>
      </c>
      <c r="O1693" s="6">
        <f t="shared" ref="O1693:O1700" si="564">-N1693</f>
        <v>-7304</v>
      </c>
      <c r="P1693" s="6">
        <f t="shared" si="561"/>
        <v>0</v>
      </c>
      <c r="Q1693" s="7">
        <f t="shared" si="556"/>
        <v>3111516.6500000013</v>
      </c>
      <c r="R1693" s="44" t="str">
        <f>VLOOKUP(F1693,'Set up'!$A$2:$E$44,5,FALSE)</f>
        <v>Chq</v>
      </c>
      <c r="S1693" s="1" t="s">
        <v>1600</v>
      </c>
    </row>
    <row r="1694" spans="1:19" x14ac:dyDescent="0.3">
      <c r="A1694" s="4" t="s">
        <v>1554</v>
      </c>
      <c r="B1694" s="5" t="e">
        <f t="shared" si="551"/>
        <v>#VALUE!</v>
      </c>
      <c r="C1694" s="5" t="e">
        <f t="shared" si="552"/>
        <v>#VALUE!</v>
      </c>
      <c r="D1694" s="5" t="s">
        <v>1553</v>
      </c>
      <c r="E1694" s="5" t="str">
        <f>VLOOKUP(F1694,'Set up'!$A$2:$C$44,2,FALSE)</f>
        <v>C00000013</v>
      </c>
      <c r="F1694" s="1" t="s">
        <v>1455</v>
      </c>
      <c r="G1694" s="89" t="s">
        <v>1445</v>
      </c>
      <c r="H1694" s="5">
        <v>5</v>
      </c>
      <c r="I1694" s="5" t="str">
        <f>VLOOKUP(F1694,'Set up'!$A$2:$C$44,3,FALSE)</f>
        <v>Cash</v>
      </c>
      <c r="J1694" s="5">
        <f>VLOOKUP(F1694,'Set up'!$A$2:$D$44,4,FALSE)</f>
        <v>0</v>
      </c>
      <c r="K1694" s="4" t="e">
        <f t="shared" si="563"/>
        <v>#VALUE!</v>
      </c>
      <c r="L1694" s="5" t="e">
        <f t="shared" si="553"/>
        <v>#VALUE!</v>
      </c>
      <c r="M1694" s="5" t="e">
        <f t="shared" si="554"/>
        <v>#VALUE!</v>
      </c>
      <c r="N1694" s="6">
        <v>2133</v>
      </c>
      <c r="O1694" s="6">
        <f t="shared" si="564"/>
        <v>-2133</v>
      </c>
      <c r="P1694" s="6">
        <f t="shared" si="561"/>
        <v>0</v>
      </c>
      <c r="Q1694" s="7">
        <f t="shared" si="556"/>
        <v>3113649.6500000013</v>
      </c>
      <c r="R1694" s="44" t="str">
        <f>VLOOKUP(F1694,'Set up'!$A$2:$E$44,5,FALSE)</f>
        <v>Chq</v>
      </c>
      <c r="S1694" s="1" t="s">
        <v>1601</v>
      </c>
    </row>
    <row r="1695" spans="1:19" x14ac:dyDescent="0.3">
      <c r="A1695" s="4" t="s">
        <v>1554</v>
      </c>
      <c r="B1695" s="5" t="e">
        <f t="shared" si="551"/>
        <v>#VALUE!</v>
      </c>
      <c r="C1695" s="5" t="e">
        <f t="shared" si="552"/>
        <v>#VALUE!</v>
      </c>
      <c r="D1695" s="5" t="s">
        <v>1553</v>
      </c>
      <c r="E1695" s="5" t="str">
        <f>VLOOKUP(F1695,'Set up'!$A$2:$C$44,2,FALSE)</f>
        <v>C00000013</v>
      </c>
      <c r="F1695" s="1" t="s">
        <v>1455</v>
      </c>
      <c r="G1695" s="89" t="s">
        <v>1446</v>
      </c>
      <c r="H1695" s="5">
        <v>3</v>
      </c>
      <c r="I1695" s="5" t="str">
        <f>VLOOKUP(F1695,'Set up'!$A$2:$C$44,3,FALSE)</f>
        <v>Cash</v>
      </c>
      <c r="J1695" s="5">
        <f>VLOOKUP(F1695,'Set up'!$A$2:$D$44,4,FALSE)</f>
        <v>0</v>
      </c>
      <c r="K1695" s="4" t="e">
        <f t="shared" si="563"/>
        <v>#VALUE!</v>
      </c>
      <c r="L1695" s="5" t="e">
        <f t="shared" si="553"/>
        <v>#VALUE!</v>
      </c>
      <c r="M1695" s="5" t="e">
        <f t="shared" si="554"/>
        <v>#VALUE!</v>
      </c>
      <c r="N1695" s="6">
        <v>1279.8000000000002</v>
      </c>
      <c r="O1695" s="6">
        <f t="shared" si="564"/>
        <v>-1279.8000000000002</v>
      </c>
      <c r="P1695" s="6">
        <f t="shared" si="561"/>
        <v>0</v>
      </c>
      <c r="Q1695" s="7">
        <f t="shared" si="556"/>
        <v>3114929.4500000011</v>
      </c>
      <c r="R1695" s="44" t="str">
        <f>VLOOKUP(F1695,'Set up'!$A$2:$E$44,5,FALSE)</f>
        <v>Chq</v>
      </c>
      <c r="S1695" s="1" t="s">
        <v>1602</v>
      </c>
    </row>
    <row r="1696" spans="1:19" x14ac:dyDescent="0.3">
      <c r="A1696" s="4" t="s">
        <v>1554</v>
      </c>
      <c r="B1696" s="5" t="e">
        <f t="shared" si="551"/>
        <v>#VALUE!</v>
      </c>
      <c r="C1696" s="5" t="e">
        <f t="shared" si="552"/>
        <v>#VALUE!</v>
      </c>
      <c r="D1696" s="5" t="s">
        <v>1553</v>
      </c>
      <c r="E1696" s="5" t="str">
        <f>VLOOKUP(F1696,'Set up'!$A$2:$C$44,2,FALSE)</f>
        <v>C00000013</v>
      </c>
      <c r="F1696" s="1" t="s">
        <v>1455</v>
      </c>
      <c r="G1696" s="89" t="s">
        <v>1447</v>
      </c>
      <c r="H1696" s="5">
        <v>5</v>
      </c>
      <c r="I1696" s="5" t="str">
        <f>VLOOKUP(F1696,'Set up'!$A$2:$C$44,3,FALSE)</f>
        <v>Cash</v>
      </c>
      <c r="J1696" s="5">
        <f>VLOOKUP(F1696,'Set up'!$A$2:$D$44,4,FALSE)</f>
        <v>0</v>
      </c>
      <c r="K1696" s="4" t="e">
        <f t="shared" si="563"/>
        <v>#VALUE!</v>
      </c>
      <c r="L1696" s="5" t="e">
        <f t="shared" si="553"/>
        <v>#VALUE!</v>
      </c>
      <c r="M1696" s="5" t="e">
        <f t="shared" si="554"/>
        <v>#VALUE!</v>
      </c>
      <c r="N1696" s="6">
        <v>1290</v>
      </c>
      <c r="O1696" s="6">
        <f t="shared" si="564"/>
        <v>-1290</v>
      </c>
      <c r="P1696" s="6">
        <f t="shared" si="561"/>
        <v>0</v>
      </c>
      <c r="Q1696" s="7">
        <f t="shared" si="556"/>
        <v>3116219.4500000011</v>
      </c>
      <c r="R1696" s="44" t="str">
        <f>VLOOKUP(F1696,'Set up'!$A$2:$E$44,5,FALSE)</f>
        <v>Chq</v>
      </c>
      <c r="S1696" s="1" t="s">
        <v>1603</v>
      </c>
    </row>
    <row r="1697" spans="1:19" x14ac:dyDescent="0.3">
      <c r="A1697" s="4" t="s">
        <v>1554</v>
      </c>
      <c r="B1697" s="5" t="e">
        <f t="shared" si="551"/>
        <v>#VALUE!</v>
      </c>
      <c r="C1697" s="5" t="e">
        <f t="shared" si="552"/>
        <v>#VALUE!</v>
      </c>
      <c r="D1697" s="5" t="s">
        <v>1553</v>
      </c>
      <c r="E1697" s="5" t="str">
        <f>VLOOKUP(F1697,'Set up'!$A$2:$C$44,2,FALSE)</f>
        <v>C00000013</v>
      </c>
      <c r="F1697" s="1" t="s">
        <v>1455</v>
      </c>
      <c r="G1697" s="89" t="s">
        <v>1448</v>
      </c>
      <c r="H1697" s="5">
        <v>3</v>
      </c>
      <c r="I1697" s="5" t="str">
        <f>VLOOKUP(F1697,'Set up'!$A$2:$C$44,3,FALSE)</f>
        <v>Cash</v>
      </c>
      <c r="J1697" s="5">
        <f>VLOOKUP(F1697,'Set up'!$A$2:$D$44,4,FALSE)</f>
        <v>0</v>
      </c>
      <c r="K1697" s="4" t="e">
        <f t="shared" si="563"/>
        <v>#VALUE!</v>
      </c>
      <c r="L1697" s="5" t="e">
        <f t="shared" si="553"/>
        <v>#VALUE!</v>
      </c>
      <c r="M1697" s="5" t="e">
        <f t="shared" si="554"/>
        <v>#VALUE!</v>
      </c>
      <c r="N1697" s="6">
        <v>150</v>
      </c>
      <c r="O1697" s="6">
        <f t="shared" si="564"/>
        <v>-150</v>
      </c>
      <c r="P1697" s="6">
        <f t="shared" si="561"/>
        <v>0</v>
      </c>
      <c r="Q1697" s="7">
        <f t="shared" si="556"/>
        <v>3116369.4500000011</v>
      </c>
      <c r="R1697" s="44" t="str">
        <f>VLOOKUP(F1697,'Set up'!$A$2:$E$44,5,FALSE)</f>
        <v>Chq</v>
      </c>
      <c r="S1697" s="1" t="s">
        <v>1604</v>
      </c>
    </row>
    <row r="1698" spans="1:19" x14ac:dyDescent="0.3">
      <c r="A1698" s="4" t="s">
        <v>1554</v>
      </c>
      <c r="B1698" s="5" t="e">
        <f t="shared" ref="B1698:B1706" si="565">MONTH(A1698)</f>
        <v>#VALUE!</v>
      </c>
      <c r="C1698" s="5" t="e">
        <f t="shared" ref="C1698:C1706" si="566">YEAR(A1698)</f>
        <v>#VALUE!</v>
      </c>
      <c r="D1698" s="5" t="s">
        <v>1553</v>
      </c>
      <c r="E1698" s="5" t="str">
        <f>VLOOKUP(F1698,'Set up'!$A$2:$C$44,2,FALSE)</f>
        <v>C00000013</v>
      </c>
      <c r="F1698" s="1" t="s">
        <v>1455</v>
      </c>
      <c r="G1698" s="89" t="s">
        <v>1449</v>
      </c>
      <c r="H1698" s="5">
        <v>2</v>
      </c>
      <c r="I1698" s="5" t="str">
        <f>VLOOKUP(F1698,'Set up'!$A$2:$C$44,3,FALSE)</f>
        <v>Cash</v>
      </c>
      <c r="J1698" s="5">
        <f>VLOOKUP(F1698,'Set up'!$A$2:$D$44,4,FALSE)</f>
        <v>0</v>
      </c>
      <c r="K1698" s="4" t="e">
        <f t="shared" si="563"/>
        <v>#VALUE!</v>
      </c>
      <c r="L1698" s="5" t="e">
        <f t="shared" ref="L1698:L1707" si="567">MONTH(K1698)</f>
        <v>#VALUE!</v>
      </c>
      <c r="M1698" s="5" t="e">
        <f t="shared" ref="M1698:M1707" si="568">YEAR(K1698)</f>
        <v>#VALUE!</v>
      </c>
      <c r="N1698" s="6">
        <v>1600</v>
      </c>
      <c r="O1698" s="6">
        <f t="shared" si="564"/>
        <v>-1600</v>
      </c>
      <c r="P1698" s="6">
        <f t="shared" si="561"/>
        <v>0</v>
      </c>
      <c r="Q1698" s="7">
        <f t="shared" ref="Q1698:Q1707" si="569">SUM(Q1697+N1698)</f>
        <v>3117969.4500000011</v>
      </c>
      <c r="R1698" s="44" t="str">
        <f>VLOOKUP(F1698,'Set up'!$A$2:$E$44,5,FALSE)</f>
        <v>Chq</v>
      </c>
      <c r="S1698" s="1" t="s">
        <v>1605</v>
      </c>
    </row>
    <row r="1699" spans="1:19" x14ac:dyDescent="0.3">
      <c r="A1699" s="4" t="s">
        <v>1554</v>
      </c>
      <c r="B1699" s="5" t="e">
        <f>MONTH(A1699)</f>
        <v>#VALUE!</v>
      </c>
      <c r="C1699" s="5" t="e">
        <f>YEAR(A1699)</f>
        <v>#VALUE!</v>
      </c>
      <c r="D1699" s="5" t="s">
        <v>1553</v>
      </c>
      <c r="E1699" s="5" t="str">
        <f>VLOOKUP(F1699,'Set up'!$A$2:$C$44,2,FALSE)</f>
        <v>C00000013</v>
      </c>
      <c r="F1699" s="1" t="s">
        <v>1455</v>
      </c>
      <c r="G1699" s="89" t="s">
        <v>1450</v>
      </c>
      <c r="H1699" s="5">
        <v>3</v>
      </c>
      <c r="I1699" s="5" t="str">
        <f>VLOOKUP(F1699,'Set up'!$A$2:$C$44,3,FALSE)</f>
        <v>Cash</v>
      </c>
      <c r="J1699" s="5">
        <f>VLOOKUP(F1699,'Set up'!$A$2:$D$44,4,FALSE)</f>
        <v>0</v>
      </c>
      <c r="K1699" s="4" t="e">
        <f t="shared" si="563"/>
        <v>#VALUE!</v>
      </c>
      <c r="L1699" s="5" t="e">
        <f t="shared" si="567"/>
        <v>#VALUE!</v>
      </c>
      <c r="M1699" s="5" t="e">
        <f t="shared" si="568"/>
        <v>#VALUE!</v>
      </c>
      <c r="N1699" s="6">
        <v>1290</v>
      </c>
      <c r="O1699" s="6">
        <f>-963.6-326.4</f>
        <v>-1290</v>
      </c>
      <c r="P1699" s="6">
        <f t="shared" si="561"/>
        <v>0</v>
      </c>
      <c r="Q1699" s="7">
        <f t="shared" si="569"/>
        <v>3119259.4500000011</v>
      </c>
      <c r="R1699" s="44" t="str">
        <f>VLOOKUP(F1699,'Set up'!$A$2:$E$44,5,FALSE)</f>
        <v>Chq</v>
      </c>
      <c r="S1699" s="1" t="s">
        <v>1606</v>
      </c>
    </row>
    <row r="1700" spans="1:19" x14ac:dyDescent="0.3">
      <c r="A1700" s="4" t="s">
        <v>1554</v>
      </c>
      <c r="B1700" s="5" t="e">
        <f>MONTH(A1700)</f>
        <v>#VALUE!</v>
      </c>
      <c r="C1700" s="5" t="e">
        <f>YEAR(A1700)</f>
        <v>#VALUE!</v>
      </c>
      <c r="D1700" s="5" t="s">
        <v>1553</v>
      </c>
      <c r="E1700" s="5" t="str">
        <f>VLOOKUP(F1700,'Set up'!$A$2:$C$44,2,FALSE)</f>
        <v>C00000013</v>
      </c>
      <c r="F1700" s="1" t="s">
        <v>1455</v>
      </c>
      <c r="G1700" s="89" t="s">
        <v>1451</v>
      </c>
      <c r="H1700" s="5">
        <v>6</v>
      </c>
      <c r="I1700" s="5" t="str">
        <f>VLOOKUP(F1700,'Set up'!$A$2:$C$44,3,FALSE)</f>
        <v>Cash</v>
      </c>
      <c r="J1700" s="5">
        <f>VLOOKUP(F1700,'Set up'!$A$2:$D$44,4,FALSE)</f>
        <v>0</v>
      </c>
      <c r="K1700" s="4" t="e">
        <f t="shared" si="563"/>
        <v>#VALUE!</v>
      </c>
      <c r="L1700" s="5" t="e">
        <f t="shared" si="567"/>
        <v>#VALUE!</v>
      </c>
      <c r="M1700" s="5" t="e">
        <f t="shared" si="568"/>
        <v>#VALUE!</v>
      </c>
      <c r="N1700" s="6">
        <v>660</v>
      </c>
      <c r="O1700" s="6">
        <f t="shared" si="564"/>
        <v>-660</v>
      </c>
      <c r="P1700" s="6">
        <f t="shared" si="561"/>
        <v>0</v>
      </c>
      <c r="Q1700" s="7">
        <f t="shared" si="569"/>
        <v>3119919.4500000011</v>
      </c>
      <c r="R1700" s="44" t="str">
        <f>VLOOKUP(F1700,'Set up'!$A$2:$E$44,5,FALSE)</f>
        <v>Chq</v>
      </c>
      <c r="S1700" s="1" t="s">
        <v>1607</v>
      </c>
    </row>
    <row r="1701" spans="1:19" x14ac:dyDescent="0.3">
      <c r="A1701" s="4" t="s">
        <v>1554</v>
      </c>
      <c r="B1701" s="5" t="e">
        <f>MONTH(A1701)</f>
        <v>#VALUE!</v>
      </c>
      <c r="C1701" s="5" t="e">
        <f>YEAR(A1701)</f>
        <v>#VALUE!</v>
      </c>
      <c r="D1701" s="5" t="s">
        <v>1555</v>
      </c>
      <c r="E1701" s="5" t="str">
        <f>VLOOKUP(F1701,'Set up'!$A$2:$C$44,2,FALSE)</f>
        <v>C00000034</v>
      </c>
      <c r="F1701" s="1" t="s">
        <v>1198</v>
      </c>
      <c r="G1701" s="89" t="s">
        <v>1353</v>
      </c>
      <c r="H1701" s="5">
        <v>8</v>
      </c>
      <c r="I1701" s="5" t="str">
        <f>VLOOKUP(F1701,'Set up'!$A$2:$C$44,3,FALSE)</f>
        <v>Cash</v>
      </c>
      <c r="J1701" s="5">
        <f>VLOOKUP(F1701,'Set up'!$A$2:$D$44,4,FALSE)</f>
        <v>0</v>
      </c>
      <c r="K1701" s="4" t="e">
        <f t="shared" si="563"/>
        <v>#VALUE!</v>
      </c>
      <c r="L1701" s="5" t="e">
        <f t="shared" si="567"/>
        <v>#VALUE!</v>
      </c>
      <c r="M1701" s="5" t="e">
        <f t="shared" si="568"/>
        <v>#VALUE!</v>
      </c>
      <c r="N1701" s="6">
        <v>1112</v>
      </c>
      <c r="O1701" s="6">
        <f t="shared" ref="O1701:O1703" si="570">-N1701</f>
        <v>-1112</v>
      </c>
      <c r="P1701" s="6">
        <f t="shared" si="561"/>
        <v>0</v>
      </c>
      <c r="Q1701" s="7">
        <f t="shared" si="569"/>
        <v>3121031.4500000011</v>
      </c>
      <c r="R1701" s="44" t="str">
        <f>VLOOKUP(F1701,'Set up'!$A$2:$E$44,5,FALSE)</f>
        <v>Trsf</v>
      </c>
      <c r="S1701" s="1" t="s">
        <v>1585</v>
      </c>
    </row>
    <row r="1702" spans="1:19" x14ac:dyDescent="0.3">
      <c r="A1702" s="4" t="s">
        <v>1554</v>
      </c>
      <c r="B1702" s="5" t="e">
        <f>MONTH(A1702)</f>
        <v>#VALUE!</v>
      </c>
      <c r="C1702" s="5" t="e">
        <f>YEAR(A1702)</f>
        <v>#VALUE!</v>
      </c>
      <c r="D1702" s="5" t="s">
        <v>1555</v>
      </c>
      <c r="E1702" s="5" t="str">
        <f>VLOOKUP(F1702,'Set up'!$A$2:$C$44,2,FALSE)</f>
        <v>C00000034</v>
      </c>
      <c r="F1702" s="1" t="s">
        <v>1198</v>
      </c>
      <c r="G1702" s="89" t="s">
        <v>1112</v>
      </c>
      <c r="H1702" s="5">
        <v>1</v>
      </c>
      <c r="I1702" s="5" t="str">
        <f>VLOOKUP(F1702,'Set up'!$A$2:$C$44,3,FALSE)</f>
        <v>Cash</v>
      </c>
      <c r="J1702" s="5">
        <f>VLOOKUP(F1702,'Set up'!$A$2:$D$44,4,FALSE)</f>
        <v>0</v>
      </c>
      <c r="K1702" s="4" t="e">
        <f t="shared" si="563"/>
        <v>#VALUE!</v>
      </c>
      <c r="L1702" s="5" t="e">
        <f t="shared" si="567"/>
        <v>#VALUE!</v>
      </c>
      <c r="M1702" s="5" t="e">
        <f t="shared" si="568"/>
        <v>#VALUE!</v>
      </c>
      <c r="N1702" s="6">
        <v>62.5</v>
      </c>
      <c r="O1702" s="6">
        <f t="shared" si="570"/>
        <v>-62.5</v>
      </c>
      <c r="P1702" s="6">
        <f t="shared" si="561"/>
        <v>0</v>
      </c>
      <c r="Q1702" s="7">
        <f t="shared" si="569"/>
        <v>3121093.9500000011</v>
      </c>
      <c r="R1702" s="44" t="str">
        <f>VLOOKUP(F1702,'Set up'!$A$2:$E$44,5,FALSE)</f>
        <v>Trsf</v>
      </c>
      <c r="S1702" s="1" t="s">
        <v>1585</v>
      </c>
    </row>
    <row r="1703" spans="1:19" x14ac:dyDescent="0.3">
      <c r="A1703" s="4">
        <v>45066</v>
      </c>
      <c r="B1703" s="5">
        <f t="shared" si="565"/>
        <v>5</v>
      </c>
      <c r="C1703" s="5">
        <f t="shared" si="566"/>
        <v>2023</v>
      </c>
      <c r="D1703" s="5" t="s">
        <v>1556</v>
      </c>
      <c r="E1703" s="5" t="str">
        <f>VLOOKUP(F1703,'Set up'!$A$2:$C$44,2,FALSE)</f>
        <v>C00000034</v>
      </c>
      <c r="F1703" s="1" t="s">
        <v>1198</v>
      </c>
      <c r="G1703" s="89" t="s">
        <v>302</v>
      </c>
      <c r="H1703" s="5">
        <v>1</v>
      </c>
      <c r="I1703" s="5" t="str">
        <f>VLOOKUP(F1703,'Set up'!$A$2:$C$44,3,FALSE)</f>
        <v>Cash</v>
      </c>
      <c r="J1703" s="5">
        <f>VLOOKUP(F1703,'Set up'!$A$2:$D$44,4,FALSE)</f>
        <v>0</v>
      </c>
      <c r="K1703" s="4">
        <f t="shared" si="563"/>
        <v>45066</v>
      </c>
      <c r="L1703" s="5">
        <f t="shared" si="567"/>
        <v>5</v>
      </c>
      <c r="M1703" s="5">
        <f t="shared" si="568"/>
        <v>2023</v>
      </c>
      <c r="N1703" s="6">
        <v>1912.5</v>
      </c>
      <c r="O1703" s="6">
        <f t="shared" si="570"/>
        <v>-1912.5</v>
      </c>
      <c r="P1703" s="6">
        <f t="shared" si="561"/>
        <v>0</v>
      </c>
      <c r="Q1703" s="7">
        <f t="shared" si="569"/>
        <v>3123006.4500000011</v>
      </c>
      <c r="R1703" s="44" t="str">
        <f>VLOOKUP(F1703,'Set up'!$A$2:$E$44,5,FALSE)</f>
        <v>Trsf</v>
      </c>
      <c r="S1703" s="1" t="s">
        <v>1586</v>
      </c>
    </row>
    <row r="1704" spans="1:19" x14ac:dyDescent="0.3">
      <c r="A1704" s="4">
        <v>45066</v>
      </c>
      <c r="B1704" s="5">
        <f t="shared" si="565"/>
        <v>5</v>
      </c>
      <c r="C1704" s="5">
        <f t="shared" si="566"/>
        <v>2023</v>
      </c>
      <c r="D1704" s="5" t="s">
        <v>1557</v>
      </c>
      <c r="E1704" s="5" t="str">
        <f>VLOOKUP(F1704,'Set up'!$A$2:$C$44,2,FALSE)</f>
        <v>C00000020</v>
      </c>
      <c r="F1704" s="1" t="s">
        <v>411</v>
      </c>
      <c r="G1704" s="89" t="s">
        <v>1112</v>
      </c>
      <c r="H1704" s="5">
        <v>3</v>
      </c>
      <c r="I1704" s="5" t="str">
        <f>VLOOKUP(F1704,'Set up'!$A$2:$C$44,3,FALSE)</f>
        <v>Cash</v>
      </c>
      <c r="J1704" s="5">
        <f>VLOOKUP(F1704,'Set up'!$A$2:$D$44,4,FALSE)</f>
        <v>0</v>
      </c>
      <c r="K1704" s="4">
        <f t="shared" si="563"/>
        <v>45066</v>
      </c>
      <c r="L1704" s="5">
        <f t="shared" si="567"/>
        <v>5</v>
      </c>
      <c r="M1704" s="5">
        <f t="shared" si="568"/>
        <v>2023</v>
      </c>
      <c r="N1704" s="6">
        <v>187.5</v>
      </c>
      <c r="P1704" s="6">
        <f t="shared" si="561"/>
        <v>187.5</v>
      </c>
      <c r="Q1704" s="7">
        <f t="shared" si="569"/>
        <v>3123193.9500000011</v>
      </c>
      <c r="R1704" s="44" t="str">
        <f>VLOOKUP(F1704,'Set up'!$A$2:$E$44,5,FALSE)</f>
        <v>Trsf</v>
      </c>
    </row>
    <row r="1705" spans="1:19" x14ac:dyDescent="0.3">
      <c r="A1705" s="4">
        <v>45066</v>
      </c>
      <c r="B1705" s="5">
        <f t="shared" si="565"/>
        <v>5</v>
      </c>
      <c r="C1705" s="5">
        <f t="shared" si="566"/>
        <v>2023</v>
      </c>
      <c r="D1705" s="5" t="s">
        <v>1558</v>
      </c>
      <c r="E1705" s="5" t="str">
        <f>VLOOKUP(F1705,'Set up'!$A$2:$C$44,2,FALSE)</f>
        <v>C00000020</v>
      </c>
      <c r="F1705" s="1" t="s">
        <v>411</v>
      </c>
      <c r="G1705" s="89" t="s">
        <v>721</v>
      </c>
      <c r="H1705" s="5">
        <v>3</v>
      </c>
      <c r="I1705" s="5" t="str">
        <f>VLOOKUP(F1705,'Set up'!$A$2:$C$44,3,FALSE)</f>
        <v>Cash</v>
      </c>
      <c r="J1705" s="5">
        <f>VLOOKUP(F1705,'Set up'!$A$2:$D$44,4,FALSE)</f>
        <v>0</v>
      </c>
      <c r="K1705" s="4">
        <f t="shared" si="563"/>
        <v>45066</v>
      </c>
      <c r="L1705" s="5">
        <f t="shared" si="567"/>
        <v>5</v>
      </c>
      <c r="M1705" s="5">
        <f t="shared" si="568"/>
        <v>2023</v>
      </c>
      <c r="N1705" s="6">
        <v>5412</v>
      </c>
      <c r="P1705" s="6">
        <f t="shared" si="561"/>
        <v>5412</v>
      </c>
      <c r="Q1705" s="7">
        <f t="shared" si="569"/>
        <v>3128605.9500000011</v>
      </c>
      <c r="R1705" s="44" t="str">
        <f>VLOOKUP(F1705,'Set up'!$A$2:$E$44,5,FALSE)</f>
        <v>Trsf</v>
      </c>
    </row>
    <row r="1706" spans="1:19" x14ac:dyDescent="0.3">
      <c r="A1706" s="4">
        <v>45066</v>
      </c>
      <c r="B1706" s="5">
        <f t="shared" si="565"/>
        <v>5</v>
      </c>
      <c r="C1706" s="5">
        <f t="shared" si="566"/>
        <v>2023</v>
      </c>
      <c r="D1706" s="5" t="s">
        <v>1558</v>
      </c>
      <c r="E1706" s="5" t="str">
        <f>VLOOKUP(F1706,'Set up'!$A$2:$C$44,2,FALSE)</f>
        <v>C00000020</v>
      </c>
      <c r="F1706" s="1" t="s">
        <v>411</v>
      </c>
      <c r="G1706" s="89" t="s">
        <v>656</v>
      </c>
      <c r="H1706" s="5">
        <v>11</v>
      </c>
      <c r="I1706" s="5" t="str">
        <f>VLOOKUP(F1706,'Set up'!$A$2:$C$44,3,FALSE)</f>
        <v>Cash</v>
      </c>
      <c r="J1706" s="5">
        <f>VLOOKUP(F1706,'Set up'!$A$2:$D$44,4,FALSE)</f>
        <v>0</v>
      </c>
      <c r="K1706" s="4">
        <f t="shared" si="563"/>
        <v>45066</v>
      </c>
      <c r="L1706" s="5">
        <f t="shared" si="567"/>
        <v>5</v>
      </c>
      <c r="M1706" s="5">
        <f t="shared" si="568"/>
        <v>2023</v>
      </c>
      <c r="N1706" s="6">
        <v>2508</v>
      </c>
      <c r="P1706" s="6">
        <f t="shared" si="561"/>
        <v>2508</v>
      </c>
      <c r="Q1706" s="7">
        <f t="shared" si="569"/>
        <v>3131113.9500000011</v>
      </c>
      <c r="R1706" s="44" t="str">
        <f>VLOOKUP(F1706,'Set up'!$A$2:$E$44,5,FALSE)</f>
        <v>Trsf</v>
      </c>
    </row>
    <row r="1707" spans="1:19" ht="15" customHeight="1" x14ac:dyDescent="0.3">
      <c r="A1707" s="4">
        <v>45066</v>
      </c>
      <c r="B1707" s="5">
        <f t="shared" ref="B1707:B1750" si="571">MONTH(A1707)</f>
        <v>5</v>
      </c>
      <c r="C1707" s="5">
        <f t="shared" ref="C1707:C1750" si="572">YEAR(A1707)</f>
        <v>2023</v>
      </c>
      <c r="D1707" s="5" t="s">
        <v>1558</v>
      </c>
      <c r="E1707" s="5" t="str">
        <f>VLOOKUP(F1707,'Set up'!$A$2:$C$44,2,FALSE)</f>
        <v>C00000020</v>
      </c>
      <c r="F1707" s="1" t="s">
        <v>411</v>
      </c>
      <c r="G1707" s="89" t="s">
        <v>1439</v>
      </c>
      <c r="H1707" s="5">
        <v>3</v>
      </c>
      <c r="I1707" s="5" t="str">
        <f>VLOOKUP(F1707,'Set up'!$A$2:$C$44,3,FALSE)</f>
        <v>Cash</v>
      </c>
      <c r="J1707" s="5">
        <f>VLOOKUP(F1707,'Set up'!$A$2:$D$44,4,FALSE)</f>
        <v>0</v>
      </c>
      <c r="K1707" s="4">
        <f t="shared" si="563"/>
        <v>45066</v>
      </c>
      <c r="L1707" s="5">
        <f t="shared" si="567"/>
        <v>5</v>
      </c>
      <c r="M1707" s="5">
        <f t="shared" si="568"/>
        <v>2023</v>
      </c>
      <c r="N1707" s="6">
        <v>793.80000000000007</v>
      </c>
      <c r="P1707" s="6">
        <f t="shared" si="561"/>
        <v>793.80000000000007</v>
      </c>
      <c r="Q1707" s="7">
        <f t="shared" si="569"/>
        <v>3131907.7500000009</v>
      </c>
      <c r="R1707" s="44" t="str">
        <f>VLOOKUP(F1707,'Set up'!$A$2:$E$44,5,FALSE)</f>
        <v>Trsf</v>
      </c>
    </row>
    <row r="1708" spans="1:19" ht="15" customHeight="1" x14ac:dyDescent="0.3">
      <c r="A1708" s="4">
        <v>45066</v>
      </c>
      <c r="B1708" s="5">
        <f t="shared" si="571"/>
        <v>5</v>
      </c>
      <c r="C1708" s="5">
        <f t="shared" si="572"/>
        <v>2023</v>
      </c>
      <c r="D1708" s="5" t="s">
        <v>1558</v>
      </c>
      <c r="E1708" s="5" t="str">
        <f>VLOOKUP(F1708,'Set up'!$A$2:$C$44,2,FALSE)</f>
        <v>C00000020</v>
      </c>
      <c r="F1708" s="1" t="s">
        <v>411</v>
      </c>
      <c r="G1708" s="89" t="s">
        <v>1075</v>
      </c>
      <c r="H1708" s="5">
        <v>2</v>
      </c>
      <c r="I1708" s="5" t="str">
        <f>VLOOKUP(F1708,'Set up'!$A$2:$C$44,3,FALSE)</f>
        <v>Cash</v>
      </c>
      <c r="J1708" s="5">
        <f>VLOOKUP(F1708,'Set up'!$A$2:$D$44,4,FALSE)</f>
        <v>0</v>
      </c>
      <c r="K1708" s="4">
        <f t="shared" si="563"/>
        <v>45066</v>
      </c>
      <c r="L1708" s="5">
        <f t="shared" ref="L1708:L1728" si="573">MONTH(K1708)</f>
        <v>5</v>
      </c>
      <c r="M1708" s="5">
        <f t="shared" ref="M1708:M1728" si="574">YEAR(K1708)</f>
        <v>2023</v>
      </c>
      <c r="N1708" s="6">
        <v>2000</v>
      </c>
      <c r="P1708" s="6">
        <f t="shared" ref="P1708:P1731" si="575">SUM(N1708+O1708)</f>
        <v>2000</v>
      </c>
      <c r="Q1708" s="7">
        <f t="shared" ref="Q1708:Q1728" si="576">SUM(Q1707+N1708)</f>
        <v>3133907.7500000009</v>
      </c>
      <c r="R1708" s="44" t="str">
        <f>VLOOKUP(F1708,'Set up'!$A$2:$E$44,5,FALSE)</f>
        <v>Trsf</v>
      </c>
    </row>
    <row r="1709" spans="1:19" ht="15" customHeight="1" x14ac:dyDescent="0.3">
      <c r="A1709" s="4">
        <v>45066</v>
      </c>
      <c r="B1709" s="5">
        <f t="shared" si="571"/>
        <v>5</v>
      </c>
      <c r="C1709" s="5">
        <f t="shared" si="572"/>
        <v>2023</v>
      </c>
      <c r="D1709" s="5" t="s">
        <v>1559</v>
      </c>
      <c r="E1709" s="5" t="str">
        <f>VLOOKUP(F1709,'Set up'!$A$2:$C$44,2,FALSE)</f>
        <v>C00000014</v>
      </c>
      <c r="F1709" s="1" t="s">
        <v>263</v>
      </c>
      <c r="G1709" s="89" t="s">
        <v>724</v>
      </c>
      <c r="H1709" s="5">
        <v>1</v>
      </c>
      <c r="I1709" s="5" t="str">
        <f>VLOOKUP(F1709,'Set up'!$A$2:$C$44,3,FALSE)</f>
        <v>Cash</v>
      </c>
      <c r="J1709" s="5">
        <f>VLOOKUP(F1709,'Set up'!$A$2:$D$44,4,FALSE)</f>
        <v>0</v>
      </c>
      <c r="K1709" s="4">
        <f t="shared" si="563"/>
        <v>45066</v>
      </c>
      <c r="L1709" s="5">
        <f t="shared" si="573"/>
        <v>5</v>
      </c>
      <c r="M1709" s="5">
        <f t="shared" si="574"/>
        <v>2023</v>
      </c>
      <c r="N1709" s="6">
        <v>1804</v>
      </c>
      <c r="O1709" s="6">
        <f t="shared" ref="O1709:O1711" si="577">-N1709</f>
        <v>-1804</v>
      </c>
      <c r="P1709" s="6">
        <f t="shared" si="575"/>
        <v>0</v>
      </c>
      <c r="Q1709" s="7">
        <f t="shared" si="576"/>
        <v>3135711.7500000009</v>
      </c>
      <c r="R1709" s="44" t="str">
        <f>VLOOKUP(F1709,'Set up'!$A$2:$E$44,5,FALSE)</f>
        <v>Cash</v>
      </c>
      <c r="S1709" s="1" t="s">
        <v>1597</v>
      </c>
    </row>
    <row r="1710" spans="1:19" ht="15" customHeight="1" x14ac:dyDescent="0.3">
      <c r="A1710" s="4">
        <v>45071</v>
      </c>
      <c r="B1710" s="5">
        <f t="shared" si="571"/>
        <v>5</v>
      </c>
      <c r="C1710" s="5">
        <f t="shared" si="572"/>
        <v>2023</v>
      </c>
      <c r="D1710" s="5" t="s">
        <v>1559</v>
      </c>
      <c r="E1710" s="5" t="str">
        <f>VLOOKUP(F1710,'Set up'!$A$2:$C$44,2,FALSE)</f>
        <v>C00000014</v>
      </c>
      <c r="F1710" s="1" t="s">
        <v>263</v>
      </c>
      <c r="G1710" s="89" t="s">
        <v>990</v>
      </c>
      <c r="H1710" s="5">
        <v>4</v>
      </c>
      <c r="I1710" s="5" t="str">
        <f>VLOOKUP(F1710,'Set up'!$A$2:$C$44,3,FALSE)</f>
        <v>Cash</v>
      </c>
      <c r="J1710" s="5">
        <f>VLOOKUP(F1710,'Set up'!$A$2:$D$44,4,FALSE)</f>
        <v>0</v>
      </c>
      <c r="K1710" s="4">
        <f t="shared" si="563"/>
        <v>45071</v>
      </c>
      <c r="L1710" s="5">
        <f t="shared" si="573"/>
        <v>5</v>
      </c>
      <c r="M1710" s="5">
        <f t="shared" si="574"/>
        <v>2023</v>
      </c>
      <c r="N1710" s="6">
        <v>948</v>
      </c>
      <c r="O1710" s="6">
        <f t="shared" si="577"/>
        <v>-948</v>
      </c>
      <c r="P1710" s="6">
        <f t="shared" si="575"/>
        <v>0</v>
      </c>
      <c r="Q1710" s="7">
        <f t="shared" si="576"/>
        <v>3136659.7500000009</v>
      </c>
      <c r="R1710" s="44" t="str">
        <f>VLOOKUP(F1710,'Set up'!$A$2:$E$44,5,FALSE)</f>
        <v>Cash</v>
      </c>
      <c r="S1710" s="1" t="s">
        <v>1597</v>
      </c>
    </row>
    <row r="1711" spans="1:19" ht="15" customHeight="1" x14ac:dyDescent="0.3">
      <c r="A1711" s="4">
        <v>45071</v>
      </c>
      <c r="B1711" s="5">
        <f t="shared" si="571"/>
        <v>5</v>
      </c>
      <c r="C1711" s="5">
        <f t="shared" si="572"/>
        <v>2023</v>
      </c>
      <c r="D1711" s="5" t="s">
        <v>1559</v>
      </c>
      <c r="E1711" s="5" t="str">
        <f>VLOOKUP(F1711,'Set up'!$A$2:$C$44,2,FALSE)</f>
        <v>C00000014</v>
      </c>
      <c r="F1711" s="1" t="s">
        <v>263</v>
      </c>
      <c r="G1711" s="89" t="s">
        <v>867</v>
      </c>
      <c r="H1711" s="5">
        <v>2</v>
      </c>
      <c r="I1711" s="5" t="str">
        <f>VLOOKUP(F1711,'Set up'!$A$2:$C$44,3,FALSE)</f>
        <v>Cash</v>
      </c>
      <c r="J1711" s="5">
        <f>VLOOKUP(F1711,'Set up'!$A$2:$D$44,4,FALSE)</f>
        <v>0</v>
      </c>
      <c r="K1711" s="4">
        <f t="shared" si="563"/>
        <v>45071</v>
      </c>
      <c r="L1711" s="5">
        <f t="shared" si="573"/>
        <v>5</v>
      </c>
      <c r="M1711" s="5">
        <f t="shared" si="574"/>
        <v>2023</v>
      </c>
      <c r="N1711" s="6">
        <v>516</v>
      </c>
      <c r="O1711" s="6">
        <f t="shared" si="577"/>
        <v>-516</v>
      </c>
      <c r="P1711" s="6">
        <f t="shared" si="575"/>
        <v>0</v>
      </c>
      <c r="Q1711" s="7">
        <f t="shared" si="576"/>
        <v>3137175.7500000009</v>
      </c>
      <c r="R1711" s="44" t="str">
        <f>VLOOKUP(F1711,'Set up'!$A$2:$E$44,5,FALSE)</f>
        <v>Cash</v>
      </c>
      <c r="S1711" s="1" t="s">
        <v>1597</v>
      </c>
    </row>
    <row r="1712" spans="1:19" ht="15" customHeight="1" x14ac:dyDescent="0.3">
      <c r="A1712" s="4">
        <v>45071</v>
      </c>
      <c r="B1712" s="5">
        <f t="shared" si="571"/>
        <v>5</v>
      </c>
      <c r="C1712" s="5">
        <f t="shared" si="572"/>
        <v>2023</v>
      </c>
      <c r="D1712" s="5" t="s">
        <v>1559</v>
      </c>
      <c r="E1712" s="5" t="str">
        <f>VLOOKUP(F1712,'Set up'!$A$2:$C$44,2,FALSE)</f>
        <v>C00000014</v>
      </c>
      <c r="F1712" s="1" t="s">
        <v>263</v>
      </c>
      <c r="G1712" s="89" t="s">
        <v>896</v>
      </c>
      <c r="H1712" s="5">
        <v>2</v>
      </c>
      <c r="I1712" s="5" t="str">
        <f>VLOOKUP(F1712,'Set up'!$A$2:$C$44,3,FALSE)</f>
        <v>Cash</v>
      </c>
      <c r="J1712" s="5">
        <f>VLOOKUP(F1712,'Set up'!$A$2:$D$44,4,FALSE)</f>
        <v>0</v>
      </c>
      <c r="K1712" s="4">
        <f t="shared" si="563"/>
        <v>45071</v>
      </c>
      <c r="L1712" s="5">
        <f t="shared" si="573"/>
        <v>5</v>
      </c>
      <c r="M1712" s="5">
        <f t="shared" si="574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76"/>
        <v>3137495.7500000009</v>
      </c>
      <c r="R1712" s="44" t="str">
        <f>VLOOKUP(F1712,'Set up'!$A$2:$E$44,5,FALSE)</f>
        <v>Cash</v>
      </c>
      <c r="S1712" s="1" t="s">
        <v>1597</v>
      </c>
    </row>
    <row r="1713" spans="1:19" ht="15" customHeight="1" x14ac:dyDescent="0.3">
      <c r="A1713" s="4">
        <v>45071</v>
      </c>
      <c r="B1713" s="5">
        <f t="shared" si="571"/>
        <v>5</v>
      </c>
      <c r="C1713" s="5">
        <f t="shared" si="572"/>
        <v>2023</v>
      </c>
      <c r="D1713" s="5" t="s">
        <v>1560</v>
      </c>
      <c r="E1713" s="5" t="str">
        <f>VLOOKUP(F1713,'Set up'!$A$2:$C$44,2,FALSE)</f>
        <v>C00000038</v>
      </c>
      <c r="F1713" s="1" t="s">
        <v>1422</v>
      </c>
      <c r="G1713" s="103" t="s">
        <v>1611</v>
      </c>
      <c r="H1713" s="5">
        <v>1</v>
      </c>
      <c r="I1713" s="5" t="str">
        <f>VLOOKUP(F1713,'Set up'!$A$2:$C$44,3,FALSE)</f>
        <v>Cash</v>
      </c>
      <c r="J1713" s="5">
        <f>VLOOKUP(F1713,'Set up'!$A$2:$D$44,4,FALSE)</f>
        <v>0</v>
      </c>
      <c r="K1713" s="4">
        <f t="shared" si="563"/>
        <v>45071</v>
      </c>
      <c r="L1713" s="5">
        <f t="shared" si="573"/>
        <v>5</v>
      </c>
      <c r="M1713" s="5">
        <f t="shared" si="574"/>
        <v>2023</v>
      </c>
      <c r="N1713" s="6">
        <v>350</v>
      </c>
      <c r="O1713" s="6">
        <f t="shared" ref="O1713" si="578">-N1713</f>
        <v>-350</v>
      </c>
      <c r="P1713" s="6">
        <f t="shared" si="575"/>
        <v>0</v>
      </c>
      <c r="Q1713" s="7">
        <f t="shared" si="576"/>
        <v>3137845.7500000009</v>
      </c>
      <c r="R1713" s="44" t="str">
        <f>VLOOKUP(F1713,'Set up'!$A$2:$E$44,5,FALSE)</f>
        <v>Trsf</v>
      </c>
      <c r="S1713" s="1" t="s">
        <v>1594</v>
      </c>
    </row>
    <row r="1714" spans="1:19" ht="15" customHeight="1" x14ac:dyDescent="0.3">
      <c r="A1714" s="4">
        <v>45072</v>
      </c>
      <c r="B1714" s="5">
        <f t="shared" si="571"/>
        <v>5</v>
      </c>
      <c r="C1714" s="5">
        <f t="shared" si="572"/>
        <v>2023</v>
      </c>
      <c r="D1714" s="5" t="s">
        <v>1561</v>
      </c>
      <c r="E1714" s="5" t="str">
        <f>VLOOKUP(F1714,'Set up'!$A$2:$C$44,2,FALSE)</f>
        <v>C00000020</v>
      </c>
      <c r="F1714" s="1" t="s">
        <v>411</v>
      </c>
      <c r="G1714" s="89" t="s">
        <v>721</v>
      </c>
      <c r="H1714" s="5">
        <v>1</v>
      </c>
      <c r="I1714" s="5" t="str">
        <f>VLOOKUP(F1714,'Set up'!$A$2:$C$44,3,FALSE)</f>
        <v>Cash</v>
      </c>
      <c r="J1714" s="5">
        <f>VLOOKUP(F1714,'Set up'!$A$2:$D$44,4,FALSE)</f>
        <v>0</v>
      </c>
      <c r="K1714" s="4">
        <f t="shared" si="563"/>
        <v>45072</v>
      </c>
      <c r="L1714" s="5">
        <f t="shared" si="573"/>
        <v>5</v>
      </c>
      <c r="M1714" s="5">
        <f t="shared" si="574"/>
        <v>2023</v>
      </c>
      <c r="N1714" s="6">
        <v>1804</v>
      </c>
      <c r="O1714" s="6">
        <f>-N1714</f>
        <v>-1804</v>
      </c>
      <c r="P1714" s="6">
        <f t="shared" si="575"/>
        <v>0</v>
      </c>
      <c r="Q1714" s="7">
        <f t="shared" si="576"/>
        <v>3139649.7500000009</v>
      </c>
      <c r="R1714" s="44" t="str">
        <f>VLOOKUP(F1714,'Set up'!$A$2:$E$44,5,FALSE)</f>
        <v>Trsf</v>
      </c>
      <c r="S1714" s="1" t="s">
        <v>1574</v>
      </c>
    </row>
    <row r="1715" spans="1:19" ht="15" customHeight="1" x14ac:dyDescent="0.3">
      <c r="A1715" s="4">
        <v>45072</v>
      </c>
      <c r="B1715" s="5">
        <f t="shared" si="571"/>
        <v>5</v>
      </c>
      <c r="C1715" s="5">
        <f t="shared" si="572"/>
        <v>2023</v>
      </c>
      <c r="D1715" s="5" t="s">
        <v>1561</v>
      </c>
      <c r="E1715" s="5" t="str">
        <f>VLOOKUP(F1715,'Set up'!$A$2:$C$44,2,FALSE)</f>
        <v>C00000020</v>
      </c>
      <c r="F1715" s="1" t="s">
        <v>411</v>
      </c>
      <c r="G1715" s="89" t="s">
        <v>915</v>
      </c>
      <c r="H1715" s="5">
        <v>3</v>
      </c>
      <c r="I1715" s="5" t="str">
        <f>VLOOKUP(F1715,'Set up'!$A$2:$C$44,3,FALSE)</f>
        <v>Cash</v>
      </c>
      <c r="J1715" s="5">
        <f>VLOOKUP(F1715,'Set up'!$A$2:$D$44,4,FALSE)</f>
        <v>0</v>
      </c>
      <c r="K1715" s="4">
        <f t="shared" si="563"/>
        <v>45072</v>
      </c>
      <c r="L1715" s="5">
        <f t="shared" si="573"/>
        <v>5</v>
      </c>
      <c r="M1715" s="5">
        <f t="shared" si="574"/>
        <v>2023</v>
      </c>
      <c r="N1715" s="6">
        <v>684</v>
      </c>
      <c r="O1715" s="6">
        <f>-N1715</f>
        <v>-684</v>
      </c>
      <c r="P1715" s="6">
        <f t="shared" si="575"/>
        <v>0</v>
      </c>
      <c r="Q1715" s="7">
        <f t="shared" si="576"/>
        <v>3140333.7500000009</v>
      </c>
      <c r="R1715" s="44" t="str">
        <f>VLOOKUP(F1715,'Set up'!$A$2:$E$44,5,FALSE)</f>
        <v>Trsf</v>
      </c>
      <c r="S1715" s="1" t="s">
        <v>1574</v>
      </c>
    </row>
    <row r="1716" spans="1:19" ht="15" customHeight="1" x14ac:dyDescent="0.3">
      <c r="A1716" s="4">
        <v>45072</v>
      </c>
      <c r="B1716" s="5">
        <f t="shared" si="571"/>
        <v>5</v>
      </c>
      <c r="C1716" s="5">
        <f t="shared" si="572"/>
        <v>2023</v>
      </c>
      <c r="D1716" s="5" t="s">
        <v>1561</v>
      </c>
      <c r="E1716" s="5" t="str">
        <f>VLOOKUP(F1716,'Set up'!$A$2:$C$44,2,FALSE)</f>
        <v>C00000020</v>
      </c>
      <c r="F1716" s="1" t="s">
        <v>411</v>
      </c>
      <c r="G1716" s="89" t="s">
        <v>1170</v>
      </c>
      <c r="H1716" s="5">
        <v>1</v>
      </c>
      <c r="I1716" s="5" t="str">
        <f>VLOOKUP(F1716,'Set up'!$A$2:$C$44,3,FALSE)</f>
        <v>Cash</v>
      </c>
      <c r="J1716" s="5">
        <f>VLOOKUP(F1716,'Set up'!$A$2:$D$44,4,FALSE)</f>
        <v>0</v>
      </c>
      <c r="K1716" s="4">
        <f t="shared" si="563"/>
        <v>45072</v>
      </c>
      <c r="L1716" s="5">
        <f t="shared" si="573"/>
        <v>5</v>
      </c>
      <c r="M1716" s="5">
        <f t="shared" si="574"/>
        <v>2023</v>
      </c>
      <c r="N1716" s="6">
        <v>264.60000000000002</v>
      </c>
      <c r="O1716" s="6">
        <f>-N1716</f>
        <v>-264.60000000000002</v>
      </c>
      <c r="P1716" s="6">
        <f t="shared" si="575"/>
        <v>0</v>
      </c>
      <c r="Q1716" s="7">
        <f t="shared" si="576"/>
        <v>3140598.350000001</v>
      </c>
      <c r="R1716" s="44" t="str">
        <f>VLOOKUP(F1716,'Set up'!$A$2:$E$44,5,FALSE)</f>
        <v>Trsf</v>
      </c>
      <c r="S1716" s="1" t="s">
        <v>1574</v>
      </c>
    </row>
    <row r="1717" spans="1:19" ht="15" customHeight="1" x14ac:dyDescent="0.3">
      <c r="A1717" s="4">
        <v>45072</v>
      </c>
      <c r="B1717" s="5">
        <f t="shared" si="571"/>
        <v>5</v>
      </c>
      <c r="C1717" s="5">
        <f t="shared" si="572"/>
        <v>2023</v>
      </c>
      <c r="D1717" s="5" t="s">
        <v>1561</v>
      </c>
      <c r="E1717" s="5" t="str">
        <f>VLOOKUP(F1717,'Set up'!$A$2:$C$44,2,FALSE)</f>
        <v>C00000020</v>
      </c>
      <c r="F1717" s="1" t="s">
        <v>411</v>
      </c>
      <c r="G1717" s="89" t="s">
        <v>1112</v>
      </c>
      <c r="H1717" s="5">
        <v>1</v>
      </c>
      <c r="I1717" s="5" t="str">
        <f>VLOOKUP(F1717,'Set up'!$A$2:$C$44,3,FALSE)</f>
        <v>Cash</v>
      </c>
      <c r="J1717" s="5">
        <f>VLOOKUP(F1717,'Set up'!$A$2:$D$44,4,FALSE)</f>
        <v>0</v>
      </c>
      <c r="K1717" s="4">
        <f t="shared" si="563"/>
        <v>45072</v>
      </c>
      <c r="L1717" s="5">
        <f t="shared" si="573"/>
        <v>5</v>
      </c>
      <c r="M1717" s="5">
        <f t="shared" si="574"/>
        <v>2023</v>
      </c>
      <c r="N1717" s="6">
        <v>62.5</v>
      </c>
      <c r="O1717" s="6">
        <f>-N1717</f>
        <v>-62.5</v>
      </c>
      <c r="P1717" s="6">
        <f t="shared" si="575"/>
        <v>0</v>
      </c>
      <c r="Q1717" s="7">
        <f t="shared" si="576"/>
        <v>3140660.850000001</v>
      </c>
      <c r="R1717" s="44" t="str">
        <f>VLOOKUP(F1717,'Set up'!$A$2:$E$44,5,FALSE)</f>
        <v>Trsf</v>
      </c>
      <c r="S1717" s="1" t="s">
        <v>1574</v>
      </c>
    </row>
    <row r="1718" spans="1:19" ht="15" customHeight="1" x14ac:dyDescent="0.3">
      <c r="A1718" s="4">
        <v>45072</v>
      </c>
      <c r="B1718" s="5">
        <f t="shared" si="571"/>
        <v>5</v>
      </c>
      <c r="C1718" s="5">
        <f t="shared" si="572"/>
        <v>2023</v>
      </c>
      <c r="D1718" s="5" t="s">
        <v>1562</v>
      </c>
      <c r="E1718" s="5" t="str">
        <f>VLOOKUP(F1718,'Set up'!$A$2:$C$44,2,FALSE)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up'!$A$2:$C$44,3,FALSE)</f>
        <v>60</v>
      </c>
      <c r="J1718" s="5">
        <f>VLOOKUP(F1718,'Set up'!$A$2:$D$44,4,FALSE)</f>
        <v>60</v>
      </c>
      <c r="K1718" s="4">
        <f t="shared" si="563"/>
        <v>45132</v>
      </c>
      <c r="L1718" s="5">
        <f t="shared" si="573"/>
        <v>7</v>
      </c>
      <c r="M1718" s="5">
        <f t="shared" si="574"/>
        <v>2023</v>
      </c>
      <c r="N1718" s="6">
        <v>3388</v>
      </c>
      <c r="O1718" s="6">
        <f t="shared" ref="O1718:O1720" si="579">-N1718</f>
        <v>-3388</v>
      </c>
      <c r="P1718" s="6">
        <f t="shared" si="575"/>
        <v>0</v>
      </c>
      <c r="Q1718" s="7">
        <f t="shared" si="576"/>
        <v>3144048.850000001</v>
      </c>
      <c r="R1718" s="44" t="str">
        <f>VLOOKUP(F1718,'Set up'!$A$2:$E$44,5,FALSE)</f>
        <v>Chq</v>
      </c>
      <c r="S1718" s="1" t="s">
        <v>2047</v>
      </c>
    </row>
    <row r="1719" spans="1:19" ht="15" customHeight="1" x14ac:dyDescent="0.3">
      <c r="A1719" s="4">
        <v>45072</v>
      </c>
      <c r="B1719" s="5">
        <f t="shared" si="571"/>
        <v>5</v>
      </c>
      <c r="C1719" s="5">
        <f t="shared" si="572"/>
        <v>2023</v>
      </c>
      <c r="D1719" s="5" t="s">
        <v>1562</v>
      </c>
      <c r="E1719" s="5" t="str">
        <f>VLOOKUP(F1719,'Set up'!$A$2:$C$44,2,FALSE)</f>
        <v>C00000009</v>
      </c>
      <c r="F1719" s="1" t="s">
        <v>58</v>
      </c>
      <c r="G1719" s="89" t="s">
        <v>709</v>
      </c>
      <c r="H1719" s="5">
        <v>2</v>
      </c>
      <c r="I1719" s="5">
        <f>VLOOKUP(F1719,'Set up'!$A$2:$C$44,3,FALSE)</f>
        <v>60</v>
      </c>
      <c r="J1719" s="5">
        <f>VLOOKUP(F1719,'Set up'!$A$2:$D$44,4,FALSE)</f>
        <v>60</v>
      </c>
      <c r="K1719" s="4">
        <f t="shared" si="563"/>
        <v>45132</v>
      </c>
      <c r="L1719" s="5">
        <f t="shared" si="573"/>
        <v>7</v>
      </c>
      <c r="M1719" s="5">
        <f t="shared" si="574"/>
        <v>2023</v>
      </c>
      <c r="N1719" s="6">
        <v>745.2</v>
      </c>
      <c r="O1719" s="6">
        <f t="shared" si="579"/>
        <v>-745.2</v>
      </c>
      <c r="P1719" s="6">
        <f t="shared" si="575"/>
        <v>0</v>
      </c>
      <c r="Q1719" s="7">
        <f t="shared" si="576"/>
        <v>3144794.0500000012</v>
      </c>
      <c r="R1719" s="44" t="str">
        <f>VLOOKUP(F1719,'Set up'!$A$2:$E$44,5,FALSE)</f>
        <v>Chq</v>
      </c>
      <c r="S1719" s="1" t="s">
        <v>2047</v>
      </c>
    </row>
    <row r="1720" spans="1:19" ht="15" customHeight="1" x14ac:dyDescent="0.3">
      <c r="A1720" s="4">
        <v>45072</v>
      </c>
      <c r="B1720" s="5">
        <f t="shared" si="571"/>
        <v>5</v>
      </c>
      <c r="C1720" s="5">
        <f t="shared" si="572"/>
        <v>2023</v>
      </c>
      <c r="D1720" s="5" t="s">
        <v>1562</v>
      </c>
      <c r="E1720" s="5" t="str">
        <f>VLOOKUP(F1720,'Set up'!$A$2:$C$44,2,FALSE)</f>
        <v>C00000009</v>
      </c>
      <c r="F1720" s="1" t="s">
        <v>58</v>
      </c>
      <c r="G1720" s="89" t="s">
        <v>867</v>
      </c>
      <c r="H1720" s="5">
        <v>2</v>
      </c>
      <c r="I1720" s="5">
        <f>VLOOKUP(F1720,'Set up'!$A$2:$C$44,3,FALSE)</f>
        <v>60</v>
      </c>
      <c r="J1720" s="5">
        <f>VLOOKUP(F1720,'Set up'!$A$2:$D$44,4,FALSE)</f>
        <v>60</v>
      </c>
      <c r="K1720" s="4">
        <f t="shared" si="563"/>
        <v>45132</v>
      </c>
      <c r="L1720" s="5">
        <f t="shared" si="573"/>
        <v>7</v>
      </c>
      <c r="M1720" s="5">
        <f t="shared" si="574"/>
        <v>2023</v>
      </c>
      <c r="N1720" s="6">
        <v>488</v>
      </c>
      <c r="O1720" s="6">
        <f t="shared" si="579"/>
        <v>-488</v>
      </c>
      <c r="P1720" s="6">
        <f t="shared" si="575"/>
        <v>0</v>
      </c>
      <c r="Q1720" s="7">
        <f t="shared" si="576"/>
        <v>3145282.0500000012</v>
      </c>
      <c r="R1720" s="44" t="str">
        <f>VLOOKUP(F1720,'Set up'!$A$2:$E$44,5,FALSE)</f>
        <v>Chq</v>
      </c>
      <c r="S1720" s="1" t="s">
        <v>2047</v>
      </c>
    </row>
    <row r="1721" spans="1:19" ht="15" customHeight="1" x14ac:dyDescent="0.3">
      <c r="A1721" s="4">
        <v>45072</v>
      </c>
      <c r="B1721" s="5">
        <f t="shared" si="571"/>
        <v>5</v>
      </c>
      <c r="C1721" s="5">
        <f t="shared" si="572"/>
        <v>2023</v>
      </c>
      <c r="D1721" s="5" t="s">
        <v>1563</v>
      </c>
      <c r="E1721" s="5" t="str">
        <f>VLOOKUP(F1721,'Set up'!$A$2:$C$44,2,FALSE)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up'!$A$2:$C$44,3,FALSE)</f>
        <v>Cash</v>
      </c>
      <c r="J1721" s="5">
        <f>VLOOKUP(F1721,'Set up'!$A$2:$D$44,4,FALSE)</f>
        <v>0</v>
      </c>
      <c r="K1721" s="4">
        <f t="shared" si="563"/>
        <v>45072</v>
      </c>
      <c r="L1721" s="5">
        <f t="shared" si="573"/>
        <v>5</v>
      </c>
      <c r="M1721" s="5">
        <f t="shared" si="574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76"/>
        <v>3147086.0500000012</v>
      </c>
      <c r="R1721" s="44" t="str">
        <f>VLOOKUP(F1721,'Set up'!$A$2:$E$44,5,FALSE)</f>
        <v>Cash</v>
      </c>
      <c r="S1721" s="1" t="s">
        <v>1598</v>
      </c>
    </row>
    <row r="1722" spans="1:19" ht="15" customHeight="1" x14ac:dyDescent="0.3">
      <c r="A1722" s="4">
        <v>45076</v>
      </c>
      <c r="B1722" s="5">
        <f t="shared" si="571"/>
        <v>5</v>
      </c>
      <c r="C1722" s="5">
        <f t="shared" si="572"/>
        <v>2023</v>
      </c>
      <c r="D1722" s="5" t="s">
        <v>1563</v>
      </c>
      <c r="E1722" s="5" t="str">
        <f>VLOOKUP(F1722,'Set up'!$A$2:$C$44,2,FALSE)</f>
        <v>C00000014</v>
      </c>
      <c r="F1722" s="1" t="s">
        <v>263</v>
      </c>
      <c r="G1722" s="89" t="s">
        <v>990</v>
      </c>
      <c r="H1722" s="5">
        <v>4</v>
      </c>
      <c r="I1722" s="5" t="str">
        <f>VLOOKUP(F1722,'Set up'!$A$2:$C$44,3,FALSE)</f>
        <v>Cash</v>
      </c>
      <c r="J1722" s="5">
        <f>VLOOKUP(F1722,'Set up'!$A$2:$D$44,4,FALSE)</f>
        <v>0</v>
      </c>
      <c r="K1722" s="4">
        <f t="shared" si="563"/>
        <v>45076</v>
      </c>
      <c r="L1722" s="5">
        <f t="shared" si="573"/>
        <v>5</v>
      </c>
      <c r="M1722" s="5">
        <f t="shared" si="574"/>
        <v>2023</v>
      </c>
      <c r="N1722" s="6">
        <v>948</v>
      </c>
      <c r="O1722" s="6">
        <f>-N1722</f>
        <v>-948</v>
      </c>
      <c r="P1722" s="6">
        <f t="shared" si="575"/>
        <v>0</v>
      </c>
      <c r="Q1722" s="7">
        <f t="shared" si="576"/>
        <v>3148034.0500000012</v>
      </c>
      <c r="R1722" s="44" t="str">
        <f>VLOOKUP(F1722,'Set up'!$A$2:$E$44,5,FALSE)</f>
        <v>Cash</v>
      </c>
      <c r="S1722" s="1" t="s">
        <v>1598</v>
      </c>
    </row>
    <row r="1723" spans="1:19" ht="15" customHeight="1" x14ac:dyDescent="0.3">
      <c r="A1723" s="4">
        <v>45076</v>
      </c>
      <c r="B1723" s="5">
        <f t="shared" si="571"/>
        <v>5</v>
      </c>
      <c r="C1723" s="5">
        <f t="shared" si="572"/>
        <v>2023</v>
      </c>
      <c r="D1723" s="5" t="s">
        <v>1563</v>
      </c>
      <c r="E1723" s="5" t="str">
        <f>VLOOKUP(F1723,'Set up'!$A$2:$C$44,2,FALSE)</f>
        <v>C00000014</v>
      </c>
      <c r="F1723" s="1" t="s">
        <v>263</v>
      </c>
      <c r="G1723" s="89" t="s">
        <v>896</v>
      </c>
      <c r="H1723" s="5">
        <v>1</v>
      </c>
      <c r="I1723" s="5" t="str">
        <f>VLOOKUP(F1723,'Set up'!$A$2:$C$44,3,FALSE)</f>
        <v>Cash</v>
      </c>
      <c r="J1723" s="5">
        <f>VLOOKUP(F1723,'Set up'!$A$2:$D$44,4,FALSE)</f>
        <v>0</v>
      </c>
      <c r="K1723" s="4">
        <f t="shared" si="563"/>
        <v>45076</v>
      </c>
      <c r="L1723" s="5">
        <f t="shared" si="573"/>
        <v>5</v>
      </c>
      <c r="M1723" s="5">
        <f t="shared" si="574"/>
        <v>2023</v>
      </c>
      <c r="N1723" s="6">
        <v>160</v>
      </c>
      <c r="O1723" s="6">
        <f>-N1723</f>
        <v>-160</v>
      </c>
      <c r="P1723" s="6">
        <f t="shared" si="575"/>
        <v>0</v>
      </c>
      <c r="Q1723" s="7">
        <f t="shared" si="576"/>
        <v>3148194.0500000012</v>
      </c>
      <c r="R1723" s="44" t="str">
        <f>VLOOKUP(F1723,'Set up'!$A$2:$E$44,5,FALSE)</f>
        <v>Cash</v>
      </c>
      <c r="S1723" s="1" t="s">
        <v>1598</v>
      </c>
    </row>
    <row r="1724" spans="1:19" ht="15" customHeight="1" x14ac:dyDescent="0.3">
      <c r="A1724" s="4">
        <v>45076</v>
      </c>
      <c r="B1724" s="5">
        <f t="shared" si="571"/>
        <v>5</v>
      </c>
      <c r="C1724" s="5">
        <f t="shared" si="572"/>
        <v>2023</v>
      </c>
      <c r="D1724" s="5" t="s">
        <v>1564</v>
      </c>
      <c r="E1724" s="5" t="str">
        <f>VLOOKUP(F1724,'Set up'!$A$2:$C$44,2,FALSE)</f>
        <v>C00000034</v>
      </c>
      <c r="F1724" s="1" t="s">
        <v>1198</v>
      </c>
      <c r="G1724" s="89" t="s">
        <v>1565</v>
      </c>
      <c r="H1724" s="5">
        <v>1</v>
      </c>
      <c r="I1724" s="5" t="str">
        <f>VLOOKUP(F1724,'Set up'!$A$2:$C$44,3,FALSE)</f>
        <v>Cash</v>
      </c>
      <c r="J1724" s="5">
        <f>VLOOKUP(F1724,'Set up'!$A$2:$D$44,4,FALSE)</f>
        <v>0</v>
      </c>
      <c r="K1724" s="4">
        <f t="shared" si="563"/>
        <v>45076</v>
      </c>
      <c r="L1724" s="5">
        <f t="shared" si="573"/>
        <v>5</v>
      </c>
      <c r="M1724" s="5">
        <f t="shared" si="574"/>
        <v>2023</v>
      </c>
      <c r="N1724" s="6">
        <v>1870</v>
      </c>
      <c r="O1724" s="6">
        <f t="shared" ref="O1724:O1728" si="580">-N1724</f>
        <v>-1870</v>
      </c>
      <c r="P1724" s="6">
        <f t="shared" si="575"/>
        <v>0</v>
      </c>
      <c r="Q1724" s="7">
        <f t="shared" si="576"/>
        <v>3150064.0500000012</v>
      </c>
      <c r="R1724" s="44" t="str">
        <f>VLOOKUP(F1724,'Set up'!$A$2:$E$44,5,FALSE)</f>
        <v>Trsf</v>
      </c>
      <c r="S1724" s="1" t="s">
        <v>1587</v>
      </c>
    </row>
    <row r="1725" spans="1:19" ht="15" customHeight="1" x14ac:dyDescent="0.3">
      <c r="A1725" s="4">
        <v>45076</v>
      </c>
      <c r="B1725" s="5">
        <f t="shared" si="571"/>
        <v>5</v>
      </c>
      <c r="C1725" s="5">
        <f t="shared" si="572"/>
        <v>2023</v>
      </c>
      <c r="D1725" s="5" t="s">
        <v>1564</v>
      </c>
      <c r="E1725" s="5" t="str">
        <f>VLOOKUP(F1725,'Set up'!$A$2:$C$44,2,FALSE)</f>
        <v>C00000034</v>
      </c>
      <c r="F1725" s="1" t="s">
        <v>1198</v>
      </c>
      <c r="G1725" s="89" t="s">
        <v>1566</v>
      </c>
      <c r="H1725" s="5">
        <v>1</v>
      </c>
      <c r="I1725" s="5" t="str">
        <f>VLOOKUP(F1725,'Set up'!$A$2:$C$44,3,FALSE)</f>
        <v>Cash</v>
      </c>
      <c r="J1725" s="5">
        <f>VLOOKUP(F1725,'Set up'!$A$2:$D$44,4,FALSE)</f>
        <v>0</v>
      </c>
      <c r="K1725" s="4">
        <f t="shared" si="563"/>
        <v>45076</v>
      </c>
      <c r="L1725" s="5">
        <f t="shared" si="573"/>
        <v>5</v>
      </c>
      <c r="M1725" s="5">
        <f t="shared" si="574"/>
        <v>2023</v>
      </c>
      <c r="N1725" s="6">
        <v>325</v>
      </c>
      <c r="O1725" s="6">
        <f t="shared" si="580"/>
        <v>-325</v>
      </c>
      <c r="P1725" s="6">
        <f t="shared" si="575"/>
        <v>0</v>
      </c>
      <c r="Q1725" s="7">
        <f t="shared" si="576"/>
        <v>3150389.0500000012</v>
      </c>
      <c r="R1725" s="44" t="str">
        <f>VLOOKUP(F1725,'Set up'!$A$2:$E$44,5,FALSE)</f>
        <v>Trsf</v>
      </c>
      <c r="S1725" s="1" t="s">
        <v>1587</v>
      </c>
    </row>
    <row r="1726" spans="1:19" ht="15" customHeight="1" x14ac:dyDescent="0.3">
      <c r="A1726" s="4">
        <v>45077</v>
      </c>
      <c r="B1726" s="5">
        <f t="shared" si="571"/>
        <v>5</v>
      </c>
      <c r="C1726" s="5">
        <f t="shared" si="572"/>
        <v>2023</v>
      </c>
      <c r="D1726" s="5" t="s">
        <v>1567</v>
      </c>
      <c r="E1726" s="5" t="str">
        <f>VLOOKUP(F1726,'Set up'!$A$2:$C$44,2,FALSE)</f>
        <v>C00000001</v>
      </c>
      <c r="F1726" s="1" t="s">
        <v>7</v>
      </c>
      <c r="G1726" s="89" t="s">
        <v>718</v>
      </c>
      <c r="H1726" s="5">
        <v>2</v>
      </c>
      <c r="I1726" s="5" t="str">
        <f>VLOOKUP(F1726,'Set up'!$A$2:$C$44,3,FALSE)</f>
        <v>Cash</v>
      </c>
      <c r="J1726" s="5">
        <f>VLOOKUP(F1726,'Set up'!$A$2:$D$44,4,FALSE)</f>
        <v>0</v>
      </c>
      <c r="K1726" s="4">
        <f t="shared" si="563"/>
        <v>45077</v>
      </c>
      <c r="L1726" s="5">
        <f t="shared" si="573"/>
        <v>5</v>
      </c>
      <c r="M1726" s="5">
        <f t="shared" si="574"/>
        <v>2023</v>
      </c>
      <c r="N1726" s="6">
        <v>3608</v>
      </c>
      <c r="O1726" s="6">
        <f t="shared" si="580"/>
        <v>-3608</v>
      </c>
      <c r="P1726" s="6">
        <f t="shared" si="575"/>
        <v>0</v>
      </c>
      <c r="Q1726" s="7">
        <f t="shared" si="576"/>
        <v>3153997.0500000012</v>
      </c>
      <c r="R1726" s="44" t="str">
        <f>VLOOKUP(F1726,'Set up'!$A$2:$E$44,5,FALSE)</f>
        <v>Trsf</v>
      </c>
      <c r="S1726" s="1" t="s">
        <v>1684</v>
      </c>
    </row>
    <row r="1727" spans="1:19" ht="15" customHeight="1" x14ac:dyDescent="0.3">
      <c r="A1727" s="4">
        <v>45077</v>
      </c>
      <c r="B1727" s="5">
        <f t="shared" si="571"/>
        <v>5</v>
      </c>
      <c r="C1727" s="5">
        <f t="shared" si="572"/>
        <v>2023</v>
      </c>
      <c r="D1727" s="5" t="s">
        <v>1567</v>
      </c>
      <c r="E1727" s="5" t="str">
        <f>VLOOKUP(F1727,'Set up'!$A$2:$C$44,2,FALSE)</f>
        <v>C00000001</v>
      </c>
      <c r="F1727" s="1" t="s">
        <v>7</v>
      </c>
      <c r="G1727" s="89" t="s">
        <v>656</v>
      </c>
      <c r="H1727" s="5">
        <v>2</v>
      </c>
      <c r="I1727" s="5" t="str">
        <f>VLOOKUP(F1727,'Set up'!$A$2:$C$44,3,FALSE)</f>
        <v>Cash</v>
      </c>
      <c r="J1727" s="5">
        <f>VLOOKUP(F1727,'Set up'!$A$2:$D$44,4,FALSE)</f>
        <v>0</v>
      </c>
      <c r="K1727" s="4">
        <f t="shared" si="563"/>
        <v>45077</v>
      </c>
      <c r="L1727" s="5">
        <f t="shared" si="573"/>
        <v>5</v>
      </c>
      <c r="M1727" s="5">
        <f t="shared" si="574"/>
        <v>2023</v>
      </c>
      <c r="N1727" s="6">
        <v>456</v>
      </c>
      <c r="O1727" s="6">
        <f t="shared" si="580"/>
        <v>-456</v>
      </c>
      <c r="P1727" s="6">
        <f t="shared" si="575"/>
        <v>0</v>
      </c>
      <c r="Q1727" s="7">
        <f t="shared" si="576"/>
        <v>3154453.0500000012</v>
      </c>
      <c r="R1727" s="44" t="str">
        <f>VLOOKUP(F1727,'Set up'!$A$2:$E$44,5,FALSE)</f>
        <v>Trsf</v>
      </c>
      <c r="S1727" s="1" t="s">
        <v>1684</v>
      </c>
    </row>
    <row r="1728" spans="1:19" ht="15" customHeight="1" x14ac:dyDescent="0.3">
      <c r="A1728" s="4">
        <v>45077</v>
      </c>
      <c r="B1728" s="5">
        <f t="shared" si="571"/>
        <v>5</v>
      </c>
      <c r="C1728" s="5">
        <f t="shared" si="572"/>
        <v>2023</v>
      </c>
      <c r="D1728" s="5" t="s">
        <v>1567</v>
      </c>
      <c r="E1728" s="5" t="str">
        <f>VLOOKUP(F1728,'Set up'!$A$2:$C$44,2,FALSE)</f>
        <v>C00000001</v>
      </c>
      <c r="F1728" s="1" t="s">
        <v>7</v>
      </c>
      <c r="G1728" s="89" t="s">
        <v>832</v>
      </c>
      <c r="H1728" s="5">
        <v>2</v>
      </c>
      <c r="I1728" s="5" t="str">
        <f>VLOOKUP(F1728,'Set up'!$A$2:$C$44,3,FALSE)</f>
        <v>Cash</v>
      </c>
      <c r="J1728" s="5">
        <f>VLOOKUP(F1728,'Set up'!$A$2:$D$44,4,FALSE)</f>
        <v>0</v>
      </c>
      <c r="K1728" s="4">
        <f t="shared" si="563"/>
        <v>45077</v>
      </c>
      <c r="L1728" s="5">
        <f t="shared" si="573"/>
        <v>5</v>
      </c>
      <c r="M1728" s="5">
        <f t="shared" si="574"/>
        <v>2023</v>
      </c>
      <c r="N1728" s="6">
        <v>504</v>
      </c>
      <c r="O1728" s="6">
        <f t="shared" si="580"/>
        <v>-504</v>
      </c>
      <c r="P1728" s="6">
        <f t="shared" si="575"/>
        <v>0</v>
      </c>
      <c r="Q1728" s="7">
        <f t="shared" si="576"/>
        <v>3154957.0500000012</v>
      </c>
      <c r="R1728" s="44" t="str">
        <f>VLOOKUP(F1728,'Set up'!$A$2:$E$44,5,FALSE)</f>
        <v>Trsf</v>
      </c>
      <c r="S1728" s="1" t="s">
        <v>1684</v>
      </c>
    </row>
    <row r="1729" spans="1:19" ht="15" customHeight="1" x14ac:dyDescent="0.3">
      <c r="A1729" s="4" t="s">
        <v>1610</v>
      </c>
      <c r="B1729" s="5">
        <f t="shared" si="571"/>
        <v>1</v>
      </c>
      <c r="C1729" s="5">
        <f t="shared" si="572"/>
        <v>2023</v>
      </c>
      <c r="D1729" s="5" t="s">
        <v>1609</v>
      </c>
      <c r="E1729" s="5" t="str">
        <f>VLOOKUP(F1729,'Set up'!$A$2:$C$44,2,FALSE)</f>
        <v>C00000038</v>
      </c>
      <c r="F1729" s="1" t="s">
        <v>1422</v>
      </c>
      <c r="G1729" s="103" t="s">
        <v>1611</v>
      </c>
      <c r="H1729" s="5">
        <v>1</v>
      </c>
      <c r="I1729" s="5" t="str">
        <f>VLOOKUP(F1729,'Set up'!$A$2:$C$44,3,FALSE)</f>
        <v>Cash</v>
      </c>
      <c r="J1729" s="5">
        <f>VLOOKUP(F1729,'Set up'!$A$2:$D$44,4,FALSE)</f>
        <v>0</v>
      </c>
      <c r="K1729" s="4">
        <f t="shared" si="563"/>
        <v>44932</v>
      </c>
      <c r="L1729" s="5">
        <f t="shared" ref="L1729:L1751" si="581">MONTH(K1729)</f>
        <v>1</v>
      </c>
      <c r="M1729" s="5">
        <f t="shared" ref="M1729:M1739" si="582">YEAR(K1729)</f>
        <v>2023</v>
      </c>
      <c r="N1729" s="96">
        <v>350</v>
      </c>
      <c r="O1729" s="6">
        <f t="shared" ref="O1729" si="583">-N1729</f>
        <v>-350</v>
      </c>
      <c r="P1729" s="6">
        <f t="shared" si="575"/>
        <v>0</v>
      </c>
      <c r="Q1729" s="7">
        <f t="shared" ref="Q1729:Q1731" si="584">SUM(Q1728+N1729)</f>
        <v>3155307.0500000012</v>
      </c>
      <c r="R1729" s="44" t="str">
        <f>VLOOKUP(F1729,'Set up'!$A$2:$E$44,5,FALSE)</f>
        <v>Trsf</v>
      </c>
      <c r="S1729" s="1" t="s">
        <v>1679</v>
      </c>
    </row>
    <row r="1730" spans="1:19" ht="15" customHeight="1" x14ac:dyDescent="0.3">
      <c r="A1730" s="4" t="s">
        <v>1614</v>
      </c>
      <c r="B1730" s="5">
        <f t="shared" si="571"/>
        <v>3</v>
      </c>
      <c r="C1730" s="5">
        <f t="shared" si="572"/>
        <v>2023</v>
      </c>
      <c r="D1730" s="5" t="s">
        <v>1612</v>
      </c>
      <c r="E1730" s="5" t="str">
        <f>VLOOKUP(F1730,'Set up'!$A$2:$C$44,2,FALSE)</f>
        <v>C00000034</v>
      </c>
      <c r="F1730" s="1" t="s">
        <v>1198</v>
      </c>
      <c r="G1730" s="89" t="s">
        <v>1565</v>
      </c>
      <c r="H1730" s="5">
        <v>2</v>
      </c>
      <c r="I1730" s="5" t="str">
        <f>VLOOKUP(F1730,'Set up'!$A$2:$C$44,3,FALSE)</f>
        <v>Cash</v>
      </c>
      <c r="J1730" s="5">
        <f>VLOOKUP(F1730,'Set up'!$A$2:$D$44,4,FALSE)</f>
        <v>0</v>
      </c>
      <c r="K1730" s="4">
        <f t="shared" si="563"/>
        <v>44991</v>
      </c>
      <c r="L1730" s="5">
        <f t="shared" si="581"/>
        <v>3</v>
      </c>
      <c r="M1730" s="5">
        <f t="shared" si="582"/>
        <v>2023</v>
      </c>
      <c r="N1730" s="6">
        <v>3740</v>
      </c>
      <c r="O1730" s="6">
        <f t="shared" ref="O1730:O1731" si="585">-N1730</f>
        <v>-3740</v>
      </c>
      <c r="P1730" s="6">
        <f t="shared" si="575"/>
        <v>0</v>
      </c>
      <c r="Q1730" s="7">
        <f t="shared" si="584"/>
        <v>3159047.0500000012</v>
      </c>
      <c r="R1730" s="44" t="str">
        <f>VLOOKUP(F1730,'Set up'!$A$2:$E$44,5,FALSE)</f>
        <v>Trsf</v>
      </c>
      <c r="S1730" s="1" t="s">
        <v>1673</v>
      </c>
    </row>
    <row r="1731" spans="1:19" ht="15" customHeight="1" x14ac:dyDescent="0.3">
      <c r="A1731" s="4" t="s">
        <v>1614</v>
      </c>
      <c r="B1731" s="5">
        <f t="shared" si="571"/>
        <v>3</v>
      </c>
      <c r="C1731" s="5">
        <f t="shared" si="572"/>
        <v>2023</v>
      </c>
      <c r="D1731" s="5" t="s">
        <v>1612</v>
      </c>
      <c r="E1731" s="5" t="str">
        <f>VLOOKUP(F1731,'Set up'!$A$2:$C$44,2,FALSE)</f>
        <v>C00000034</v>
      </c>
      <c r="F1731" s="1" t="s">
        <v>1198</v>
      </c>
      <c r="G1731" s="89" t="s">
        <v>1547</v>
      </c>
      <c r="H1731" s="5">
        <v>2</v>
      </c>
      <c r="I1731" s="5" t="str">
        <f>VLOOKUP(F1731,'Set up'!$A$2:$C$44,3,FALSE)</f>
        <v>Cash</v>
      </c>
      <c r="J1731" s="5">
        <f>VLOOKUP(F1731,'Set up'!$A$2:$D$44,4,FALSE)</f>
        <v>0</v>
      </c>
      <c r="K1731" s="4">
        <f t="shared" si="563"/>
        <v>44991</v>
      </c>
      <c r="L1731" s="5">
        <f t="shared" si="581"/>
        <v>3</v>
      </c>
      <c r="M1731" s="5">
        <f t="shared" si="582"/>
        <v>2023</v>
      </c>
      <c r="N1731" s="6">
        <v>1005</v>
      </c>
      <c r="O1731" s="6">
        <f t="shared" si="585"/>
        <v>-1005</v>
      </c>
      <c r="P1731" s="6">
        <f t="shared" si="575"/>
        <v>0</v>
      </c>
      <c r="Q1731" s="7">
        <f t="shared" si="584"/>
        <v>3160052.0500000012</v>
      </c>
      <c r="R1731" s="44" t="str">
        <f>VLOOKUP(F1731,'Set up'!$A$2:$E$44,5,FALSE)</f>
        <v>Trsf</v>
      </c>
      <c r="S1731" s="1" t="s">
        <v>1673</v>
      </c>
    </row>
    <row r="1732" spans="1:19" ht="15" customHeight="1" x14ac:dyDescent="0.3">
      <c r="A1732" s="4" t="s">
        <v>1614</v>
      </c>
      <c r="B1732" s="5">
        <f t="shared" si="571"/>
        <v>3</v>
      </c>
      <c r="C1732" s="5">
        <f t="shared" si="572"/>
        <v>2023</v>
      </c>
      <c r="D1732" s="5" t="s">
        <v>1613</v>
      </c>
      <c r="E1732" s="5" t="str">
        <f>VLOOKUP(F1732,'Set up'!$A$2:$C$44,2,FALSE)</f>
        <v>C00000019</v>
      </c>
      <c r="F1732" s="1" t="s">
        <v>402</v>
      </c>
      <c r="G1732" s="90" t="s">
        <v>721</v>
      </c>
      <c r="H1732" s="5">
        <v>2</v>
      </c>
      <c r="I1732" s="5" t="str">
        <f>VLOOKUP(F1732,'Set up'!$A$2:$C$44,3,FALSE)</f>
        <v>Cash</v>
      </c>
      <c r="J1732" s="5">
        <f>VLOOKUP(F1732,'Set up'!$A$2:$D$44,4,FALSE)</f>
        <v>0</v>
      </c>
      <c r="K1732" s="4">
        <f t="shared" si="563"/>
        <v>44991</v>
      </c>
      <c r="L1732" s="5">
        <f t="shared" si="581"/>
        <v>3</v>
      </c>
      <c r="M1732" s="5">
        <f t="shared" si="582"/>
        <v>2023</v>
      </c>
      <c r="N1732" s="6">
        <v>3652</v>
      </c>
      <c r="P1732" s="6">
        <f t="shared" ref="P1732:P1751" si="586">SUM(N1732+O1732)</f>
        <v>3652</v>
      </c>
      <c r="Q1732" s="7">
        <f t="shared" ref="Q1732:Q1751" si="587">SUM(Q1731+N1732)</f>
        <v>3163704.0500000012</v>
      </c>
      <c r="R1732" s="44" t="str">
        <f>VLOOKUP(F1732,'Set up'!$A$2:$E$44,5,FALSE)</f>
        <v>Trsf</v>
      </c>
    </row>
    <row r="1733" spans="1:19" ht="15" customHeight="1" x14ac:dyDescent="0.3">
      <c r="A1733" s="4" t="s">
        <v>1614</v>
      </c>
      <c r="B1733" s="5">
        <f t="shared" si="571"/>
        <v>3</v>
      </c>
      <c r="C1733" s="5">
        <f t="shared" si="572"/>
        <v>2023</v>
      </c>
      <c r="D1733" s="5" t="s">
        <v>1613</v>
      </c>
      <c r="E1733" s="5" t="str">
        <f>VLOOKUP(F1733,'Set up'!$A$2:$C$44,2,FALSE)</f>
        <v>C00000019</v>
      </c>
      <c r="F1733" s="1" t="s">
        <v>402</v>
      </c>
      <c r="G1733" s="90" t="s">
        <v>1615</v>
      </c>
      <c r="H1733" s="5">
        <v>2</v>
      </c>
      <c r="I1733" s="5" t="str">
        <f>VLOOKUP(F1733,'Set up'!$A$2:$C$44,3,FALSE)</f>
        <v>Cash</v>
      </c>
      <c r="J1733" s="5">
        <f>VLOOKUP(F1733,'Set up'!$A$2:$D$44,4,FALSE)</f>
        <v>0</v>
      </c>
      <c r="K1733" s="4">
        <f t="shared" si="563"/>
        <v>44991</v>
      </c>
      <c r="L1733" s="5">
        <f t="shared" si="581"/>
        <v>3</v>
      </c>
      <c r="M1733" s="5">
        <f t="shared" si="582"/>
        <v>2023</v>
      </c>
      <c r="N1733" s="6">
        <v>1045.2</v>
      </c>
      <c r="P1733" s="6">
        <f t="shared" si="586"/>
        <v>1045.2</v>
      </c>
      <c r="Q1733" s="7">
        <f t="shared" si="587"/>
        <v>3164749.2500000014</v>
      </c>
      <c r="R1733" s="44" t="str">
        <f>VLOOKUP(F1733,'Set up'!$A$2:$E$44,5,FALSE)</f>
        <v>Trsf</v>
      </c>
    </row>
    <row r="1734" spans="1:19" ht="15" customHeight="1" x14ac:dyDescent="0.3">
      <c r="A1734" s="4" t="s">
        <v>1614</v>
      </c>
      <c r="B1734" s="5">
        <f t="shared" si="571"/>
        <v>3</v>
      </c>
      <c r="C1734" s="5">
        <f t="shared" si="572"/>
        <v>2023</v>
      </c>
      <c r="D1734" s="5" t="s">
        <v>1613</v>
      </c>
      <c r="E1734" s="5" t="str">
        <f>VLOOKUP(F1734,'Set up'!$A$2:$C$44,2,FALSE)</f>
        <v>C00000019</v>
      </c>
      <c r="F1734" s="1" t="s">
        <v>402</v>
      </c>
      <c r="G1734" s="90" t="s">
        <v>793</v>
      </c>
      <c r="H1734" s="5">
        <v>3</v>
      </c>
      <c r="I1734" s="5" t="str">
        <f>VLOOKUP(F1734,'Set up'!$A$2:$C$44,3,FALSE)</f>
        <v>Cash</v>
      </c>
      <c r="J1734" s="5">
        <f>VLOOKUP(F1734,'Set up'!$A$2:$D$44,4,FALSE)</f>
        <v>0</v>
      </c>
      <c r="K1734" s="4">
        <f t="shared" si="563"/>
        <v>44991</v>
      </c>
      <c r="L1734" s="5">
        <f t="shared" si="581"/>
        <v>3</v>
      </c>
      <c r="M1734" s="5">
        <f t="shared" si="582"/>
        <v>2023</v>
      </c>
      <c r="N1734" s="6">
        <v>187.5</v>
      </c>
      <c r="P1734" s="6">
        <f t="shared" si="586"/>
        <v>187.5</v>
      </c>
      <c r="Q1734" s="7">
        <f t="shared" si="587"/>
        <v>3164936.7500000014</v>
      </c>
      <c r="R1734" s="44" t="str">
        <f>VLOOKUP(F1734,'Set up'!$A$2:$E$44,5,FALSE)</f>
        <v>Trsf</v>
      </c>
    </row>
    <row r="1735" spans="1:19" ht="15" customHeight="1" x14ac:dyDescent="0.3">
      <c r="A1735" s="4" t="s">
        <v>1614</v>
      </c>
      <c r="B1735" s="5">
        <f t="shared" si="571"/>
        <v>3</v>
      </c>
      <c r="C1735" s="5">
        <f t="shared" si="572"/>
        <v>2023</v>
      </c>
      <c r="D1735" s="5" t="s">
        <v>1613</v>
      </c>
      <c r="E1735" s="5" t="str">
        <f>VLOOKUP(F1735,'Set up'!$A$2:$C$44,2,FALSE)</f>
        <v>C00000019</v>
      </c>
      <c r="F1735" s="1" t="s">
        <v>402</v>
      </c>
      <c r="G1735" s="90" t="s">
        <v>1471</v>
      </c>
      <c r="H1735" s="5">
        <v>2</v>
      </c>
      <c r="I1735" s="5" t="str">
        <f>VLOOKUP(F1735,'Set up'!$A$2:$C$44,3,FALSE)</f>
        <v>Cash</v>
      </c>
      <c r="J1735" s="5">
        <f>VLOOKUP(F1735,'Set up'!$A$2:$D$44,4,FALSE)</f>
        <v>0</v>
      </c>
      <c r="K1735" s="4">
        <f t="shared" si="563"/>
        <v>44991</v>
      </c>
      <c r="L1735" s="5">
        <f t="shared" si="581"/>
        <v>3</v>
      </c>
      <c r="M1735" s="5">
        <f t="shared" si="582"/>
        <v>2023</v>
      </c>
      <c r="N1735" s="6">
        <v>780</v>
      </c>
      <c r="P1735" s="6">
        <f t="shared" si="586"/>
        <v>780</v>
      </c>
      <c r="Q1735" s="7">
        <f t="shared" si="587"/>
        <v>3165716.7500000014</v>
      </c>
      <c r="R1735" s="44" t="str">
        <f>VLOOKUP(F1735,'Set up'!$A$2:$E$44,5,FALSE)</f>
        <v>Trsf</v>
      </c>
    </row>
    <row r="1736" spans="1:19" ht="15" customHeight="1" x14ac:dyDescent="0.3">
      <c r="A1736" s="4" t="s">
        <v>1614</v>
      </c>
      <c r="B1736" s="5">
        <f t="shared" si="571"/>
        <v>3</v>
      </c>
      <c r="C1736" s="5">
        <f t="shared" si="572"/>
        <v>2023</v>
      </c>
      <c r="D1736" s="5" t="s">
        <v>1613</v>
      </c>
      <c r="E1736" s="5" t="str">
        <f>VLOOKUP(F1736,'Set up'!$A$2:$C$44,2,FALSE)</f>
        <v>C00000019</v>
      </c>
      <c r="F1736" s="1" t="s">
        <v>402</v>
      </c>
      <c r="G1736" s="90" t="s">
        <v>46</v>
      </c>
      <c r="H1736" s="5">
        <v>2</v>
      </c>
      <c r="I1736" s="5" t="str">
        <f>VLOOKUP(F1736,'Set up'!$A$2:$C$44,3,FALSE)</f>
        <v>Cash</v>
      </c>
      <c r="J1736" s="5">
        <f>VLOOKUP(F1736,'Set up'!$A$2:$D$44,4,FALSE)</f>
        <v>0</v>
      </c>
      <c r="K1736" s="4">
        <f t="shared" si="563"/>
        <v>44991</v>
      </c>
      <c r="L1736" s="5">
        <f t="shared" si="581"/>
        <v>3</v>
      </c>
      <c r="M1736" s="5">
        <f t="shared" si="582"/>
        <v>2023</v>
      </c>
      <c r="N1736" s="6">
        <v>210</v>
      </c>
      <c r="P1736" s="6">
        <f t="shared" si="586"/>
        <v>210</v>
      </c>
      <c r="Q1736" s="7">
        <f t="shared" si="587"/>
        <v>3165926.7500000014</v>
      </c>
      <c r="R1736" s="44" t="str">
        <f>VLOOKUP(F1736,'Set up'!$A$2:$E$44,5,FALSE)</f>
        <v>Trsf</v>
      </c>
    </row>
    <row r="1737" spans="1:19" ht="15" customHeight="1" x14ac:dyDescent="0.3">
      <c r="A1737" s="4">
        <v>45084</v>
      </c>
      <c r="B1737" s="5">
        <f t="shared" si="571"/>
        <v>6</v>
      </c>
      <c r="C1737" s="5">
        <f t="shared" si="572"/>
        <v>2023</v>
      </c>
      <c r="D1737" s="5" t="s">
        <v>1616</v>
      </c>
      <c r="E1737" s="5" t="str">
        <f>VLOOKUP(F1737,'Set up'!$A$2:$C$44,2,FALSE)</f>
        <v>C00000023</v>
      </c>
      <c r="F1737" s="1" t="s">
        <v>667</v>
      </c>
      <c r="G1737" s="89" t="s">
        <v>721</v>
      </c>
      <c r="H1737" s="88">
        <v>1</v>
      </c>
      <c r="I1737" s="5" t="str">
        <f>VLOOKUP(F1737,'Set up'!$A$2:$C$44,3,FALSE)</f>
        <v>Cash</v>
      </c>
      <c r="J1737" s="5">
        <f>VLOOKUP(F1737,'Set up'!$A$2:$D$44,4,FALSE)</f>
        <v>0</v>
      </c>
      <c r="K1737" s="4">
        <f t="shared" si="563"/>
        <v>45084</v>
      </c>
      <c r="L1737" s="5">
        <f t="shared" si="581"/>
        <v>6</v>
      </c>
      <c r="M1737" s="5">
        <f t="shared" si="582"/>
        <v>2023</v>
      </c>
      <c r="N1737" s="6">
        <v>1804</v>
      </c>
      <c r="O1737" s="6">
        <f t="shared" ref="O1737:O1742" si="588">-N1737</f>
        <v>-1804</v>
      </c>
      <c r="P1737" s="6">
        <f t="shared" si="586"/>
        <v>0</v>
      </c>
      <c r="Q1737" s="7">
        <f t="shared" si="587"/>
        <v>3167730.7500000014</v>
      </c>
      <c r="R1737" s="44" t="str">
        <f>VLOOKUP(F1737,'Set up'!$A$2:$E$44,5,FALSE)</f>
        <v>Trsf</v>
      </c>
      <c r="S1737" s="1" t="s">
        <v>1668</v>
      </c>
    </row>
    <row r="1738" spans="1:19" ht="15" customHeight="1" x14ac:dyDescent="0.3">
      <c r="A1738" s="4">
        <v>45084</v>
      </c>
      <c r="B1738" s="5">
        <f t="shared" si="571"/>
        <v>6</v>
      </c>
      <c r="C1738" s="5">
        <f t="shared" si="572"/>
        <v>2023</v>
      </c>
      <c r="D1738" s="5" t="s">
        <v>1616</v>
      </c>
      <c r="E1738" s="5" t="str">
        <f>VLOOKUP(F1738,'Set up'!$A$2:$C$44,2,FALSE)</f>
        <v>C00000023</v>
      </c>
      <c r="F1738" s="1" t="s">
        <v>667</v>
      </c>
      <c r="G1738" s="89" t="s">
        <v>1617</v>
      </c>
      <c r="H1738" s="88">
        <v>1</v>
      </c>
      <c r="I1738" s="5" t="str">
        <f>VLOOKUP(F1738,'Set up'!$A$2:$C$44,3,FALSE)</f>
        <v>Cash</v>
      </c>
      <c r="J1738" s="5">
        <f>VLOOKUP(F1738,'Set up'!$A$2:$D$44,4,FALSE)</f>
        <v>0</v>
      </c>
      <c r="K1738" s="4">
        <f t="shared" si="563"/>
        <v>45084</v>
      </c>
      <c r="L1738" s="5">
        <f t="shared" si="581"/>
        <v>6</v>
      </c>
      <c r="M1738" s="5">
        <f t="shared" si="582"/>
        <v>2023</v>
      </c>
      <c r="N1738" s="6">
        <v>360</v>
      </c>
      <c r="O1738" s="6">
        <f t="shared" si="588"/>
        <v>-360</v>
      </c>
      <c r="P1738" s="6">
        <f t="shared" si="586"/>
        <v>0</v>
      </c>
      <c r="Q1738" s="7">
        <f t="shared" si="587"/>
        <v>3168090.7500000014</v>
      </c>
      <c r="R1738" s="44" t="str">
        <f>VLOOKUP(F1738,'Set up'!$A$2:$E$44,5,FALSE)</f>
        <v>Trsf</v>
      </c>
      <c r="S1738" s="1" t="s">
        <v>1668</v>
      </c>
    </row>
    <row r="1739" spans="1:19" ht="15" customHeight="1" x14ac:dyDescent="0.3">
      <c r="A1739" s="4">
        <v>45084</v>
      </c>
      <c r="B1739" s="5">
        <f t="shared" si="571"/>
        <v>6</v>
      </c>
      <c r="C1739" s="5">
        <f t="shared" si="572"/>
        <v>2023</v>
      </c>
      <c r="D1739" s="5" t="s">
        <v>1616</v>
      </c>
      <c r="E1739" s="5" t="str">
        <f>VLOOKUP(F1739,'Set up'!$A$2:$C$44,2,FALSE)</f>
        <v>C00000023</v>
      </c>
      <c r="F1739" s="1" t="s">
        <v>667</v>
      </c>
      <c r="G1739" s="90" t="s">
        <v>915</v>
      </c>
      <c r="H1739" s="88">
        <v>5</v>
      </c>
      <c r="I1739" s="5" t="str">
        <f>VLOOKUP(F1739,'Set up'!$A$2:$C$44,3,FALSE)</f>
        <v>Cash</v>
      </c>
      <c r="J1739" s="5">
        <f>VLOOKUP(F1739,'Set up'!$A$2:$D$44,4,FALSE)</f>
        <v>0</v>
      </c>
      <c r="K1739" s="4">
        <f t="shared" si="563"/>
        <v>45084</v>
      </c>
      <c r="L1739" s="5">
        <f t="shared" si="581"/>
        <v>6</v>
      </c>
      <c r="M1739" s="5">
        <f t="shared" si="582"/>
        <v>2023</v>
      </c>
      <c r="N1739" s="6">
        <v>1140</v>
      </c>
      <c r="O1739" s="6">
        <f t="shared" si="588"/>
        <v>-1140</v>
      </c>
      <c r="P1739" s="6">
        <f t="shared" si="586"/>
        <v>0</v>
      </c>
      <c r="Q1739" s="7">
        <f t="shared" si="587"/>
        <v>3169230.7500000014</v>
      </c>
      <c r="R1739" s="44" t="str">
        <f>VLOOKUP(F1739,'Set up'!$A$2:$E$44,5,FALSE)</f>
        <v>Trsf</v>
      </c>
      <c r="S1739" s="1" t="s">
        <v>1668</v>
      </c>
    </row>
    <row r="1740" spans="1:19" ht="15" customHeight="1" x14ac:dyDescent="0.3">
      <c r="A1740" s="4">
        <v>45084</v>
      </c>
      <c r="B1740" s="5">
        <f t="shared" si="571"/>
        <v>6</v>
      </c>
      <c r="C1740" s="5">
        <f t="shared" si="572"/>
        <v>2023</v>
      </c>
      <c r="D1740" s="5" t="s">
        <v>1616</v>
      </c>
      <c r="E1740" s="5" t="str">
        <f>VLOOKUP(F1740,'Set up'!$A$2:$C$44,2,FALSE)</f>
        <v>C00000023</v>
      </c>
      <c r="F1740" s="1" t="s">
        <v>667</v>
      </c>
      <c r="G1740" s="90" t="s">
        <v>1112</v>
      </c>
      <c r="H1740" s="88">
        <v>1</v>
      </c>
      <c r="I1740" s="5" t="str">
        <f>VLOOKUP(F1740,'Set up'!$A$2:$C$44,3,FALSE)</f>
        <v>Cash</v>
      </c>
      <c r="J1740" s="5">
        <f>VLOOKUP(F1740,'Set up'!$A$2:$D$44,4,FALSE)</f>
        <v>0</v>
      </c>
      <c r="K1740" s="4">
        <f t="shared" si="563"/>
        <v>45084</v>
      </c>
      <c r="L1740" s="5">
        <f t="shared" si="581"/>
        <v>6</v>
      </c>
      <c r="M1740" s="5">
        <f t="shared" ref="M1740:M1751" si="589">YEAR(K1740)</f>
        <v>2023</v>
      </c>
      <c r="N1740" s="6">
        <v>62.5</v>
      </c>
      <c r="O1740" s="6">
        <f t="shared" si="588"/>
        <v>-62.5</v>
      </c>
      <c r="P1740" s="6">
        <f t="shared" si="586"/>
        <v>0</v>
      </c>
      <c r="Q1740" s="7">
        <f t="shared" si="587"/>
        <v>3169293.2500000014</v>
      </c>
      <c r="R1740" s="44" t="str">
        <f>VLOOKUP(F1740,'Set up'!$A$2:$E$44,5,FALSE)</f>
        <v>Trsf</v>
      </c>
      <c r="S1740" s="1" t="s">
        <v>1668</v>
      </c>
    </row>
    <row r="1741" spans="1:19" ht="15" customHeight="1" x14ac:dyDescent="0.3">
      <c r="A1741" s="4">
        <v>45084</v>
      </c>
      <c r="B1741" s="5">
        <f t="shared" si="571"/>
        <v>6</v>
      </c>
      <c r="C1741" s="5">
        <f t="shared" si="572"/>
        <v>2023</v>
      </c>
      <c r="D1741" s="5" t="s">
        <v>1616</v>
      </c>
      <c r="E1741" s="5" t="str">
        <f>VLOOKUP(F1741,'Set up'!$A$2:$C$44,2,FALSE)</f>
        <v>C00000023</v>
      </c>
      <c r="F1741" s="1" t="s">
        <v>667</v>
      </c>
      <c r="G1741" s="90" t="s">
        <v>1618</v>
      </c>
      <c r="H1741" s="88">
        <v>1</v>
      </c>
      <c r="I1741" s="5" t="str">
        <f>VLOOKUP(F1741,'Set up'!$A$2:$C$44,3,FALSE)</f>
        <v>Cash</v>
      </c>
      <c r="J1741" s="5">
        <f>VLOOKUP(F1741,'Set up'!$A$2:$D$44,4,FALSE)</f>
        <v>0</v>
      </c>
      <c r="K1741" s="4">
        <f t="shared" si="563"/>
        <v>45084</v>
      </c>
      <c r="L1741" s="5">
        <f t="shared" si="581"/>
        <v>6</v>
      </c>
      <c r="M1741" s="5">
        <f t="shared" si="589"/>
        <v>2023</v>
      </c>
      <c r="N1741" s="6">
        <v>80</v>
      </c>
      <c r="O1741" s="6">
        <f t="shared" si="588"/>
        <v>-80</v>
      </c>
      <c r="P1741" s="6">
        <f t="shared" si="586"/>
        <v>0</v>
      </c>
      <c r="Q1741" s="7">
        <f t="shared" si="587"/>
        <v>3169373.2500000014</v>
      </c>
      <c r="R1741" s="44" t="str">
        <f>VLOOKUP(F1741,'Set up'!$A$2:$E$44,5,FALSE)</f>
        <v>Trsf</v>
      </c>
      <c r="S1741" s="1" t="s">
        <v>1668</v>
      </c>
    </row>
    <row r="1742" spans="1:19" ht="15" customHeight="1" x14ac:dyDescent="0.3">
      <c r="A1742" s="4">
        <v>45084</v>
      </c>
      <c r="B1742" s="5">
        <f t="shared" si="571"/>
        <v>6</v>
      </c>
      <c r="C1742" s="5">
        <f t="shared" si="572"/>
        <v>2023</v>
      </c>
      <c r="D1742" s="5" t="s">
        <v>1616</v>
      </c>
      <c r="E1742" s="5" t="str">
        <f>VLOOKUP(F1742,'Set up'!$A$2:$C$44,2,FALSE)</f>
        <v>C00000023</v>
      </c>
      <c r="F1742" s="1" t="s">
        <v>667</v>
      </c>
      <c r="G1742" s="99" t="s">
        <v>1063</v>
      </c>
      <c r="H1742" s="105">
        <v>4</v>
      </c>
      <c r="I1742" s="5" t="str">
        <f>VLOOKUP(F1742,'Set up'!$A$2:$C$44,3,FALSE)</f>
        <v>Cash</v>
      </c>
      <c r="J1742" s="5">
        <f>VLOOKUP(F1742,'Set up'!$A$2:$D$44,4,FALSE)</f>
        <v>0</v>
      </c>
      <c r="K1742" s="4">
        <f t="shared" si="563"/>
        <v>45084</v>
      </c>
      <c r="L1742" s="5">
        <f t="shared" si="581"/>
        <v>6</v>
      </c>
      <c r="M1742" s="5">
        <f t="shared" si="589"/>
        <v>2023</v>
      </c>
      <c r="N1742" s="6">
        <v>380</v>
      </c>
      <c r="O1742" s="6">
        <f t="shared" si="588"/>
        <v>-380</v>
      </c>
      <c r="P1742" s="6">
        <f t="shared" si="586"/>
        <v>0</v>
      </c>
      <c r="Q1742" s="7">
        <f t="shared" si="587"/>
        <v>3169753.2500000014</v>
      </c>
      <c r="R1742" s="44" t="str">
        <f>VLOOKUP(F1742,'Set up'!$A$2:$E$44,5,FALSE)</f>
        <v>Trsf</v>
      </c>
      <c r="S1742" s="1" t="s">
        <v>1668</v>
      </c>
    </row>
    <row r="1743" spans="1:19" ht="15" customHeight="1" x14ac:dyDescent="0.3">
      <c r="A1743" s="4">
        <v>45083</v>
      </c>
      <c r="B1743" s="5">
        <f t="shared" si="571"/>
        <v>6</v>
      </c>
      <c r="C1743" s="5">
        <f t="shared" si="572"/>
        <v>2023</v>
      </c>
      <c r="D1743" s="88" t="s">
        <v>1619</v>
      </c>
      <c r="E1743" s="5" t="str">
        <f>VLOOKUP(F1743,'Set up'!$A$2:$C$44,2,FALSE)</f>
        <v>C00000010</v>
      </c>
      <c r="F1743" s="1" t="s">
        <v>62</v>
      </c>
      <c r="G1743" s="89" t="s">
        <v>1404</v>
      </c>
      <c r="H1743" s="106">
        <v>6</v>
      </c>
      <c r="I1743" s="5">
        <f>VLOOKUP(F1743,'Set up'!$A$2:$C$44,3,FALSE)</f>
        <v>120</v>
      </c>
      <c r="J1743" s="5">
        <f>VLOOKUP(F1743,'Set up'!$A$2:$D$44,4,FALSE)</f>
        <v>120</v>
      </c>
      <c r="K1743" s="4">
        <f t="shared" si="563"/>
        <v>45203</v>
      </c>
      <c r="L1743" s="5">
        <f t="shared" si="581"/>
        <v>10</v>
      </c>
      <c r="M1743" s="5">
        <f t="shared" si="589"/>
        <v>2023</v>
      </c>
      <c r="N1743" s="6">
        <v>10032</v>
      </c>
      <c r="O1743" s="6">
        <f>-N1743</f>
        <v>-10032</v>
      </c>
      <c r="P1743" s="6">
        <f t="shared" si="586"/>
        <v>0</v>
      </c>
      <c r="Q1743" s="7">
        <f t="shared" si="587"/>
        <v>3179785.2500000014</v>
      </c>
      <c r="R1743" s="44" t="str">
        <f>VLOOKUP(F1743,'Set up'!$A$2:$E$44,5,FALSE)</f>
        <v>Trsf</v>
      </c>
      <c r="S1743" s="1" t="s">
        <v>1981</v>
      </c>
    </row>
    <row r="1744" spans="1:19" ht="15" customHeight="1" x14ac:dyDescent="0.3">
      <c r="A1744" s="4">
        <v>45083</v>
      </c>
      <c r="B1744" s="5">
        <f t="shared" si="571"/>
        <v>6</v>
      </c>
      <c r="C1744" s="5">
        <f t="shared" si="572"/>
        <v>2023</v>
      </c>
      <c r="D1744" s="88" t="s">
        <v>1619</v>
      </c>
      <c r="E1744" s="5" t="str">
        <f>VLOOKUP(F1744,'Set up'!$A$2:$C$44,2,FALSE)</f>
        <v>C00000010</v>
      </c>
      <c r="F1744" s="1" t="s">
        <v>62</v>
      </c>
      <c r="G1744" s="90" t="s">
        <v>1394</v>
      </c>
      <c r="H1744" s="88">
        <v>10</v>
      </c>
      <c r="I1744" s="5">
        <f>VLOOKUP(F1744,'Set up'!$A$2:$C$44,3,FALSE)</f>
        <v>120</v>
      </c>
      <c r="J1744" s="5">
        <f>VLOOKUP(F1744,'Set up'!$A$2:$D$44,4,FALSE)</f>
        <v>120</v>
      </c>
      <c r="K1744" s="4">
        <f t="shared" si="563"/>
        <v>45203</v>
      </c>
      <c r="L1744" s="5">
        <f t="shared" si="581"/>
        <v>10</v>
      </c>
      <c r="M1744" s="5">
        <f t="shared" si="589"/>
        <v>2023</v>
      </c>
      <c r="N1744" s="6">
        <v>2010</v>
      </c>
      <c r="O1744" s="6">
        <f>-N1744</f>
        <v>-2010</v>
      </c>
      <c r="P1744" s="6">
        <f t="shared" si="586"/>
        <v>0</v>
      </c>
      <c r="Q1744" s="7">
        <f t="shared" si="587"/>
        <v>3181795.2500000014</v>
      </c>
      <c r="R1744" s="44" t="str">
        <f>VLOOKUP(F1744,'Set up'!$A$2:$E$44,5,FALSE)</f>
        <v>Trsf</v>
      </c>
      <c r="S1744" s="1" t="s">
        <v>1981</v>
      </c>
    </row>
    <row r="1745" spans="1:19" ht="15" customHeight="1" x14ac:dyDescent="0.3">
      <c r="A1745" s="4">
        <v>45083</v>
      </c>
      <c r="B1745" s="5">
        <f t="shared" si="571"/>
        <v>6</v>
      </c>
      <c r="C1745" s="5">
        <f t="shared" si="572"/>
        <v>2023</v>
      </c>
      <c r="D1745" s="88" t="s">
        <v>1619</v>
      </c>
      <c r="E1745" s="5" t="str">
        <f>VLOOKUP(F1745,'Set up'!$A$2:$C$44,2,FALSE)</f>
        <v>C00000010</v>
      </c>
      <c r="F1745" s="1" t="s">
        <v>62</v>
      </c>
      <c r="G1745" s="90" t="s">
        <v>793</v>
      </c>
      <c r="H1745" s="88">
        <v>10</v>
      </c>
      <c r="I1745" s="5">
        <f>VLOOKUP(F1745,'Set up'!$A$2:$C$44,3,FALSE)</f>
        <v>120</v>
      </c>
      <c r="J1745" s="5">
        <f>VLOOKUP(F1745,'Set up'!$A$2:$D$44,4,FALSE)</f>
        <v>120</v>
      </c>
      <c r="K1745" s="4">
        <f t="shared" si="563"/>
        <v>45203</v>
      </c>
      <c r="L1745" s="5">
        <f t="shared" si="581"/>
        <v>10</v>
      </c>
      <c r="M1745" s="5">
        <f t="shared" si="589"/>
        <v>2023</v>
      </c>
      <c r="N1745" s="6">
        <v>575</v>
      </c>
      <c r="O1745" s="6">
        <f>-N1745</f>
        <v>-575</v>
      </c>
      <c r="P1745" s="6">
        <f t="shared" si="586"/>
        <v>0</v>
      </c>
      <c r="Q1745" s="7">
        <f t="shared" si="587"/>
        <v>3182370.2500000014</v>
      </c>
      <c r="R1745" s="44" t="str">
        <f>VLOOKUP(F1745,'Set up'!$A$2:$E$44,5,FALSE)</f>
        <v>Trsf</v>
      </c>
      <c r="S1745" s="1" t="s">
        <v>1981</v>
      </c>
    </row>
    <row r="1746" spans="1:19" ht="15" customHeight="1" x14ac:dyDescent="0.3">
      <c r="A1746" s="4">
        <v>45083</v>
      </c>
      <c r="B1746" s="5">
        <f t="shared" si="571"/>
        <v>6</v>
      </c>
      <c r="C1746" s="5">
        <f t="shared" si="572"/>
        <v>2023</v>
      </c>
      <c r="D1746" s="88" t="s">
        <v>1619</v>
      </c>
      <c r="E1746" s="5" t="str">
        <f>VLOOKUP(F1746,'Set up'!$A$2:$C$44,2,FALSE)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up'!$A$2:$C$44,3,FALSE)</f>
        <v>120</v>
      </c>
      <c r="J1746" s="5">
        <f>VLOOKUP(F1746,'Set up'!$A$2:$D$44,4,FALSE)</f>
        <v>120</v>
      </c>
      <c r="K1746" s="4">
        <f t="shared" si="563"/>
        <v>45203</v>
      </c>
      <c r="L1746" s="5">
        <f t="shared" si="581"/>
        <v>10</v>
      </c>
      <c r="M1746" s="5">
        <f t="shared" si="589"/>
        <v>2023</v>
      </c>
      <c r="N1746" s="6">
        <v>420</v>
      </c>
      <c r="O1746" s="6">
        <f>-N1746</f>
        <v>-420</v>
      </c>
      <c r="P1746" s="6">
        <f t="shared" si="586"/>
        <v>0</v>
      </c>
      <c r="Q1746" s="7">
        <f t="shared" si="587"/>
        <v>3182790.2500000014</v>
      </c>
      <c r="R1746" s="44" t="str">
        <f>VLOOKUP(F1746,'Set up'!$A$2:$E$44,5,FALSE)</f>
        <v>Trsf</v>
      </c>
      <c r="S1746" s="1" t="s">
        <v>1981</v>
      </c>
    </row>
    <row r="1747" spans="1:19" ht="15" customHeight="1" x14ac:dyDescent="0.3">
      <c r="A1747" s="4">
        <v>45083</v>
      </c>
      <c r="B1747" s="5">
        <f t="shared" si="571"/>
        <v>6</v>
      </c>
      <c r="C1747" s="5">
        <f t="shared" si="572"/>
        <v>2023</v>
      </c>
      <c r="D1747" s="88" t="s">
        <v>1619</v>
      </c>
      <c r="E1747" s="5" t="str">
        <f>VLOOKUP(F1747,'Set up'!$A$2:$C$44,2,FALSE)</f>
        <v>C00000010</v>
      </c>
      <c r="F1747" s="1" t="s">
        <v>62</v>
      </c>
      <c r="G1747" s="90" t="s">
        <v>946</v>
      </c>
      <c r="H1747" s="88">
        <v>1</v>
      </c>
      <c r="I1747" s="5">
        <f>VLOOKUP(F1747,'Set up'!$A$2:$C$44,3,FALSE)</f>
        <v>120</v>
      </c>
      <c r="J1747" s="5">
        <f>VLOOKUP(F1747,'Set up'!$A$2:$D$44,4,FALSE)</f>
        <v>120</v>
      </c>
      <c r="K1747" s="4">
        <f t="shared" si="563"/>
        <v>45203</v>
      </c>
      <c r="L1747" s="5">
        <f t="shared" si="581"/>
        <v>10</v>
      </c>
      <c r="M1747" s="5">
        <f t="shared" si="589"/>
        <v>2023</v>
      </c>
      <c r="N1747" s="6">
        <v>420</v>
      </c>
      <c r="O1747" s="6">
        <f>-N1747</f>
        <v>-420</v>
      </c>
      <c r="P1747" s="6">
        <f t="shared" si="586"/>
        <v>0</v>
      </c>
      <c r="Q1747" s="7">
        <f t="shared" si="587"/>
        <v>3183210.2500000014</v>
      </c>
      <c r="R1747" s="44" t="str">
        <f>VLOOKUP(F1747,'Set up'!$A$2:$E$44,5,FALSE)</f>
        <v>Trsf</v>
      </c>
      <c r="S1747" s="1" t="s">
        <v>1981</v>
      </c>
    </row>
    <row r="1748" spans="1:19" ht="15" customHeight="1" x14ac:dyDescent="0.3">
      <c r="A1748" s="4">
        <v>45084</v>
      </c>
      <c r="B1748" s="5">
        <f t="shared" si="571"/>
        <v>6</v>
      </c>
      <c r="C1748" s="5">
        <f t="shared" si="572"/>
        <v>2023</v>
      </c>
      <c r="D1748" s="105" t="s">
        <v>1620</v>
      </c>
      <c r="E1748" s="5" t="str">
        <f>VLOOKUP(F1748,'Set up'!$A$2:$C$44,2,FALSE)</f>
        <v>C00000014</v>
      </c>
      <c r="F1748" s="1" t="s">
        <v>263</v>
      </c>
      <c r="G1748" s="89" t="s">
        <v>724</v>
      </c>
      <c r="H1748" s="5">
        <v>2</v>
      </c>
      <c r="I1748" s="5" t="str">
        <f>VLOOKUP(F1748,'Set up'!$A$2:$C$44,3,FALSE)</f>
        <v>Cash</v>
      </c>
      <c r="J1748" s="5">
        <f>VLOOKUP(F1748,'Set up'!$A$2:$D$44,4,FALSE)</f>
        <v>0</v>
      </c>
      <c r="K1748" s="4">
        <f t="shared" si="563"/>
        <v>45084</v>
      </c>
      <c r="L1748" s="5">
        <f t="shared" si="581"/>
        <v>6</v>
      </c>
      <c r="M1748" s="5">
        <f t="shared" si="589"/>
        <v>2023</v>
      </c>
      <c r="N1748" s="6">
        <v>3608</v>
      </c>
      <c r="O1748" s="6">
        <f t="shared" ref="O1748:O1755" si="590">-N1748</f>
        <v>-3608</v>
      </c>
      <c r="P1748" s="6">
        <f t="shared" si="586"/>
        <v>0</v>
      </c>
      <c r="Q1748" s="7">
        <f t="shared" si="587"/>
        <v>3186818.2500000014</v>
      </c>
      <c r="R1748" s="44" t="str">
        <f>VLOOKUP(F1748,'Set up'!$A$2:$E$44,5,FALSE)</f>
        <v>Cash</v>
      </c>
      <c r="S1748" s="1" t="s">
        <v>1681</v>
      </c>
    </row>
    <row r="1749" spans="1:19" ht="15" customHeight="1" x14ac:dyDescent="0.3">
      <c r="A1749" s="4">
        <v>45084</v>
      </c>
      <c r="B1749" s="5">
        <f t="shared" si="571"/>
        <v>6</v>
      </c>
      <c r="C1749" s="5">
        <f t="shared" si="572"/>
        <v>2023</v>
      </c>
      <c r="D1749" s="105" t="s">
        <v>1620</v>
      </c>
      <c r="E1749" s="5" t="str">
        <f>VLOOKUP(F1749,'Set up'!$A$2:$C$44,2,FALSE)</f>
        <v>C00000014</v>
      </c>
      <c r="F1749" s="1" t="s">
        <v>263</v>
      </c>
      <c r="G1749" s="90" t="s">
        <v>990</v>
      </c>
      <c r="H1749" s="5">
        <v>4</v>
      </c>
      <c r="I1749" s="5" t="str">
        <f>VLOOKUP(F1749,'Set up'!$A$2:$C$44,3,FALSE)</f>
        <v>Cash</v>
      </c>
      <c r="J1749" s="5">
        <f>VLOOKUP(F1749,'Set up'!$A$2:$D$44,4,FALSE)</f>
        <v>0</v>
      </c>
      <c r="K1749" s="4">
        <f t="shared" si="563"/>
        <v>45084</v>
      </c>
      <c r="L1749" s="5">
        <f t="shared" si="581"/>
        <v>6</v>
      </c>
      <c r="M1749" s="5">
        <f t="shared" si="589"/>
        <v>2023</v>
      </c>
      <c r="N1749" s="6">
        <v>948</v>
      </c>
      <c r="O1749" s="6">
        <f t="shared" si="590"/>
        <v>-948</v>
      </c>
      <c r="P1749" s="6">
        <f t="shared" si="586"/>
        <v>0</v>
      </c>
      <c r="Q1749" s="7">
        <f t="shared" si="587"/>
        <v>3187766.2500000014</v>
      </c>
      <c r="R1749" s="44" t="str">
        <f>VLOOKUP(F1749,'Set up'!$A$2:$E$44,5,FALSE)</f>
        <v>Cash</v>
      </c>
      <c r="S1749" s="1" t="s">
        <v>1681</v>
      </c>
    </row>
    <row r="1750" spans="1:19" ht="15" customHeight="1" x14ac:dyDescent="0.3">
      <c r="A1750" s="4">
        <v>45084</v>
      </c>
      <c r="B1750" s="5">
        <f t="shared" si="571"/>
        <v>6</v>
      </c>
      <c r="C1750" s="5">
        <f t="shared" si="572"/>
        <v>2023</v>
      </c>
      <c r="D1750" s="105" t="s">
        <v>1620</v>
      </c>
      <c r="E1750" s="5" t="str">
        <f>VLOOKUP(F1750,'Set up'!$A$2:$C$44,2,FALSE)</f>
        <v>C00000014</v>
      </c>
      <c r="F1750" s="1" t="s">
        <v>263</v>
      </c>
      <c r="G1750" s="99" t="s">
        <v>867</v>
      </c>
      <c r="H1750" s="5">
        <v>2</v>
      </c>
      <c r="I1750" s="5" t="str">
        <f>VLOOKUP(F1750,'Set up'!$A$2:$C$44,3,FALSE)</f>
        <v>Cash</v>
      </c>
      <c r="J1750" s="5">
        <f>VLOOKUP(F1750,'Set up'!$A$2:$D$44,4,FALSE)</f>
        <v>0</v>
      </c>
      <c r="K1750" s="4">
        <f t="shared" si="563"/>
        <v>45084</v>
      </c>
      <c r="L1750" s="5">
        <f t="shared" si="581"/>
        <v>6</v>
      </c>
      <c r="M1750" s="5">
        <f t="shared" si="589"/>
        <v>2023</v>
      </c>
      <c r="N1750" s="6">
        <v>516</v>
      </c>
      <c r="O1750" s="6">
        <f t="shared" si="590"/>
        <v>-516</v>
      </c>
      <c r="P1750" s="6">
        <f t="shared" si="586"/>
        <v>0</v>
      </c>
      <c r="Q1750" s="7">
        <f t="shared" si="587"/>
        <v>3188282.2500000014</v>
      </c>
      <c r="R1750" s="44" t="str">
        <f>VLOOKUP(F1750,'Set up'!$A$2:$E$44,5,FALSE)</f>
        <v>Cash</v>
      </c>
      <c r="S1750" s="1" t="s">
        <v>1681</v>
      </c>
    </row>
    <row r="1751" spans="1:19" ht="15" customHeight="1" x14ac:dyDescent="0.3">
      <c r="A1751" s="4">
        <v>45084</v>
      </c>
      <c r="B1751" s="5">
        <f t="shared" ref="B1751" si="591">MONTH(A1751)</f>
        <v>6</v>
      </c>
      <c r="C1751" s="5">
        <f t="shared" ref="C1751" si="592">YEAR(A1751)</f>
        <v>2023</v>
      </c>
      <c r="D1751" s="105" t="s">
        <v>1620</v>
      </c>
      <c r="E1751" s="5" t="str">
        <f>VLOOKUP(F1751,'Set up'!$A$2:$C$44,2,FALSE)</f>
        <v>C00000014</v>
      </c>
      <c r="F1751" s="1" t="s">
        <v>263</v>
      </c>
      <c r="G1751" s="99" t="s">
        <v>896</v>
      </c>
      <c r="H1751" s="5">
        <v>2</v>
      </c>
      <c r="I1751" s="5" t="str">
        <f>VLOOKUP(F1751,'Set up'!$A$2:$C$44,3,FALSE)</f>
        <v>Cash</v>
      </c>
      <c r="J1751" s="5">
        <f>VLOOKUP(F1751,'Set up'!$A$2:$D$44,4,FALSE)</f>
        <v>0</v>
      </c>
      <c r="K1751" s="4">
        <f t="shared" si="563"/>
        <v>45084</v>
      </c>
      <c r="L1751" s="5">
        <f t="shared" si="581"/>
        <v>6</v>
      </c>
      <c r="M1751" s="5">
        <f t="shared" si="589"/>
        <v>2023</v>
      </c>
      <c r="N1751" s="6">
        <v>320</v>
      </c>
      <c r="O1751" s="6">
        <f t="shared" si="590"/>
        <v>-320</v>
      </c>
      <c r="P1751" s="6">
        <f t="shared" si="586"/>
        <v>0</v>
      </c>
      <c r="Q1751" s="7">
        <f t="shared" si="587"/>
        <v>3188602.2500000014</v>
      </c>
      <c r="R1751" s="44" t="str">
        <f>VLOOKUP(F1751,'Set up'!$A$2:$E$44,5,FALSE)</f>
        <v>Cash</v>
      </c>
      <c r="S1751" s="1" t="s">
        <v>1681</v>
      </c>
    </row>
    <row r="1752" spans="1:19" ht="15" customHeight="1" x14ac:dyDescent="0.3">
      <c r="A1752" s="4">
        <v>45085</v>
      </c>
      <c r="B1752" s="5">
        <f t="shared" ref="B1752:B1782" si="593">MONTH(A1752)</f>
        <v>6</v>
      </c>
      <c r="C1752" s="5">
        <f t="shared" ref="C1752:C1782" si="594">YEAR(A1752)</f>
        <v>2023</v>
      </c>
      <c r="D1752" s="105" t="s">
        <v>1621</v>
      </c>
      <c r="E1752" s="5" t="str">
        <f>VLOOKUP(F1752,'Set up'!$A$2:$C$44,2,FALSE)</f>
        <v>C00000039</v>
      </c>
      <c r="F1752" s="1" t="s">
        <v>1623</v>
      </c>
      <c r="G1752" s="89" t="s">
        <v>721</v>
      </c>
      <c r="H1752" s="88">
        <v>1</v>
      </c>
      <c r="I1752" s="5" t="str">
        <f>VLOOKUP(F1752,'Set up'!$A$2:$C$44,3,FALSE)</f>
        <v>Cash</v>
      </c>
      <c r="J1752" s="5">
        <f>VLOOKUP(F1752,'Set up'!$A$2:$D$44,4,FALSE)</f>
        <v>0</v>
      </c>
      <c r="K1752" s="4">
        <f t="shared" ref="K1752:K1815" si="595">A1752+J1752</f>
        <v>45085</v>
      </c>
      <c r="L1752" s="5">
        <f t="shared" ref="L1752:L1803" si="596">MONTH(K1752)</f>
        <v>6</v>
      </c>
      <c r="M1752" s="5">
        <f t="shared" ref="M1752:M1803" si="597">YEAR(K1752)</f>
        <v>2023</v>
      </c>
      <c r="N1752" s="6">
        <v>1804</v>
      </c>
      <c r="O1752" s="6">
        <f t="shared" si="590"/>
        <v>-1804</v>
      </c>
      <c r="P1752" s="6">
        <f t="shared" ref="P1752:P1782" si="598">SUM(N1752+O1752)</f>
        <v>0</v>
      </c>
      <c r="Q1752" s="7">
        <f t="shared" ref="Q1752:Q1782" si="599">SUM(Q1751+N1752)</f>
        <v>3190406.2500000014</v>
      </c>
      <c r="R1752" s="44" t="str">
        <f>VLOOKUP(F1752,'Set up'!$A$2:$E$44,5,FALSE)</f>
        <v>Trsf</v>
      </c>
      <c r="S1752" s="1" t="s">
        <v>1669</v>
      </c>
    </row>
    <row r="1753" spans="1:19" ht="15" customHeight="1" x14ac:dyDescent="0.3">
      <c r="A1753" s="4">
        <v>45085</v>
      </c>
      <c r="B1753" s="5">
        <f t="shared" si="593"/>
        <v>6</v>
      </c>
      <c r="C1753" s="5">
        <f t="shared" si="594"/>
        <v>2023</v>
      </c>
      <c r="D1753" s="105" t="s">
        <v>1621</v>
      </c>
      <c r="E1753" s="5" t="str">
        <f>VLOOKUP(F1753,'Set up'!$A$2:$C$44,2,FALSE)</f>
        <v>C00000039</v>
      </c>
      <c r="F1753" s="1" t="s">
        <v>1623</v>
      </c>
      <c r="G1753" s="89" t="s">
        <v>915</v>
      </c>
      <c r="H1753" s="88">
        <v>4</v>
      </c>
      <c r="I1753" s="5" t="str">
        <f>VLOOKUP(F1753,'Set up'!$A$2:$C$44,3,FALSE)</f>
        <v>Cash</v>
      </c>
      <c r="J1753" s="5">
        <f>VLOOKUP(F1753,'Set up'!$A$2:$D$44,4,FALSE)</f>
        <v>0</v>
      </c>
      <c r="K1753" s="4">
        <f t="shared" si="595"/>
        <v>45085</v>
      </c>
      <c r="L1753" s="5">
        <f t="shared" si="596"/>
        <v>6</v>
      </c>
      <c r="M1753" s="5">
        <f t="shared" si="597"/>
        <v>2023</v>
      </c>
      <c r="N1753" s="6">
        <v>912</v>
      </c>
      <c r="O1753" s="6">
        <f t="shared" si="590"/>
        <v>-912</v>
      </c>
      <c r="P1753" s="6">
        <f t="shared" si="598"/>
        <v>0</v>
      </c>
      <c r="Q1753" s="7">
        <f t="shared" si="599"/>
        <v>3191318.2500000014</v>
      </c>
      <c r="R1753" s="44" t="str">
        <f>VLOOKUP(F1753,'Set up'!$A$2:$E$44,5,FALSE)</f>
        <v>Trsf</v>
      </c>
      <c r="S1753" s="1" t="s">
        <v>1669</v>
      </c>
    </row>
    <row r="1754" spans="1:19" ht="15" customHeight="1" x14ac:dyDescent="0.3">
      <c r="A1754" s="4">
        <v>45085</v>
      </c>
      <c r="B1754" s="5">
        <f t="shared" si="593"/>
        <v>6</v>
      </c>
      <c r="C1754" s="5">
        <f t="shared" si="594"/>
        <v>2023</v>
      </c>
      <c r="D1754" s="105" t="s">
        <v>1621</v>
      </c>
      <c r="E1754" s="5" t="str">
        <f>VLOOKUP(F1754,'Set up'!$A$2:$C$44,2,FALSE)</f>
        <v>C00000039</v>
      </c>
      <c r="F1754" s="1" t="s">
        <v>1623</v>
      </c>
      <c r="G1754" s="90" t="s">
        <v>1112</v>
      </c>
      <c r="H1754" s="88">
        <v>1</v>
      </c>
      <c r="I1754" s="5" t="str">
        <f>VLOOKUP(F1754,'Set up'!$A$2:$C$44,3,FALSE)</f>
        <v>Cash</v>
      </c>
      <c r="J1754" s="5">
        <f>VLOOKUP(F1754,'Set up'!$A$2:$D$44,4,FALSE)</f>
        <v>0</v>
      </c>
      <c r="K1754" s="4">
        <f t="shared" si="595"/>
        <v>45085</v>
      </c>
      <c r="L1754" s="5">
        <f t="shared" si="596"/>
        <v>6</v>
      </c>
      <c r="M1754" s="5">
        <f t="shared" si="597"/>
        <v>2023</v>
      </c>
      <c r="N1754" s="6">
        <v>62.5</v>
      </c>
      <c r="O1754" s="6">
        <f t="shared" si="590"/>
        <v>-62.5</v>
      </c>
      <c r="P1754" s="6">
        <f t="shared" si="598"/>
        <v>0</v>
      </c>
      <c r="Q1754" s="7">
        <f t="shared" si="599"/>
        <v>3191380.7500000014</v>
      </c>
      <c r="R1754" s="44" t="str">
        <f>VLOOKUP(F1754,'Set up'!$A$2:$E$44,5,FALSE)</f>
        <v>Trsf</v>
      </c>
      <c r="S1754" s="1" t="s">
        <v>1669</v>
      </c>
    </row>
    <row r="1755" spans="1:19" ht="15" customHeight="1" x14ac:dyDescent="0.3">
      <c r="A1755" s="4">
        <v>45085</v>
      </c>
      <c r="B1755" s="5">
        <f t="shared" si="593"/>
        <v>6</v>
      </c>
      <c r="C1755" s="5">
        <f t="shared" si="594"/>
        <v>2023</v>
      </c>
      <c r="D1755" s="105" t="s">
        <v>1621</v>
      </c>
      <c r="E1755" s="5" t="str">
        <f>VLOOKUP(F1755,'Set up'!$A$2:$C$44,2,FALSE)</f>
        <v>C00000039</v>
      </c>
      <c r="F1755" s="1" t="s">
        <v>1623</v>
      </c>
      <c r="G1755" s="90" t="s">
        <v>1063</v>
      </c>
      <c r="H1755" s="88">
        <v>2</v>
      </c>
      <c r="I1755" s="5" t="str">
        <f>VLOOKUP(F1755,'Set up'!$A$2:$C$44,3,FALSE)</f>
        <v>Cash</v>
      </c>
      <c r="J1755" s="5">
        <f>VLOOKUP(F1755,'Set up'!$A$2:$D$44,4,FALSE)</f>
        <v>0</v>
      </c>
      <c r="K1755" s="4">
        <f t="shared" si="595"/>
        <v>45085</v>
      </c>
      <c r="L1755" s="5">
        <f t="shared" si="596"/>
        <v>6</v>
      </c>
      <c r="M1755" s="5">
        <f t="shared" si="597"/>
        <v>2023</v>
      </c>
      <c r="N1755" s="6">
        <v>190</v>
      </c>
      <c r="O1755" s="6">
        <f t="shared" si="590"/>
        <v>-190</v>
      </c>
      <c r="P1755" s="6">
        <f t="shared" si="598"/>
        <v>0</v>
      </c>
      <c r="Q1755" s="7">
        <f t="shared" si="599"/>
        <v>3191570.7500000014</v>
      </c>
      <c r="R1755" s="44" t="str">
        <f>VLOOKUP(F1755,'Set up'!$A$2:$E$44,5,FALSE)</f>
        <v>Trsf</v>
      </c>
      <c r="S1755" s="1" t="s">
        <v>1669</v>
      </c>
    </row>
    <row r="1756" spans="1:19" ht="15" customHeight="1" x14ac:dyDescent="0.3">
      <c r="A1756" s="4">
        <v>45086</v>
      </c>
      <c r="B1756" s="5">
        <f t="shared" si="593"/>
        <v>6</v>
      </c>
      <c r="C1756" s="5">
        <f t="shared" si="594"/>
        <v>2023</v>
      </c>
      <c r="D1756" s="88" t="s">
        <v>1625</v>
      </c>
      <c r="E1756" s="5" t="str">
        <f>VLOOKUP(F1756,'Set up'!$A$2:$C$44,2,FALSE)</f>
        <v>C00000034</v>
      </c>
      <c r="F1756" s="1" t="s">
        <v>1198</v>
      </c>
      <c r="G1756" s="11" t="s">
        <v>1358</v>
      </c>
      <c r="H1756" s="5">
        <v>1</v>
      </c>
      <c r="I1756" s="5" t="str">
        <f>VLOOKUP(F1756,'Set up'!$A$2:$C$44,3,FALSE)</f>
        <v>Cash</v>
      </c>
      <c r="J1756" s="5">
        <f>VLOOKUP(F1756,'Set up'!$A$2:$D$44,4,FALSE)</f>
        <v>0</v>
      </c>
      <c r="K1756" s="4">
        <f t="shared" si="595"/>
        <v>45086</v>
      </c>
      <c r="L1756" s="5">
        <f t="shared" si="596"/>
        <v>6</v>
      </c>
      <c r="M1756" s="5">
        <f t="shared" si="597"/>
        <v>2023</v>
      </c>
      <c r="N1756" s="6">
        <v>1870</v>
      </c>
      <c r="O1756" s="6">
        <f t="shared" ref="O1756:O1766" si="600">-N1756</f>
        <v>-1870</v>
      </c>
      <c r="P1756" s="6">
        <f t="shared" si="598"/>
        <v>0</v>
      </c>
      <c r="Q1756" s="7">
        <f t="shared" si="599"/>
        <v>3193440.7500000014</v>
      </c>
      <c r="R1756" s="44" t="str">
        <f>VLOOKUP(F1756,'Set up'!$A$2:$E$44,5,FALSE)</f>
        <v>Trsf</v>
      </c>
      <c r="S1756" s="117" t="s">
        <v>1698</v>
      </c>
    </row>
    <row r="1757" spans="1:19" ht="15" customHeight="1" x14ac:dyDescent="0.3">
      <c r="A1757" s="4">
        <v>45086</v>
      </c>
      <c r="B1757" s="5">
        <f t="shared" si="593"/>
        <v>6</v>
      </c>
      <c r="C1757" s="5">
        <f t="shared" si="594"/>
        <v>2023</v>
      </c>
      <c r="D1757" s="88" t="s">
        <v>1625</v>
      </c>
      <c r="E1757" s="5" t="str">
        <f>VLOOKUP(F1757,'Set up'!$A$2:$C$44,2,FALSE)</f>
        <v>C00000034</v>
      </c>
      <c r="F1757" s="1" t="s">
        <v>1198</v>
      </c>
      <c r="G1757" s="11" t="s">
        <v>1354</v>
      </c>
      <c r="H1757" s="5">
        <v>2</v>
      </c>
      <c r="I1757" s="5" t="str">
        <f>VLOOKUP(F1757,'Set up'!$A$2:$C$44,3,FALSE)</f>
        <v>Cash</v>
      </c>
      <c r="J1757" s="5">
        <f>VLOOKUP(F1757,'Set up'!$A$2:$D$44,4,FALSE)</f>
        <v>0</v>
      </c>
      <c r="K1757" s="4">
        <f t="shared" si="595"/>
        <v>45086</v>
      </c>
      <c r="L1757" s="5">
        <f t="shared" si="596"/>
        <v>6</v>
      </c>
      <c r="M1757" s="5">
        <f t="shared" si="597"/>
        <v>2023</v>
      </c>
      <c r="N1757" s="6">
        <v>450</v>
      </c>
      <c r="O1757" s="6">
        <f t="shared" si="600"/>
        <v>-450</v>
      </c>
      <c r="P1757" s="6">
        <f t="shared" si="598"/>
        <v>0</v>
      </c>
      <c r="Q1757" s="7">
        <f t="shared" si="599"/>
        <v>3193890.7500000014</v>
      </c>
      <c r="R1757" s="44" t="str">
        <f>VLOOKUP(F1757,'Set up'!$A$2:$E$44,5,FALSE)</f>
        <v>Trsf</v>
      </c>
      <c r="S1757" s="117" t="s">
        <v>1698</v>
      </c>
    </row>
    <row r="1758" spans="1:19" ht="15" customHeight="1" x14ac:dyDescent="0.3">
      <c r="A1758" s="4">
        <v>45086</v>
      </c>
      <c r="B1758" s="5">
        <f t="shared" si="593"/>
        <v>6</v>
      </c>
      <c r="C1758" s="5">
        <f t="shared" si="594"/>
        <v>2023</v>
      </c>
      <c r="D1758" s="88" t="s">
        <v>1625</v>
      </c>
      <c r="E1758" s="5" t="str">
        <f>VLOOKUP(F1758,'Set up'!$A$2:$C$44,2,FALSE)</f>
        <v>C00000034</v>
      </c>
      <c r="F1758" s="1" t="s">
        <v>1198</v>
      </c>
      <c r="G1758" s="89" t="s">
        <v>1433</v>
      </c>
      <c r="H1758" s="5">
        <v>1</v>
      </c>
      <c r="I1758" s="5" t="str">
        <f>VLOOKUP(F1758,'Set up'!$A$2:$C$44,3,FALSE)</f>
        <v>Cash</v>
      </c>
      <c r="J1758" s="5">
        <f>VLOOKUP(F1758,'Set up'!$A$2:$D$44,4,FALSE)</f>
        <v>0</v>
      </c>
      <c r="K1758" s="4">
        <f t="shared" si="595"/>
        <v>45086</v>
      </c>
      <c r="L1758" s="5">
        <f t="shared" si="596"/>
        <v>6</v>
      </c>
      <c r="M1758" s="5">
        <f t="shared" si="597"/>
        <v>2023</v>
      </c>
      <c r="N1758" s="6">
        <v>225</v>
      </c>
      <c r="O1758" s="6">
        <f t="shared" si="600"/>
        <v>-225</v>
      </c>
      <c r="P1758" s="6">
        <f t="shared" si="598"/>
        <v>0</v>
      </c>
      <c r="Q1758" s="7">
        <f t="shared" si="599"/>
        <v>3194115.7500000014</v>
      </c>
      <c r="R1758" s="44" t="str">
        <f>VLOOKUP(F1758,'Set up'!$A$2:$E$44,5,FALSE)</f>
        <v>Trsf</v>
      </c>
      <c r="S1758" s="117" t="s">
        <v>1698</v>
      </c>
    </row>
    <row r="1759" spans="1:19" ht="15" customHeight="1" x14ac:dyDescent="0.3">
      <c r="A1759" s="4">
        <v>45086</v>
      </c>
      <c r="B1759" s="5">
        <f t="shared" si="593"/>
        <v>6</v>
      </c>
      <c r="C1759" s="5">
        <f t="shared" si="594"/>
        <v>2023</v>
      </c>
      <c r="D1759" s="88" t="s">
        <v>1625</v>
      </c>
      <c r="E1759" s="5" t="str">
        <f>VLOOKUP(F1759,'Set up'!$A$2:$C$44,2,FALSE)</f>
        <v>C00000034</v>
      </c>
      <c r="F1759" s="1" t="s">
        <v>1198</v>
      </c>
      <c r="G1759" s="90" t="s">
        <v>1624</v>
      </c>
      <c r="H1759" s="5">
        <v>1</v>
      </c>
      <c r="I1759" s="5" t="str">
        <f>VLOOKUP(F1759,'Set up'!$A$2:$C$44,3,FALSE)</f>
        <v>Cash</v>
      </c>
      <c r="J1759" s="5">
        <f>VLOOKUP(F1759,'Set up'!$A$2:$D$44,4,FALSE)</f>
        <v>0</v>
      </c>
      <c r="K1759" s="4">
        <f t="shared" si="595"/>
        <v>45086</v>
      </c>
      <c r="L1759" s="5">
        <f t="shared" si="596"/>
        <v>6</v>
      </c>
      <c r="M1759" s="5">
        <f t="shared" si="597"/>
        <v>2023</v>
      </c>
      <c r="N1759" s="6">
        <v>247.8</v>
      </c>
      <c r="O1759" s="91">
        <f>-247.8</f>
        <v>-247.8</v>
      </c>
      <c r="P1759" s="91">
        <f t="shared" si="598"/>
        <v>0</v>
      </c>
      <c r="Q1759" s="7">
        <f t="shared" si="599"/>
        <v>3194363.5500000012</v>
      </c>
      <c r="R1759" s="44" t="str">
        <f>VLOOKUP(F1759,'Set up'!$A$2:$E$44,5,FALSE)</f>
        <v>Trsf</v>
      </c>
      <c r="S1759" s="117" t="s">
        <v>1698</v>
      </c>
    </row>
    <row r="1760" spans="1:19" ht="15" customHeight="1" x14ac:dyDescent="0.3">
      <c r="A1760" s="4" t="s">
        <v>1628</v>
      </c>
      <c r="B1760" s="5">
        <f t="shared" si="593"/>
        <v>12</v>
      </c>
      <c r="C1760" s="5">
        <f t="shared" si="594"/>
        <v>2023</v>
      </c>
      <c r="D1760" s="88" t="s">
        <v>1626</v>
      </c>
      <c r="E1760" s="5" t="str">
        <f>VLOOKUP(F1760,'Set up'!$A$2:$C$44,2,FALSE)</f>
        <v>C00000034</v>
      </c>
      <c r="F1760" s="1" t="s">
        <v>1198</v>
      </c>
      <c r="G1760" s="89" t="s">
        <v>1358</v>
      </c>
      <c r="H1760" s="5">
        <v>1</v>
      </c>
      <c r="I1760" s="5" t="str">
        <f>VLOOKUP(F1760,'Set up'!$A$2:$C$44,3,FALSE)</f>
        <v>Cash</v>
      </c>
      <c r="J1760" s="5">
        <f>VLOOKUP(F1760,'Set up'!$A$2:$D$44,4,FALSE)</f>
        <v>0</v>
      </c>
      <c r="K1760" s="4">
        <f t="shared" si="595"/>
        <v>45266</v>
      </c>
      <c r="L1760" s="5">
        <f t="shared" si="596"/>
        <v>12</v>
      </c>
      <c r="M1760" s="5">
        <f t="shared" si="597"/>
        <v>2023</v>
      </c>
      <c r="N1760" s="6">
        <v>1870</v>
      </c>
      <c r="O1760" s="6">
        <f t="shared" si="600"/>
        <v>-1870</v>
      </c>
      <c r="P1760" s="6">
        <f t="shared" si="598"/>
        <v>0</v>
      </c>
      <c r="Q1760" s="7">
        <f t="shared" si="599"/>
        <v>3196233.5500000012</v>
      </c>
      <c r="R1760" s="44" t="str">
        <f>VLOOKUP(F1760,'Set up'!$A$2:$E$44,5,FALSE)</f>
        <v>Trsf</v>
      </c>
      <c r="S1760" s="1" t="s">
        <v>1674</v>
      </c>
    </row>
    <row r="1761" spans="1:19" ht="15" customHeight="1" x14ac:dyDescent="0.3">
      <c r="A1761" s="4" t="s">
        <v>1628</v>
      </c>
      <c r="B1761" s="5">
        <f t="shared" si="593"/>
        <v>12</v>
      </c>
      <c r="C1761" s="5">
        <f t="shared" si="594"/>
        <v>2023</v>
      </c>
      <c r="D1761" s="88" t="s">
        <v>1626</v>
      </c>
      <c r="E1761" s="5" t="str">
        <f>VLOOKUP(F1761,'Set up'!$A$2:$C$44,2,FALSE)</f>
        <v>C00000034</v>
      </c>
      <c r="F1761" s="1" t="s">
        <v>1198</v>
      </c>
      <c r="G1761" s="89" t="s">
        <v>1354</v>
      </c>
      <c r="H1761" s="5">
        <v>2</v>
      </c>
      <c r="I1761" s="5" t="str">
        <f>VLOOKUP(F1761,'Set up'!$A$2:$C$44,3,FALSE)</f>
        <v>Cash</v>
      </c>
      <c r="J1761" s="5">
        <f>VLOOKUP(F1761,'Set up'!$A$2:$D$44,4,FALSE)</f>
        <v>0</v>
      </c>
      <c r="K1761" s="4">
        <f t="shared" si="595"/>
        <v>45266</v>
      </c>
      <c r="L1761" s="5">
        <f t="shared" si="596"/>
        <v>12</v>
      </c>
      <c r="M1761" s="5">
        <f t="shared" si="597"/>
        <v>2023</v>
      </c>
      <c r="N1761" s="6">
        <v>450</v>
      </c>
      <c r="O1761" s="6">
        <f t="shared" si="600"/>
        <v>-450</v>
      </c>
      <c r="P1761" s="6">
        <f t="shared" si="598"/>
        <v>0</v>
      </c>
      <c r="Q1761" s="7">
        <f t="shared" si="599"/>
        <v>3196683.5500000012</v>
      </c>
      <c r="R1761" s="44" t="str">
        <f>VLOOKUP(F1761,'Set up'!$A$2:$E$44,5,FALSE)</f>
        <v>Trsf</v>
      </c>
      <c r="S1761" s="1" t="s">
        <v>1674</v>
      </c>
    </row>
    <row r="1762" spans="1:19" ht="15" customHeight="1" x14ac:dyDescent="0.3">
      <c r="A1762" s="4" t="s">
        <v>1628</v>
      </c>
      <c r="B1762" s="5">
        <f t="shared" si="593"/>
        <v>12</v>
      </c>
      <c r="C1762" s="5">
        <f t="shared" si="594"/>
        <v>2023</v>
      </c>
      <c r="D1762" s="88" t="s">
        <v>1626</v>
      </c>
      <c r="E1762" s="5" t="str">
        <f>VLOOKUP(F1762,'Set up'!$A$2:$C$44,2,FALSE)</f>
        <v>C00000034</v>
      </c>
      <c r="F1762" s="1" t="s">
        <v>1198</v>
      </c>
      <c r="G1762" s="89" t="s">
        <v>1433</v>
      </c>
      <c r="H1762" s="5">
        <v>1</v>
      </c>
      <c r="I1762" s="5" t="str">
        <f>VLOOKUP(F1762,'Set up'!$A$2:$C$44,3,FALSE)</f>
        <v>Cash</v>
      </c>
      <c r="J1762" s="5">
        <f>VLOOKUP(F1762,'Set up'!$A$2:$D$44,4,FALSE)</f>
        <v>0</v>
      </c>
      <c r="K1762" s="4">
        <f t="shared" si="595"/>
        <v>45266</v>
      </c>
      <c r="L1762" s="5">
        <f t="shared" si="596"/>
        <v>12</v>
      </c>
      <c r="M1762" s="5">
        <f t="shared" si="597"/>
        <v>2023</v>
      </c>
      <c r="N1762" s="6">
        <v>225</v>
      </c>
      <c r="O1762" s="6">
        <f t="shared" si="600"/>
        <v>-225</v>
      </c>
      <c r="P1762" s="6">
        <f t="shared" si="598"/>
        <v>0</v>
      </c>
      <c r="Q1762" s="7">
        <f t="shared" si="599"/>
        <v>3196908.5500000012</v>
      </c>
      <c r="R1762" s="44" t="str">
        <f>VLOOKUP(F1762,'Set up'!$A$2:$E$44,5,FALSE)</f>
        <v>Trsf</v>
      </c>
      <c r="S1762" s="1" t="s">
        <v>1674</v>
      </c>
    </row>
    <row r="1763" spans="1:19" ht="15" customHeight="1" x14ac:dyDescent="0.3">
      <c r="A1763" s="4" t="s">
        <v>1628</v>
      </c>
      <c r="B1763" s="5">
        <f t="shared" si="593"/>
        <v>12</v>
      </c>
      <c r="C1763" s="5">
        <f t="shared" si="594"/>
        <v>2023</v>
      </c>
      <c r="D1763" s="88" t="s">
        <v>1626</v>
      </c>
      <c r="E1763" s="5" t="str">
        <f>VLOOKUP(F1763,'Set up'!$A$2:$C$44,2,FALSE)</f>
        <v>C00000034</v>
      </c>
      <c r="F1763" s="1" t="s">
        <v>1198</v>
      </c>
      <c r="G1763" s="89" t="s">
        <v>1627</v>
      </c>
      <c r="H1763" s="5">
        <v>1</v>
      </c>
      <c r="I1763" s="5" t="str">
        <f>VLOOKUP(F1763,'Set up'!$A$2:$C$44,3,FALSE)</f>
        <v>Cash</v>
      </c>
      <c r="J1763" s="5">
        <f>VLOOKUP(F1763,'Set up'!$A$2:$D$44,4,FALSE)</f>
        <v>0</v>
      </c>
      <c r="K1763" s="4">
        <f t="shared" si="595"/>
        <v>45266</v>
      </c>
      <c r="L1763" s="5">
        <f t="shared" si="596"/>
        <v>12</v>
      </c>
      <c r="M1763" s="5">
        <f t="shared" si="597"/>
        <v>2023</v>
      </c>
      <c r="N1763" s="6">
        <v>236</v>
      </c>
      <c r="O1763" s="6">
        <f t="shared" si="600"/>
        <v>-236</v>
      </c>
      <c r="P1763" s="6">
        <f t="shared" si="598"/>
        <v>0</v>
      </c>
      <c r="Q1763" s="7">
        <f t="shared" si="599"/>
        <v>3197144.5500000012</v>
      </c>
      <c r="R1763" s="44" t="str">
        <f>VLOOKUP(F1763,'Set up'!$A$2:$E$44,5,FALSE)</f>
        <v>Trsf</v>
      </c>
      <c r="S1763" s="1" t="s">
        <v>1674</v>
      </c>
    </row>
    <row r="1764" spans="1:19" ht="15" customHeight="1" x14ac:dyDescent="0.3">
      <c r="A1764" s="4" t="s">
        <v>1628</v>
      </c>
      <c r="B1764" s="5">
        <f t="shared" si="593"/>
        <v>12</v>
      </c>
      <c r="C1764" s="5">
        <f t="shared" si="594"/>
        <v>2023</v>
      </c>
      <c r="D1764" s="88" t="s">
        <v>1626</v>
      </c>
      <c r="E1764" s="5" t="str">
        <f>VLOOKUP(F1764,'Set up'!$A$2:$C$44,2,FALSE)</f>
        <v>C00000034</v>
      </c>
      <c r="F1764" s="1" t="s">
        <v>1198</v>
      </c>
      <c r="G1764" s="89" t="s">
        <v>1353</v>
      </c>
      <c r="H1764" s="5">
        <v>10</v>
      </c>
      <c r="I1764" s="5" t="str">
        <f>VLOOKUP(F1764,'Set up'!$A$2:$C$44,3,FALSE)</f>
        <v>Cash</v>
      </c>
      <c r="J1764" s="5">
        <f>VLOOKUP(F1764,'Set up'!$A$2:$D$44,4,FALSE)</f>
        <v>0</v>
      </c>
      <c r="K1764" s="4">
        <f t="shared" si="595"/>
        <v>45266</v>
      </c>
      <c r="L1764" s="5">
        <f t="shared" si="596"/>
        <v>12</v>
      </c>
      <c r="M1764" s="5">
        <f t="shared" si="597"/>
        <v>2023</v>
      </c>
      <c r="N1764" s="6">
        <v>1390</v>
      </c>
      <c r="O1764" s="6">
        <f t="shared" si="600"/>
        <v>-1390</v>
      </c>
      <c r="P1764" s="6">
        <f t="shared" si="598"/>
        <v>0</v>
      </c>
      <c r="Q1764" s="7">
        <f t="shared" si="599"/>
        <v>3198534.5500000012</v>
      </c>
      <c r="R1764" s="44" t="str">
        <f>VLOOKUP(F1764,'Set up'!$A$2:$E$44,5,FALSE)</f>
        <v>Trsf</v>
      </c>
      <c r="S1764" s="1" t="s">
        <v>1674</v>
      </c>
    </row>
    <row r="1765" spans="1:19" ht="15" customHeight="1" x14ac:dyDescent="0.3">
      <c r="A1765" s="4" t="s">
        <v>1628</v>
      </c>
      <c r="B1765" s="5">
        <f t="shared" si="593"/>
        <v>12</v>
      </c>
      <c r="C1765" s="5">
        <f t="shared" si="594"/>
        <v>2023</v>
      </c>
      <c r="D1765" s="88" t="s">
        <v>1626</v>
      </c>
      <c r="E1765" s="5" t="str">
        <f>VLOOKUP(F1765,'Set up'!$A$2:$C$44,2,FALSE)</f>
        <v>C00000034</v>
      </c>
      <c r="F1765" s="1" t="s">
        <v>1198</v>
      </c>
      <c r="G1765" s="89" t="s">
        <v>1112</v>
      </c>
      <c r="H1765" s="5">
        <v>3</v>
      </c>
      <c r="I1765" s="5" t="str">
        <f>VLOOKUP(F1765,'Set up'!$A$2:$C$44,3,FALSE)</f>
        <v>Cash</v>
      </c>
      <c r="J1765" s="5">
        <f>VLOOKUP(F1765,'Set up'!$A$2:$D$44,4,FALSE)</f>
        <v>0</v>
      </c>
      <c r="K1765" s="4">
        <f t="shared" si="595"/>
        <v>45266</v>
      </c>
      <c r="L1765" s="5">
        <f t="shared" si="596"/>
        <v>12</v>
      </c>
      <c r="M1765" s="5">
        <f t="shared" si="597"/>
        <v>2023</v>
      </c>
      <c r="N1765" s="6">
        <v>187.5</v>
      </c>
      <c r="O1765" s="6">
        <f t="shared" si="600"/>
        <v>-187.5</v>
      </c>
      <c r="P1765" s="6">
        <f t="shared" si="598"/>
        <v>0</v>
      </c>
      <c r="Q1765" s="7">
        <f t="shared" si="599"/>
        <v>3198722.0500000012</v>
      </c>
      <c r="R1765" s="44" t="str">
        <f>VLOOKUP(F1765,'Set up'!$A$2:$E$44,5,FALSE)</f>
        <v>Trsf</v>
      </c>
      <c r="S1765" s="1" t="s">
        <v>1674</v>
      </c>
    </row>
    <row r="1766" spans="1:19" ht="15" customHeight="1" x14ac:dyDescent="0.3">
      <c r="A1766" s="4" t="s">
        <v>1628</v>
      </c>
      <c r="B1766" s="5">
        <f t="shared" si="593"/>
        <v>12</v>
      </c>
      <c r="C1766" s="5">
        <f t="shared" si="594"/>
        <v>2023</v>
      </c>
      <c r="D1766" s="88" t="s">
        <v>1626</v>
      </c>
      <c r="E1766" s="5" t="str">
        <f>VLOOKUP(F1766,'Set up'!$A$2:$C$44,2,FALSE)</f>
        <v>C00000034</v>
      </c>
      <c r="F1766" s="1" t="s">
        <v>1198</v>
      </c>
      <c r="G1766" s="89" t="s">
        <v>1063</v>
      </c>
      <c r="H1766" s="5">
        <v>1</v>
      </c>
      <c r="I1766" s="5" t="str">
        <f>VLOOKUP(F1766,'Set up'!$A$2:$C$44,3,FALSE)</f>
        <v>Cash</v>
      </c>
      <c r="J1766" s="5">
        <f>VLOOKUP(F1766,'Set up'!$A$2:$D$44,4,FALSE)</f>
        <v>0</v>
      </c>
      <c r="K1766" s="4">
        <f t="shared" si="595"/>
        <v>45266</v>
      </c>
      <c r="L1766" s="5">
        <f t="shared" si="596"/>
        <v>12</v>
      </c>
      <c r="M1766" s="5">
        <f t="shared" si="597"/>
        <v>2023</v>
      </c>
      <c r="N1766" s="6">
        <v>95</v>
      </c>
      <c r="O1766" s="6">
        <f t="shared" si="600"/>
        <v>-95</v>
      </c>
      <c r="P1766" s="6">
        <f t="shared" si="598"/>
        <v>0</v>
      </c>
      <c r="Q1766" s="7">
        <f t="shared" si="599"/>
        <v>3198817.0500000012</v>
      </c>
      <c r="R1766" s="44" t="str">
        <f>VLOOKUP(F1766,'Set up'!$A$2:$E$44,5,FALSE)</f>
        <v>Trsf</v>
      </c>
      <c r="S1766" s="1" t="s">
        <v>1674</v>
      </c>
    </row>
    <row r="1767" spans="1:19" ht="15" customHeight="1" x14ac:dyDescent="0.3">
      <c r="A1767" s="4">
        <v>45091</v>
      </c>
      <c r="B1767" s="5">
        <f t="shared" si="593"/>
        <v>6</v>
      </c>
      <c r="C1767" s="5">
        <f t="shared" si="594"/>
        <v>2023</v>
      </c>
      <c r="D1767" s="5" t="s">
        <v>1629</v>
      </c>
      <c r="E1767" s="5" t="str">
        <f>VLOOKUP(F1767,'Set up'!$A$2:$C$44,2,FALSE)</f>
        <v>C00000019</v>
      </c>
      <c r="F1767" s="1" t="s">
        <v>402</v>
      </c>
      <c r="G1767" s="89" t="s">
        <v>896</v>
      </c>
      <c r="H1767" s="5">
        <v>1</v>
      </c>
      <c r="I1767" s="5" t="str">
        <f>VLOOKUP(F1767,'Set up'!$A$2:$C$44,3,FALSE)</f>
        <v>Cash</v>
      </c>
      <c r="J1767" s="5">
        <f>VLOOKUP(F1767,'Set up'!$A$2:$D$44,4,FALSE)</f>
        <v>0</v>
      </c>
      <c r="K1767" s="4">
        <f t="shared" si="595"/>
        <v>45091</v>
      </c>
      <c r="L1767" s="5">
        <f t="shared" si="596"/>
        <v>6</v>
      </c>
      <c r="M1767" s="5">
        <f t="shared" si="597"/>
        <v>2023</v>
      </c>
      <c r="N1767" s="6">
        <v>150</v>
      </c>
      <c r="P1767" s="6">
        <f t="shared" si="598"/>
        <v>150</v>
      </c>
      <c r="Q1767" s="7">
        <f t="shared" si="599"/>
        <v>3198967.0500000012</v>
      </c>
      <c r="R1767" s="44" t="str">
        <f>VLOOKUP(F1767,'Set up'!$A$2:$E$44,5,FALSE)</f>
        <v>Trsf</v>
      </c>
    </row>
    <row r="1768" spans="1:19" ht="15" customHeight="1" x14ac:dyDescent="0.3">
      <c r="A1768" s="4">
        <v>45091</v>
      </c>
      <c r="B1768" s="5">
        <f t="shared" si="593"/>
        <v>6</v>
      </c>
      <c r="C1768" s="5">
        <f t="shared" si="594"/>
        <v>2023</v>
      </c>
      <c r="D1768" s="5" t="s">
        <v>1629</v>
      </c>
      <c r="E1768" s="5" t="str">
        <f>VLOOKUP(F1768,'Set up'!$A$2:$C$44,2,FALSE)</f>
        <v>C00000019</v>
      </c>
      <c r="F1768" s="1" t="s">
        <v>402</v>
      </c>
      <c r="G1768" s="89" t="s">
        <v>1630</v>
      </c>
      <c r="H1768" s="5">
        <v>1</v>
      </c>
      <c r="I1768" s="5" t="str">
        <f>VLOOKUP(F1768,'Set up'!$A$2:$C$44,3,FALSE)</f>
        <v>Cash</v>
      </c>
      <c r="J1768" s="5">
        <f>VLOOKUP(F1768,'Set up'!$A$2:$D$44,4,FALSE)</f>
        <v>0</v>
      </c>
      <c r="K1768" s="4">
        <f t="shared" si="595"/>
        <v>45091</v>
      </c>
      <c r="L1768" s="5">
        <f t="shared" si="596"/>
        <v>6</v>
      </c>
      <c r="M1768" s="5">
        <f t="shared" si="597"/>
        <v>2023</v>
      </c>
      <c r="N1768" s="6">
        <v>260</v>
      </c>
      <c r="P1768" s="6">
        <f t="shared" si="598"/>
        <v>260</v>
      </c>
      <c r="Q1768" s="7">
        <f t="shared" si="599"/>
        <v>3199227.0500000012</v>
      </c>
      <c r="R1768" s="44" t="str">
        <f>VLOOKUP(F1768,'Set up'!$A$2:$E$44,5,FALSE)</f>
        <v>Trsf</v>
      </c>
    </row>
    <row r="1769" spans="1:19" ht="15" customHeight="1" x14ac:dyDescent="0.3">
      <c r="A1769" s="4">
        <v>45092</v>
      </c>
      <c r="B1769" s="5">
        <f t="shared" si="593"/>
        <v>6</v>
      </c>
      <c r="C1769" s="5">
        <f t="shared" si="594"/>
        <v>2023</v>
      </c>
      <c r="D1769" s="5" t="s">
        <v>1631</v>
      </c>
      <c r="E1769" s="5" t="str">
        <f>VLOOKUP(F1769,'Set up'!$A$2:$C$44,2,FALSE)</f>
        <v>C00000014</v>
      </c>
      <c r="F1769" s="1" t="s">
        <v>263</v>
      </c>
      <c r="G1769" s="89" t="s">
        <v>724</v>
      </c>
      <c r="H1769" s="5">
        <v>2</v>
      </c>
      <c r="I1769" s="5" t="str">
        <f>VLOOKUP(F1769,'Set up'!$A$2:$C$44,3,FALSE)</f>
        <v>Cash</v>
      </c>
      <c r="J1769" s="5">
        <f>VLOOKUP(F1769,'Set up'!$A$2:$D$44,4,FALSE)</f>
        <v>0</v>
      </c>
      <c r="K1769" s="4">
        <f t="shared" si="595"/>
        <v>45092</v>
      </c>
      <c r="L1769" s="5">
        <f t="shared" si="596"/>
        <v>6</v>
      </c>
      <c r="M1769" s="5">
        <f t="shared" si="597"/>
        <v>2023</v>
      </c>
      <c r="N1769" s="6">
        <v>3608</v>
      </c>
      <c r="O1769" s="6">
        <f>-N1769</f>
        <v>-3608</v>
      </c>
      <c r="P1769" s="6">
        <f t="shared" si="598"/>
        <v>0</v>
      </c>
      <c r="Q1769" s="7">
        <f t="shared" si="599"/>
        <v>3202835.0500000012</v>
      </c>
      <c r="R1769" s="44" t="str">
        <f>VLOOKUP(F1769,'Set up'!$A$2:$E$44,5,FALSE)</f>
        <v>Cash</v>
      </c>
      <c r="S1769" s="1" t="s">
        <v>1682</v>
      </c>
    </row>
    <row r="1770" spans="1:19" ht="15" customHeight="1" x14ac:dyDescent="0.3">
      <c r="A1770" s="4">
        <v>45092</v>
      </c>
      <c r="B1770" s="5">
        <f t="shared" si="593"/>
        <v>6</v>
      </c>
      <c r="C1770" s="5">
        <f t="shared" si="594"/>
        <v>2023</v>
      </c>
      <c r="D1770" s="5" t="s">
        <v>1631</v>
      </c>
      <c r="E1770" s="5" t="str">
        <f>VLOOKUP(F1770,'Set up'!$A$2:$C$44,2,FALSE)</f>
        <v>C00000014</v>
      </c>
      <c r="F1770" s="1" t="s">
        <v>263</v>
      </c>
      <c r="G1770" s="89" t="s">
        <v>990</v>
      </c>
      <c r="H1770" s="5">
        <v>2</v>
      </c>
      <c r="I1770" s="5" t="str">
        <f>VLOOKUP(F1770,'Set up'!$A$2:$C$44,3,FALSE)</f>
        <v>Cash</v>
      </c>
      <c r="J1770" s="5">
        <f>VLOOKUP(F1770,'Set up'!$A$2:$D$44,4,FALSE)</f>
        <v>0</v>
      </c>
      <c r="K1770" s="4">
        <f t="shared" si="595"/>
        <v>45092</v>
      </c>
      <c r="L1770" s="5">
        <f t="shared" si="596"/>
        <v>6</v>
      </c>
      <c r="M1770" s="5">
        <f t="shared" si="597"/>
        <v>2023</v>
      </c>
      <c r="N1770" s="6">
        <v>474</v>
      </c>
      <c r="O1770" s="6">
        <f>-N1770</f>
        <v>-474</v>
      </c>
      <c r="P1770" s="6">
        <f t="shared" si="598"/>
        <v>0</v>
      </c>
      <c r="Q1770" s="7">
        <f t="shared" si="599"/>
        <v>3203309.0500000012</v>
      </c>
      <c r="R1770" s="44" t="str">
        <f>VLOOKUP(F1770,'Set up'!$A$2:$E$44,5,FALSE)</f>
        <v>Cash</v>
      </c>
      <c r="S1770" s="1" t="s">
        <v>1682</v>
      </c>
    </row>
    <row r="1771" spans="1:19" ht="15" customHeight="1" x14ac:dyDescent="0.3">
      <c r="A1771" s="4">
        <v>45092</v>
      </c>
      <c r="B1771" s="5">
        <f t="shared" si="593"/>
        <v>6</v>
      </c>
      <c r="C1771" s="5">
        <f t="shared" si="594"/>
        <v>2023</v>
      </c>
      <c r="D1771" s="5" t="s">
        <v>1631</v>
      </c>
      <c r="E1771" s="5" t="str">
        <f>VLOOKUP(F1771,'Set up'!$A$2:$C$44,2,FALSE)</f>
        <v>C00000014</v>
      </c>
      <c r="F1771" s="1" t="s">
        <v>263</v>
      </c>
      <c r="G1771" s="89" t="s">
        <v>867</v>
      </c>
      <c r="H1771" s="5">
        <v>2</v>
      </c>
      <c r="I1771" s="5" t="str">
        <f>VLOOKUP(F1771,'Set up'!$A$2:$C$44,3,FALSE)</f>
        <v>Cash</v>
      </c>
      <c r="J1771" s="5">
        <f>VLOOKUP(F1771,'Set up'!$A$2:$D$44,4,FALSE)</f>
        <v>0</v>
      </c>
      <c r="K1771" s="4">
        <f t="shared" si="595"/>
        <v>45092</v>
      </c>
      <c r="L1771" s="5">
        <f t="shared" si="596"/>
        <v>6</v>
      </c>
      <c r="M1771" s="5">
        <f t="shared" si="597"/>
        <v>2023</v>
      </c>
      <c r="N1771" s="6">
        <v>516</v>
      </c>
      <c r="O1771" s="6">
        <f>-N1771</f>
        <v>-516</v>
      </c>
      <c r="P1771" s="6">
        <f t="shared" si="598"/>
        <v>0</v>
      </c>
      <c r="Q1771" s="7">
        <f t="shared" si="599"/>
        <v>3203825.0500000012</v>
      </c>
      <c r="R1771" s="44" t="str">
        <f>VLOOKUP(F1771,'Set up'!$A$2:$E$44,5,FALSE)</f>
        <v>Cash</v>
      </c>
      <c r="S1771" s="1" t="s">
        <v>1682</v>
      </c>
    </row>
    <row r="1772" spans="1:19" ht="15" customHeight="1" x14ac:dyDescent="0.3">
      <c r="A1772" s="4">
        <v>45092</v>
      </c>
      <c r="B1772" s="5">
        <f t="shared" si="593"/>
        <v>6</v>
      </c>
      <c r="C1772" s="5">
        <f t="shared" si="594"/>
        <v>2023</v>
      </c>
      <c r="D1772" s="5" t="s">
        <v>1631</v>
      </c>
      <c r="E1772" s="5" t="str">
        <f>VLOOKUP(F1772,'Set up'!$A$2:$C$44,2,FALSE)</f>
        <v>C00000014</v>
      </c>
      <c r="F1772" s="1" t="s">
        <v>263</v>
      </c>
      <c r="G1772" s="89" t="s">
        <v>896</v>
      </c>
      <c r="H1772" s="5">
        <v>2</v>
      </c>
      <c r="I1772" s="5" t="str">
        <f>VLOOKUP(F1772,'Set up'!$A$2:$C$44,3,FALSE)</f>
        <v>Cash</v>
      </c>
      <c r="J1772" s="5">
        <f>VLOOKUP(F1772,'Set up'!$A$2:$D$44,4,FALSE)</f>
        <v>0</v>
      </c>
      <c r="K1772" s="4">
        <f t="shared" si="595"/>
        <v>45092</v>
      </c>
      <c r="L1772" s="5">
        <f t="shared" si="596"/>
        <v>6</v>
      </c>
      <c r="M1772" s="5">
        <f t="shared" si="597"/>
        <v>2023</v>
      </c>
      <c r="N1772" s="6">
        <v>320</v>
      </c>
      <c r="O1772" s="6">
        <f>-N1772</f>
        <v>-320</v>
      </c>
      <c r="P1772" s="6">
        <f t="shared" si="598"/>
        <v>0</v>
      </c>
      <c r="Q1772" s="7">
        <f t="shared" si="599"/>
        <v>3204145.0500000012</v>
      </c>
      <c r="R1772" s="44" t="str">
        <f>VLOOKUP(F1772,'Set up'!$A$2:$E$44,5,FALSE)</f>
        <v>Cash</v>
      </c>
      <c r="S1772" s="1" t="s">
        <v>1682</v>
      </c>
    </row>
    <row r="1773" spans="1:19" ht="15" customHeight="1" x14ac:dyDescent="0.3">
      <c r="A1773" s="4">
        <v>45092</v>
      </c>
      <c r="B1773" s="5">
        <f t="shared" si="593"/>
        <v>6</v>
      </c>
      <c r="C1773" s="5">
        <f t="shared" si="594"/>
        <v>2023</v>
      </c>
      <c r="D1773" s="5" t="s">
        <v>1632</v>
      </c>
      <c r="E1773" s="5" t="str">
        <f>VLOOKUP(F1773,'Set up'!$A$2:$C$44,2,FALSE)</f>
        <v>C00000038</v>
      </c>
      <c r="F1773" s="1" t="s">
        <v>1422</v>
      </c>
      <c r="G1773" s="89" t="s">
        <v>1633</v>
      </c>
      <c r="H1773" s="5">
        <v>1</v>
      </c>
      <c r="I1773" s="5" t="str">
        <f>VLOOKUP(F1773,'Set up'!$A$2:$C$44,3,FALSE)</f>
        <v>Cash</v>
      </c>
      <c r="J1773" s="5">
        <f>VLOOKUP(F1773,'Set up'!$A$2:$D$44,4,FALSE)</f>
        <v>0</v>
      </c>
      <c r="K1773" s="4">
        <f t="shared" si="595"/>
        <v>45092</v>
      </c>
      <c r="L1773" s="5">
        <f t="shared" si="596"/>
        <v>6</v>
      </c>
      <c r="M1773" s="5">
        <f t="shared" si="597"/>
        <v>2023</v>
      </c>
      <c r="N1773" s="6">
        <v>350</v>
      </c>
      <c r="O1773" s="6">
        <f t="shared" ref="O1773:O1776" si="601">-N1773</f>
        <v>-350</v>
      </c>
      <c r="P1773" s="6">
        <f t="shared" si="598"/>
        <v>0</v>
      </c>
      <c r="Q1773" s="7">
        <f t="shared" si="599"/>
        <v>3204495.0500000012</v>
      </c>
      <c r="R1773" s="44" t="str">
        <f>VLOOKUP(F1773,'Set up'!$A$2:$E$44,5,FALSE)</f>
        <v>Trsf</v>
      </c>
      <c r="S1773" s="1" t="s">
        <v>1680</v>
      </c>
    </row>
    <row r="1774" spans="1:19" ht="15" customHeight="1" x14ac:dyDescent="0.3">
      <c r="A1774" s="4">
        <v>45092</v>
      </c>
      <c r="B1774" s="5">
        <f t="shared" si="593"/>
        <v>6</v>
      </c>
      <c r="C1774" s="5">
        <f t="shared" si="594"/>
        <v>2023</v>
      </c>
      <c r="D1774" s="5" t="s">
        <v>1632</v>
      </c>
      <c r="E1774" s="5" t="str">
        <f>VLOOKUP(F1774,'Set up'!$A$2:$C$44,2,FALSE)</f>
        <v>C00000038</v>
      </c>
      <c r="F1774" s="1" t="s">
        <v>1422</v>
      </c>
      <c r="G1774" s="89" t="s">
        <v>1426</v>
      </c>
      <c r="H1774" s="5">
        <v>1</v>
      </c>
      <c r="I1774" s="5" t="str">
        <f>VLOOKUP(F1774,'Set up'!$A$2:$C$44,3,FALSE)</f>
        <v>Cash</v>
      </c>
      <c r="J1774" s="5">
        <f>VLOOKUP(F1774,'Set up'!$A$2:$D$44,4,FALSE)</f>
        <v>0</v>
      </c>
      <c r="K1774" s="4">
        <f t="shared" si="595"/>
        <v>45092</v>
      </c>
      <c r="L1774" s="5">
        <f t="shared" si="596"/>
        <v>6</v>
      </c>
      <c r="M1774" s="5">
        <f t="shared" si="597"/>
        <v>2023</v>
      </c>
      <c r="N1774" s="6">
        <v>105</v>
      </c>
      <c r="O1774" s="6">
        <f t="shared" si="601"/>
        <v>-105</v>
      </c>
      <c r="P1774" s="6">
        <f t="shared" si="598"/>
        <v>0</v>
      </c>
      <c r="Q1774" s="7">
        <f t="shared" si="599"/>
        <v>3204600.0500000012</v>
      </c>
      <c r="R1774" s="44" t="str">
        <f>VLOOKUP(F1774,'Set up'!$A$2:$E$44,5,FALSE)</f>
        <v>Trsf</v>
      </c>
      <c r="S1774" s="1" t="s">
        <v>1680</v>
      </c>
    </row>
    <row r="1775" spans="1:19" ht="15" customHeight="1" x14ac:dyDescent="0.3">
      <c r="A1775" s="4">
        <v>45092</v>
      </c>
      <c r="B1775" s="5">
        <f t="shared" si="593"/>
        <v>6</v>
      </c>
      <c r="C1775" s="5">
        <f t="shared" si="594"/>
        <v>2023</v>
      </c>
      <c r="D1775" s="5" t="s">
        <v>1632</v>
      </c>
      <c r="E1775" s="5" t="str">
        <f>VLOOKUP(F1775,'Set up'!$A$2:$C$44,2,FALSE)</f>
        <v>C00000038</v>
      </c>
      <c r="F1775" s="1" t="s">
        <v>1422</v>
      </c>
      <c r="G1775" s="89" t="s">
        <v>1427</v>
      </c>
      <c r="H1775" s="5">
        <v>1</v>
      </c>
      <c r="I1775" s="5" t="str">
        <f>VLOOKUP(F1775,'Set up'!$A$2:$C$44,3,FALSE)</f>
        <v>Cash</v>
      </c>
      <c r="J1775" s="5">
        <f>VLOOKUP(F1775,'Set up'!$A$2:$D$44,4,FALSE)</f>
        <v>0</v>
      </c>
      <c r="K1775" s="4">
        <f t="shared" si="595"/>
        <v>45092</v>
      </c>
      <c r="L1775" s="5">
        <f t="shared" si="596"/>
        <v>6</v>
      </c>
      <c r="M1775" s="5">
        <f t="shared" si="597"/>
        <v>2023</v>
      </c>
      <c r="N1775" s="6">
        <v>55</v>
      </c>
      <c r="O1775" s="6">
        <f t="shared" si="601"/>
        <v>-55</v>
      </c>
      <c r="P1775" s="6">
        <f t="shared" si="598"/>
        <v>0</v>
      </c>
      <c r="Q1775" s="7">
        <f t="shared" si="599"/>
        <v>3204655.0500000012</v>
      </c>
      <c r="R1775" s="44" t="str">
        <f>VLOOKUP(F1775,'Set up'!$A$2:$E$44,5,FALSE)</f>
        <v>Trsf</v>
      </c>
      <c r="S1775" s="1" t="s">
        <v>1680</v>
      </c>
    </row>
    <row r="1776" spans="1:19" ht="15" customHeight="1" x14ac:dyDescent="0.3">
      <c r="A1776" s="4">
        <v>45092</v>
      </c>
      <c r="B1776" s="5">
        <f t="shared" si="593"/>
        <v>6</v>
      </c>
      <c r="C1776" s="5">
        <f t="shared" si="594"/>
        <v>2023</v>
      </c>
      <c r="D1776" s="5" t="s">
        <v>1632</v>
      </c>
      <c r="E1776" s="5" t="str">
        <f>VLOOKUP(F1776,'Set up'!$A$2:$C$44,2,FALSE)</f>
        <v>C00000038</v>
      </c>
      <c r="F1776" s="1" t="s">
        <v>1422</v>
      </c>
      <c r="G1776" s="89" t="s">
        <v>1634</v>
      </c>
      <c r="H1776" s="5">
        <v>1</v>
      </c>
      <c r="I1776" s="5" t="str">
        <f>VLOOKUP(F1776,'Set up'!$A$2:$C$44,3,FALSE)</f>
        <v>Cash</v>
      </c>
      <c r="J1776" s="5">
        <f>VLOOKUP(F1776,'Set up'!$A$2:$D$44,4,FALSE)</f>
        <v>0</v>
      </c>
      <c r="K1776" s="4">
        <f t="shared" si="595"/>
        <v>45092</v>
      </c>
      <c r="L1776" s="5">
        <f t="shared" si="596"/>
        <v>6</v>
      </c>
      <c r="M1776" s="5">
        <f t="shared" si="597"/>
        <v>2023</v>
      </c>
      <c r="N1776" s="6">
        <v>80</v>
      </c>
      <c r="O1776" s="6">
        <f t="shared" si="601"/>
        <v>-80</v>
      </c>
      <c r="P1776" s="6">
        <f t="shared" si="598"/>
        <v>0</v>
      </c>
      <c r="Q1776" s="7">
        <f t="shared" si="599"/>
        <v>3204735.0500000012</v>
      </c>
      <c r="R1776" s="44" t="str">
        <f>VLOOKUP(F1776,'Set up'!$A$2:$E$44,5,FALSE)</f>
        <v>Trsf</v>
      </c>
      <c r="S1776" s="1" t="s">
        <v>1680</v>
      </c>
    </row>
    <row r="1777" spans="1:19" ht="15" customHeight="1" x14ac:dyDescent="0.3">
      <c r="A1777" s="4">
        <v>45092</v>
      </c>
      <c r="B1777" s="5">
        <f t="shared" si="593"/>
        <v>6</v>
      </c>
      <c r="C1777" s="5">
        <f t="shared" si="594"/>
        <v>2023</v>
      </c>
      <c r="D1777" s="5" t="s">
        <v>1635</v>
      </c>
      <c r="E1777" s="5" t="str">
        <f>VLOOKUP(F1777,'Set up'!$A$2:$C$44,2,FALSE)</f>
        <v>C00000034</v>
      </c>
      <c r="F1777" s="1" t="s">
        <v>1198</v>
      </c>
      <c r="G1777" s="11" t="s">
        <v>1358</v>
      </c>
      <c r="H1777" s="5">
        <v>1</v>
      </c>
      <c r="I1777" s="5" t="str">
        <f>VLOOKUP(F1777,'Set up'!$A$2:$C$44,3,FALSE)</f>
        <v>Cash</v>
      </c>
      <c r="J1777" s="5">
        <f>VLOOKUP(F1777,'Set up'!$A$2:$D$44,4,FALSE)</f>
        <v>0</v>
      </c>
      <c r="K1777" s="4">
        <f t="shared" si="595"/>
        <v>45092</v>
      </c>
      <c r="L1777" s="5">
        <f t="shared" si="596"/>
        <v>6</v>
      </c>
      <c r="M1777" s="5">
        <f t="shared" si="597"/>
        <v>2023</v>
      </c>
      <c r="N1777" s="6">
        <v>1870</v>
      </c>
      <c r="O1777" s="6">
        <f t="shared" ref="O1777:O1781" si="602">-N1777</f>
        <v>-1870</v>
      </c>
      <c r="P1777" s="6">
        <f t="shared" si="598"/>
        <v>0</v>
      </c>
      <c r="Q1777" s="7">
        <f t="shared" si="599"/>
        <v>3206605.0500000012</v>
      </c>
      <c r="R1777" s="44" t="str">
        <f>VLOOKUP(F1777,'Set up'!$A$2:$E$44,5,FALSE)</f>
        <v>Trsf</v>
      </c>
      <c r="S1777" s="1" t="s">
        <v>1675</v>
      </c>
    </row>
    <row r="1778" spans="1:19" ht="15" customHeight="1" x14ac:dyDescent="0.3">
      <c r="A1778" s="4">
        <v>45092</v>
      </c>
      <c r="B1778" s="5">
        <f t="shared" si="593"/>
        <v>6</v>
      </c>
      <c r="C1778" s="5">
        <f t="shared" si="594"/>
        <v>2023</v>
      </c>
      <c r="D1778" s="5" t="s">
        <v>1635</v>
      </c>
      <c r="E1778" s="5" t="str">
        <f>VLOOKUP(F1778,'Set up'!$A$2:$C$44,2,FALSE)</f>
        <v>C00000034</v>
      </c>
      <c r="F1778" s="1" t="s">
        <v>1198</v>
      </c>
      <c r="G1778" s="11" t="s">
        <v>1433</v>
      </c>
      <c r="H1778" s="5">
        <v>2</v>
      </c>
      <c r="I1778" s="5" t="str">
        <f>VLOOKUP(F1778,'Set up'!$A$2:$C$44,3,FALSE)</f>
        <v>Cash</v>
      </c>
      <c r="J1778" s="5">
        <f>VLOOKUP(F1778,'Set up'!$A$2:$D$44,4,FALSE)</f>
        <v>0</v>
      </c>
      <c r="K1778" s="4">
        <f t="shared" si="595"/>
        <v>45092</v>
      </c>
      <c r="L1778" s="5">
        <f t="shared" si="596"/>
        <v>6</v>
      </c>
      <c r="M1778" s="5">
        <f t="shared" si="597"/>
        <v>2023</v>
      </c>
      <c r="N1778" s="6">
        <v>450</v>
      </c>
      <c r="O1778" s="6">
        <f t="shared" si="602"/>
        <v>-450</v>
      </c>
      <c r="P1778" s="6">
        <f t="shared" si="598"/>
        <v>0</v>
      </c>
      <c r="Q1778" s="7">
        <f t="shared" si="599"/>
        <v>3207055.0500000012</v>
      </c>
      <c r="R1778" s="44" t="str">
        <f>VLOOKUP(F1778,'Set up'!$A$2:$E$44,5,FALSE)</f>
        <v>Trsf</v>
      </c>
      <c r="S1778" s="1" t="s">
        <v>1675</v>
      </c>
    </row>
    <row r="1779" spans="1:19" ht="15" customHeight="1" x14ac:dyDescent="0.3">
      <c r="A1779" s="4">
        <v>45092</v>
      </c>
      <c r="B1779" s="5">
        <f t="shared" si="593"/>
        <v>6</v>
      </c>
      <c r="C1779" s="5">
        <f t="shared" si="594"/>
        <v>2023</v>
      </c>
      <c r="D1779" s="5" t="s">
        <v>1635</v>
      </c>
      <c r="E1779" s="5" t="str">
        <f>VLOOKUP(F1779,'Set up'!$A$2:$C$44,2,FALSE)</f>
        <v>C00000034</v>
      </c>
      <c r="F1779" s="1" t="s">
        <v>1198</v>
      </c>
      <c r="G1779" s="89" t="s">
        <v>1627</v>
      </c>
      <c r="H1779" s="5">
        <v>1</v>
      </c>
      <c r="I1779" s="5" t="str">
        <f>VLOOKUP(F1779,'Set up'!$A$2:$C$44,3,FALSE)</f>
        <v>Cash</v>
      </c>
      <c r="J1779" s="5">
        <f>VLOOKUP(F1779,'Set up'!$A$2:$D$44,4,FALSE)</f>
        <v>0</v>
      </c>
      <c r="K1779" s="4">
        <f t="shared" si="595"/>
        <v>45092</v>
      </c>
      <c r="L1779" s="5">
        <f t="shared" si="596"/>
        <v>6</v>
      </c>
      <c r="M1779" s="5">
        <f t="shared" si="597"/>
        <v>2023</v>
      </c>
      <c r="N1779" s="6">
        <v>236</v>
      </c>
      <c r="O1779" s="6">
        <f t="shared" si="602"/>
        <v>-236</v>
      </c>
      <c r="P1779" s="6">
        <f t="shared" si="598"/>
        <v>0</v>
      </c>
      <c r="Q1779" s="7">
        <f t="shared" si="599"/>
        <v>3207291.0500000012</v>
      </c>
      <c r="R1779" s="44" t="str">
        <f>VLOOKUP(F1779,'Set up'!$A$2:$E$44,5,FALSE)</f>
        <v>Trsf</v>
      </c>
      <c r="S1779" s="1" t="s">
        <v>1675</v>
      </c>
    </row>
    <row r="1780" spans="1:19" ht="15" customHeight="1" x14ac:dyDescent="0.3">
      <c r="A1780" s="4">
        <v>45092</v>
      </c>
      <c r="B1780" s="5">
        <f t="shared" si="593"/>
        <v>6</v>
      </c>
      <c r="C1780" s="5">
        <f t="shared" si="594"/>
        <v>2023</v>
      </c>
      <c r="D1780" s="5" t="s">
        <v>1635</v>
      </c>
      <c r="E1780" s="5" t="str">
        <f>VLOOKUP(F1780,'Set up'!$A$2:$C$44,2,FALSE)</f>
        <v>C00000034</v>
      </c>
      <c r="F1780" s="1" t="s">
        <v>1198</v>
      </c>
      <c r="G1780" s="90" t="s">
        <v>1353</v>
      </c>
      <c r="H1780" s="5">
        <v>10</v>
      </c>
      <c r="I1780" s="5" t="str">
        <f>VLOOKUP(F1780,'Set up'!$A$2:$C$44,3,FALSE)</f>
        <v>Cash</v>
      </c>
      <c r="J1780" s="5">
        <f>VLOOKUP(F1780,'Set up'!$A$2:$D$44,4,FALSE)</f>
        <v>0</v>
      </c>
      <c r="K1780" s="4">
        <f t="shared" si="595"/>
        <v>45092</v>
      </c>
      <c r="L1780" s="5">
        <f t="shared" si="596"/>
        <v>6</v>
      </c>
      <c r="M1780" s="5">
        <f t="shared" si="597"/>
        <v>2023</v>
      </c>
      <c r="N1780" s="6">
        <v>1390</v>
      </c>
      <c r="O1780" s="6">
        <f t="shared" si="602"/>
        <v>-1390</v>
      </c>
      <c r="P1780" s="6">
        <f t="shared" si="598"/>
        <v>0</v>
      </c>
      <c r="Q1780" s="7">
        <f t="shared" si="599"/>
        <v>3208681.0500000012</v>
      </c>
      <c r="R1780" s="44" t="str">
        <f>VLOOKUP(F1780,'Set up'!$A$2:$E$44,5,FALSE)</f>
        <v>Trsf</v>
      </c>
      <c r="S1780" s="1" t="s">
        <v>1675</v>
      </c>
    </row>
    <row r="1781" spans="1:19" ht="15" customHeight="1" x14ac:dyDescent="0.3">
      <c r="A1781" s="4">
        <v>45092</v>
      </c>
      <c r="B1781" s="5">
        <f t="shared" si="593"/>
        <v>6</v>
      </c>
      <c r="C1781" s="5">
        <f t="shared" si="594"/>
        <v>2023</v>
      </c>
      <c r="D1781" s="5" t="s">
        <v>1635</v>
      </c>
      <c r="E1781" s="5" t="str">
        <f>VLOOKUP(F1781,'Set up'!$A$2:$C$44,2,FALSE)</f>
        <v>C00000034</v>
      </c>
      <c r="F1781" s="1" t="s">
        <v>1198</v>
      </c>
      <c r="G1781" s="90" t="s">
        <v>1112</v>
      </c>
      <c r="H1781" s="5">
        <v>3</v>
      </c>
      <c r="I1781" s="5" t="str">
        <f>VLOOKUP(F1781,'Set up'!$A$2:$C$44,3,FALSE)</f>
        <v>Cash</v>
      </c>
      <c r="J1781" s="5">
        <f>VLOOKUP(F1781,'Set up'!$A$2:$D$44,4,FALSE)</f>
        <v>0</v>
      </c>
      <c r="K1781" s="4">
        <f t="shared" si="595"/>
        <v>45092</v>
      </c>
      <c r="L1781" s="5">
        <f t="shared" si="596"/>
        <v>6</v>
      </c>
      <c r="M1781" s="5">
        <f t="shared" si="597"/>
        <v>2023</v>
      </c>
      <c r="N1781" s="6">
        <v>187.5</v>
      </c>
      <c r="O1781" s="6">
        <f t="shared" si="602"/>
        <v>-187.5</v>
      </c>
      <c r="P1781" s="6">
        <f t="shared" si="598"/>
        <v>0</v>
      </c>
      <c r="Q1781" s="7">
        <f t="shared" si="599"/>
        <v>3208868.5500000012</v>
      </c>
      <c r="R1781" s="44" t="str">
        <f>VLOOKUP(F1781,'Set up'!$A$2:$E$44,5,FALSE)</f>
        <v>Trsf</v>
      </c>
      <c r="S1781" s="1" t="s">
        <v>1675</v>
      </c>
    </row>
    <row r="1782" spans="1:19" ht="15" customHeight="1" x14ac:dyDescent="0.3">
      <c r="A1782" s="4" t="s">
        <v>1639</v>
      </c>
      <c r="B1782" s="5" t="e">
        <f t="shared" si="593"/>
        <v>#VALUE!</v>
      </c>
      <c r="C1782" s="5" t="e">
        <f t="shared" si="594"/>
        <v>#VALUE!</v>
      </c>
      <c r="D1782" s="5" t="s">
        <v>1636</v>
      </c>
      <c r="E1782" s="5" t="str">
        <f>VLOOKUP(F1782,'Set up'!$A$2:$C$44,2,FALSE)</f>
        <v>C00000020</v>
      </c>
      <c r="F1782" s="1" t="s">
        <v>411</v>
      </c>
      <c r="G1782" s="103" t="s">
        <v>1112</v>
      </c>
      <c r="H1782" s="5">
        <v>6</v>
      </c>
      <c r="I1782" s="5" t="str">
        <f>VLOOKUP(F1782,'Set up'!$A$2:$C$44,3,FALSE)</f>
        <v>Cash</v>
      </c>
      <c r="J1782" s="5">
        <f>VLOOKUP(F1782,'Set up'!$A$2:$D$44,4,FALSE)</f>
        <v>0</v>
      </c>
      <c r="K1782" s="4" t="e">
        <f t="shared" si="595"/>
        <v>#VALUE!</v>
      </c>
      <c r="L1782" s="5" t="e">
        <f t="shared" si="596"/>
        <v>#VALUE!</v>
      </c>
      <c r="M1782" s="5" t="e">
        <f t="shared" si="597"/>
        <v>#VALUE!</v>
      </c>
      <c r="N1782" s="96">
        <v>375</v>
      </c>
      <c r="P1782" s="6">
        <f t="shared" si="598"/>
        <v>375</v>
      </c>
      <c r="Q1782" s="7">
        <f t="shared" si="599"/>
        <v>3209243.5500000012</v>
      </c>
      <c r="R1782" s="44" t="str">
        <f>VLOOKUP(F1782,'Set up'!$A$2:$E$44,5,FALSE)</f>
        <v>Trsf</v>
      </c>
    </row>
    <row r="1783" spans="1:19" ht="15" customHeight="1" x14ac:dyDescent="0.3">
      <c r="A1783" s="4" t="s">
        <v>1639</v>
      </c>
      <c r="B1783" s="5" t="e">
        <f t="shared" ref="B1783:B1803" si="603">MONTH(A1783)</f>
        <v>#VALUE!</v>
      </c>
      <c r="C1783" s="5" t="e">
        <f t="shared" ref="C1783:C1803" si="604">YEAR(A1783)</f>
        <v>#VALUE!</v>
      </c>
      <c r="D1783" s="5" t="s">
        <v>1637</v>
      </c>
      <c r="E1783" s="5" t="str">
        <f>VLOOKUP(F1783,'Set up'!$A$2:$C$44,2,FALSE)</f>
        <v>C00000020</v>
      </c>
      <c r="F1783" s="1" t="s">
        <v>411</v>
      </c>
      <c r="G1783" s="103" t="s">
        <v>721</v>
      </c>
      <c r="H1783" s="88">
        <v>6</v>
      </c>
      <c r="I1783" s="5" t="str">
        <f>VLOOKUP(F1783,'Set up'!$A$2:$C$44,3,FALSE)</f>
        <v>Cash</v>
      </c>
      <c r="J1783" s="5">
        <f>VLOOKUP(F1783,'Set up'!$A$2:$D$44,4,FALSE)</f>
        <v>0</v>
      </c>
      <c r="K1783" s="4" t="e">
        <f t="shared" si="595"/>
        <v>#VALUE!</v>
      </c>
      <c r="L1783" s="5" t="e">
        <f t="shared" si="596"/>
        <v>#VALUE!</v>
      </c>
      <c r="M1783" s="5" t="e">
        <f t="shared" si="597"/>
        <v>#VALUE!</v>
      </c>
      <c r="N1783" s="6">
        <v>10692</v>
      </c>
      <c r="P1783" s="6">
        <f t="shared" ref="P1783:P1825" si="605">SUM(N1783+O1783)</f>
        <v>10692</v>
      </c>
      <c r="Q1783" s="7">
        <f t="shared" ref="Q1783:Q1825" si="606">SUM(Q1782+N1783)</f>
        <v>3219935.5500000012</v>
      </c>
      <c r="R1783" s="44" t="str">
        <f>VLOOKUP(F1783,'Set up'!$A$2:$E$44,5,FALSE)</f>
        <v>Trsf</v>
      </c>
    </row>
    <row r="1784" spans="1:19" ht="15" customHeight="1" x14ac:dyDescent="0.3">
      <c r="A1784" s="4" t="s">
        <v>1639</v>
      </c>
      <c r="B1784" s="5" t="e">
        <f t="shared" si="603"/>
        <v>#VALUE!</v>
      </c>
      <c r="C1784" s="5" t="e">
        <f t="shared" si="604"/>
        <v>#VALUE!</v>
      </c>
      <c r="D1784" s="5" t="s">
        <v>1637</v>
      </c>
      <c r="E1784" s="5" t="str">
        <f>VLOOKUP(F1784,'Set up'!$A$2:$C$44,2,FALSE)</f>
        <v>C00000020</v>
      </c>
      <c r="F1784" s="1" t="s">
        <v>411</v>
      </c>
      <c r="G1784" s="90" t="s">
        <v>656</v>
      </c>
      <c r="H1784" s="88">
        <v>7</v>
      </c>
      <c r="I1784" s="5" t="str">
        <f>VLOOKUP(F1784,'Set up'!$A$2:$C$44,3,FALSE)</f>
        <v>Cash</v>
      </c>
      <c r="J1784" s="5">
        <f>VLOOKUP(F1784,'Set up'!$A$2:$D$44,4,FALSE)</f>
        <v>0</v>
      </c>
      <c r="K1784" s="4" t="e">
        <f t="shared" si="595"/>
        <v>#VALUE!</v>
      </c>
      <c r="L1784" s="5" t="e">
        <f t="shared" si="596"/>
        <v>#VALUE!</v>
      </c>
      <c r="M1784" s="5" t="e">
        <f t="shared" si="597"/>
        <v>#VALUE!</v>
      </c>
      <c r="N1784" s="6">
        <v>1575</v>
      </c>
      <c r="P1784" s="6">
        <f t="shared" si="605"/>
        <v>1575</v>
      </c>
      <c r="Q1784" s="7">
        <f t="shared" si="606"/>
        <v>3221510.5500000012</v>
      </c>
      <c r="R1784" s="44" t="str">
        <f>VLOOKUP(F1784,'Set up'!$A$2:$E$44,5,FALSE)</f>
        <v>Trsf</v>
      </c>
    </row>
    <row r="1785" spans="1:19" ht="15" customHeight="1" x14ac:dyDescent="0.3">
      <c r="A1785" s="4" t="s">
        <v>1639</v>
      </c>
      <c r="B1785" s="5" t="e">
        <f t="shared" si="603"/>
        <v>#VALUE!</v>
      </c>
      <c r="C1785" s="5" t="e">
        <f t="shared" si="604"/>
        <v>#VALUE!</v>
      </c>
      <c r="D1785" s="5" t="s">
        <v>1637</v>
      </c>
      <c r="E1785" s="5" t="str">
        <f>VLOOKUP(F1785,'Set up'!$A$2:$C$44,2,FALSE)</f>
        <v>C00000020</v>
      </c>
      <c r="F1785" s="1" t="s">
        <v>411</v>
      </c>
      <c r="G1785" s="90" t="s">
        <v>709</v>
      </c>
      <c r="H1785" s="88">
        <v>4</v>
      </c>
      <c r="I1785" s="5" t="str">
        <f>VLOOKUP(F1785,'Set up'!$A$2:$C$44,3,FALSE)</f>
        <v>Cash</v>
      </c>
      <c r="J1785" s="5">
        <f>VLOOKUP(F1785,'Set up'!$A$2:$D$44,4,FALSE)</f>
        <v>0</v>
      </c>
      <c r="K1785" s="4" t="e">
        <f t="shared" si="595"/>
        <v>#VALUE!</v>
      </c>
      <c r="L1785" s="5" t="e">
        <f t="shared" si="596"/>
        <v>#VALUE!</v>
      </c>
      <c r="M1785" s="5" t="e">
        <f t="shared" si="597"/>
        <v>#VALUE!</v>
      </c>
      <c r="N1785" s="6">
        <v>1620</v>
      </c>
      <c r="P1785" s="6">
        <f t="shared" si="605"/>
        <v>1620</v>
      </c>
      <c r="Q1785" s="7">
        <f t="shared" si="606"/>
        <v>3223130.5500000012</v>
      </c>
      <c r="R1785" s="44" t="str">
        <f>VLOOKUP(F1785,'Set up'!$A$2:$E$44,5,FALSE)</f>
        <v>Trsf</v>
      </c>
    </row>
    <row r="1786" spans="1:19" ht="15" customHeight="1" x14ac:dyDescent="0.3">
      <c r="A1786" s="4" t="s">
        <v>1639</v>
      </c>
      <c r="B1786" s="5" t="e">
        <f t="shared" si="603"/>
        <v>#VALUE!</v>
      </c>
      <c r="C1786" s="5" t="e">
        <f t="shared" si="604"/>
        <v>#VALUE!</v>
      </c>
      <c r="D1786" s="5" t="s">
        <v>1637</v>
      </c>
      <c r="E1786" s="5" t="str">
        <f>VLOOKUP(F1786,'Set up'!$A$2:$C$44,2,FALSE)</f>
        <v>C00000020</v>
      </c>
      <c r="F1786" s="1" t="s">
        <v>411</v>
      </c>
      <c r="G1786" s="90" t="s">
        <v>657</v>
      </c>
      <c r="H1786" s="88">
        <v>10</v>
      </c>
      <c r="I1786" s="5" t="str">
        <f>VLOOKUP(F1786,'Set up'!$A$2:$C$44,3,FALSE)</f>
        <v>Cash</v>
      </c>
      <c r="J1786" s="5">
        <f>VLOOKUP(F1786,'Set up'!$A$2:$D$44,4,FALSE)</f>
        <v>0</v>
      </c>
      <c r="K1786" s="4" t="e">
        <f t="shared" si="595"/>
        <v>#VALUE!</v>
      </c>
      <c r="L1786" s="5" t="e">
        <f t="shared" si="596"/>
        <v>#VALUE!</v>
      </c>
      <c r="M1786" s="5" t="e">
        <f t="shared" si="597"/>
        <v>#VALUE!</v>
      </c>
      <c r="N1786" s="6">
        <v>2480</v>
      </c>
      <c r="P1786" s="6">
        <f t="shared" si="605"/>
        <v>2480</v>
      </c>
      <c r="Q1786" s="7">
        <f t="shared" si="606"/>
        <v>3225610.5500000012</v>
      </c>
      <c r="R1786" s="44" t="str">
        <f>VLOOKUP(F1786,'Set up'!$A$2:$E$44,5,FALSE)</f>
        <v>Trsf</v>
      </c>
    </row>
    <row r="1787" spans="1:19" ht="15" customHeight="1" x14ac:dyDescent="0.3">
      <c r="A1787" s="4" t="s">
        <v>1639</v>
      </c>
      <c r="B1787" s="5" t="e">
        <f t="shared" si="603"/>
        <v>#VALUE!</v>
      </c>
      <c r="C1787" s="5" t="e">
        <f t="shared" si="604"/>
        <v>#VALUE!</v>
      </c>
      <c r="D1787" s="5" t="s">
        <v>1638</v>
      </c>
      <c r="E1787" s="5" t="str">
        <f>VLOOKUP(F1787,'Set up'!$A$2:$C$44,2,FALSE)</f>
        <v>C00000013</v>
      </c>
      <c r="F1787" s="1" t="s">
        <v>1455</v>
      </c>
      <c r="G1787" s="89" t="s">
        <v>1444</v>
      </c>
      <c r="H1787" s="5">
        <v>9</v>
      </c>
      <c r="I1787" s="5" t="str">
        <f>VLOOKUP(F1787,'Set up'!$A$2:$C$44,3,FALSE)</f>
        <v>Cash</v>
      </c>
      <c r="J1787" s="5">
        <f>VLOOKUP(F1787,'Set up'!$A$2:$D$44,4,FALSE)</f>
        <v>0</v>
      </c>
      <c r="K1787" s="4" t="e">
        <f t="shared" si="595"/>
        <v>#VALUE!</v>
      </c>
      <c r="L1787" s="5" t="e">
        <f t="shared" si="596"/>
        <v>#VALUE!</v>
      </c>
      <c r="M1787" s="5" t="e">
        <f t="shared" si="597"/>
        <v>#VALUE!</v>
      </c>
      <c r="N1787" s="6">
        <v>16434</v>
      </c>
      <c r="O1787" s="6">
        <f t="shared" ref="O1787:O1807" si="607">-N1787</f>
        <v>-16434</v>
      </c>
      <c r="P1787" s="6">
        <f t="shared" si="605"/>
        <v>0</v>
      </c>
      <c r="Q1787" s="7">
        <f t="shared" si="606"/>
        <v>3242044.5500000012</v>
      </c>
      <c r="R1787" s="44" t="str">
        <f>VLOOKUP(F1787,'Set up'!$A$2:$E$44,5,FALSE)</f>
        <v>Chq</v>
      </c>
      <c r="S1787" s="1" t="s">
        <v>1691</v>
      </c>
    </row>
    <row r="1788" spans="1:19" ht="15" customHeight="1" x14ac:dyDescent="0.3">
      <c r="A1788" s="4" t="s">
        <v>1643</v>
      </c>
      <c r="B1788" s="5" t="e">
        <f t="shared" si="603"/>
        <v>#VALUE!</v>
      </c>
      <c r="C1788" s="5" t="e">
        <f t="shared" si="604"/>
        <v>#VALUE!</v>
      </c>
      <c r="D1788" s="105" t="s">
        <v>1638</v>
      </c>
      <c r="E1788" s="5" t="str">
        <f>VLOOKUP(F1788,'Set up'!$A$2:$C$44,2,FALSE)</f>
        <v>C00000013</v>
      </c>
      <c r="F1788" s="1" t="s">
        <v>1455</v>
      </c>
      <c r="G1788" s="89" t="s">
        <v>1445</v>
      </c>
      <c r="H1788" s="5">
        <v>10</v>
      </c>
      <c r="I1788" s="5" t="str">
        <f>VLOOKUP(F1788,'Set up'!$A$2:$C$44,3,FALSE)</f>
        <v>Cash</v>
      </c>
      <c r="J1788" s="5">
        <f>VLOOKUP(F1788,'Set up'!$A$2:$D$44,4,FALSE)</f>
        <v>0</v>
      </c>
      <c r="K1788" s="4" t="e">
        <f t="shared" si="595"/>
        <v>#VALUE!</v>
      </c>
      <c r="L1788" s="5" t="e">
        <f t="shared" si="596"/>
        <v>#VALUE!</v>
      </c>
      <c r="M1788" s="5" t="e">
        <f t="shared" si="597"/>
        <v>#VALUE!</v>
      </c>
      <c r="N1788" s="6">
        <v>4266</v>
      </c>
      <c r="O1788" s="6">
        <f t="shared" si="607"/>
        <v>-4266</v>
      </c>
      <c r="P1788" s="6">
        <f t="shared" si="605"/>
        <v>0</v>
      </c>
      <c r="Q1788" s="7">
        <f t="shared" si="606"/>
        <v>3246310.5500000012</v>
      </c>
      <c r="R1788" s="44" t="str">
        <f>VLOOKUP(F1788,'Set up'!$A$2:$E$44,5,FALSE)</f>
        <v>Chq</v>
      </c>
      <c r="S1788" s="1" t="s">
        <v>1691</v>
      </c>
    </row>
    <row r="1789" spans="1:19" ht="15" customHeight="1" x14ac:dyDescent="0.3">
      <c r="A1789" s="4" t="s">
        <v>1643</v>
      </c>
      <c r="B1789" s="5" t="e">
        <f t="shared" si="603"/>
        <v>#VALUE!</v>
      </c>
      <c r="C1789" s="5" t="e">
        <f t="shared" si="604"/>
        <v>#VALUE!</v>
      </c>
      <c r="D1789" s="105" t="s">
        <v>1638</v>
      </c>
      <c r="E1789" s="5" t="str">
        <f>VLOOKUP(F1789,'Set up'!$A$2:$C$44,2,FALSE)</f>
        <v>C00000013</v>
      </c>
      <c r="F1789" s="1" t="s">
        <v>1455</v>
      </c>
      <c r="G1789" s="89" t="s">
        <v>1446</v>
      </c>
      <c r="H1789" s="5">
        <v>6</v>
      </c>
      <c r="I1789" s="5" t="str">
        <f>VLOOKUP(F1789,'Set up'!$A$2:$C$44,3,FALSE)</f>
        <v>Cash</v>
      </c>
      <c r="J1789" s="5">
        <f>VLOOKUP(F1789,'Set up'!$A$2:$D$44,4,FALSE)</f>
        <v>0</v>
      </c>
      <c r="K1789" s="4" t="e">
        <f t="shared" si="595"/>
        <v>#VALUE!</v>
      </c>
      <c r="L1789" s="5" t="e">
        <f t="shared" si="596"/>
        <v>#VALUE!</v>
      </c>
      <c r="M1789" s="5" t="e">
        <f t="shared" si="597"/>
        <v>#VALUE!</v>
      </c>
      <c r="N1789" s="6">
        <v>2559.6000000000004</v>
      </c>
      <c r="O1789" s="6">
        <f t="shared" si="607"/>
        <v>-2559.6000000000004</v>
      </c>
      <c r="P1789" s="6">
        <f t="shared" si="605"/>
        <v>0</v>
      </c>
      <c r="Q1789" s="7">
        <f t="shared" si="606"/>
        <v>3248870.1500000013</v>
      </c>
      <c r="R1789" s="44" t="str">
        <f>VLOOKUP(F1789,'Set up'!$A$2:$E$44,5,FALSE)</f>
        <v>Chq</v>
      </c>
      <c r="S1789" s="1" t="s">
        <v>1691</v>
      </c>
    </row>
    <row r="1790" spans="1:19" ht="15" customHeight="1" x14ac:dyDescent="0.3">
      <c r="A1790" s="4" t="s">
        <v>1643</v>
      </c>
      <c r="B1790" s="5" t="e">
        <f t="shared" si="603"/>
        <v>#VALUE!</v>
      </c>
      <c r="C1790" s="5" t="e">
        <f t="shared" si="604"/>
        <v>#VALUE!</v>
      </c>
      <c r="D1790" s="105" t="s">
        <v>1638</v>
      </c>
      <c r="E1790" s="5" t="str">
        <f>VLOOKUP(F1790,'Set up'!$A$2:$C$44,2,FALSE)</f>
        <v>C00000013</v>
      </c>
      <c r="F1790" s="1" t="s">
        <v>1455</v>
      </c>
      <c r="G1790" s="89" t="s">
        <v>1447</v>
      </c>
      <c r="H1790" s="5">
        <v>16</v>
      </c>
      <c r="I1790" s="5" t="str">
        <f>VLOOKUP(F1790,'Set up'!$A$2:$C$44,3,FALSE)</f>
        <v>Cash</v>
      </c>
      <c r="J1790" s="5">
        <f>VLOOKUP(F1790,'Set up'!$A$2:$D$44,4,FALSE)</f>
        <v>0</v>
      </c>
      <c r="K1790" s="4" t="e">
        <f t="shared" si="595"/>
        <v>#VALUE!</v>
      </c>
      <c r="L1790" s="5" t="e">
        <f t="shared" si="596"/>
        <v>#VALUE!</v>
      </c>
      <c r="M1790" s="5" t="e">
        <f t="shared" si="597"/>
        <v>#VALUE!</v>
      </c>
      <c r="N1790" s="6">
        <v>4128</v>
      </c>
      <c r="O1790" s="6">
        <f t="shared" si="607"/>
        <v>-4128</v>
      </c>
      <c r="P1790" s="6">
        <f t="shared" si="605"/>
        <v>0</v>
      </c>
      <c r="Q1790" s="7">
        <f t="shared" si="606"/>
        <v>3252998.1500000013</v>
      </c>
      <c r="R1790" s="44" t="str">
        <f>VLOOKUP(F1790,'Set up'!$A$2:$E$44,5,FALSE)</f>
        <v>Chq</v>
      </c>
      <c r="S1790" s="1" t="s">
        <v>1691</v>
      </c>
    </row>
    <row r="1791" spans="1:19" ht="15" customHeight="1" x14ac:dyDescent="0.3">
      <c r="A1791" s="4" t="s">
        <v>1643</v>
      </c>
      <c r="B1791" s="5" t="e">
        <f t="shared" si="603"/>
        <v>#VALUE!</v>
      </c>
      <c r="C1791" s="5" t="e">
        <f t="shared" si="604"/>
        <v>#VALUE!</v>
      </c>
      <c r="D1791" s="105" t="s">
        <v>1638</v>
      </c>
      <c r="E1791" s="5" t="str">
        <f>VLOOKUP(F1791,'Set up'!$A$2:$C$44,2,FALSE)</f>
        <v>C00000013</v>
      </c>
      <c r="F1791" s="1" t="s">
        <v>1455</v>
      </c>
      <c r="G1791" s="89" t="s">
        <v>1448</v>
      </c>
      <c r="H1791" s="5">
        <v>15</v>
      </c>
      <c r="I1791" s="5" t="str">
        <f>VLOOKUP(F1791,'Set up'!$A$2:$C$44,3,FALSE)</f>
        <v>Cash</v>
      </c>
      <c r="J1791" s="5">
        <f>VLOOKUP(F1791,'Set up'!$A$2:$D$44,4,FALSE)</f>
        <v>0</v>
      </c>
      <c r="K1791" s="4" t="e">
        <f t="shared" si="595"/>
        <v>#VALUE!</v>
      </c>
      <c r="L1791" s="5" t="e">
        <f t="shared" si="596"/>
        <v>#VALUE!</v>
      </c>
      <c r="M1791" s="5" t="e">
        <f t="shared" si="597"/>
        <v>#VALUE!</v>
      </c>
      <c r="N1791" s="6">
        <v>750</v>
      </c>
      <c r="O1791" s="6">
        <f t="shared" si="607"/>
        <v>-750</v>
      </c>
      <c r="P1791" s="6">
        <f t="shared" si="605"/>
        <v>0</v>
      </c>
      <c r="Q1791" s="7">
        <f t="shared" si="606"/>
        <v>3253748.1500000013</v>
      </c>
      <c r="R1791" s="44" t="str">
        <f>VLOOKUP(F1791,'Set up'!$A$2:$E$44,5,FALSE)</f>
        <v>Chq</v>
      </c>
      <c r="S1791" s="1" t="s">
        <v>1691</v>
      </c>
    </row>
    <row r="1792" spans="1:19" ht="15" customHeight="1" x14ac:dyDescent="0.3">
      <c r="A1792" s="4" t="s">
        <v>1643</v>
      </c>
      <c r="B1792" s="5" t="e">
        <f t="shared" si="603"/>
        <v>#VALUE!</v>
      </c>
      <c r="C1792" s="5" t="e">
        <f t="shared" si="604"/>
        <v>#VALUE!</v>
      </c>
      <c r="D1792" s="105" t="s">
        <v>1638</v>
      </c>
      <c r="E1792" s="5" t="str">
        <f>VLOOKUP(F1792,'Set up'!$A$2:$C$44,2,FALSE)</f>
        <v>C00000013</v>
      </c>
      <c r="F1792" s="1" t="s">
        <v>1455</v>
      </c>
      <c r="G1792" s="89" t="s">
        <v>1449</v>
      </c>
      <c r="H1792" s="5">
        <v>3</v>
      </c>
      <c r="I1792" s="5" t="str">
        <f>VLOOKUP(F1792,'Set up'!$A$2:$C$44,3,FALSE)</f>
        <v>Cash</v>
      </c>
      <c r="J1792" s="5">
        <f>VLOOKUP(F1792,'Set up'!$A$2:$D$44,4,FALSE)</f>
        <v>0</v>
      </c>
      <c r="K1792" s="4" t="e">
        <f t="shared" si="595"/>
        <v>#VALUE!</v>
      </c>
      <c r="L1792" s="5" t="e">
        <f t="shared" si="596"/>
        <v>#VALUE!</v>
      </c>
      <c r="M1792" s="5" t="e">
        <f t="shared" si="597"/>
        <v>#VALUE!</v>
      </c>
      <c r="N1792" s="6">
        <v>2400</v>
      </c>
      <c r="O1792" s="6">
        <f t="shared" si="607"/>
        <v>-2400</v>
      </c>
      <c r="P1792" s="6">
        <f t="shared" si="605"/>
        <v>0</v>
      </c>
      <c r="Q1792" s="7">
        <f t="shared" si="606"/>
        <v>3256148.1500000013</v>
      </c>
      <c r="R1792" s="44" t="str">
        <f>VLOOKUP(F1792,'Set up'!$A$2:$E$44,5,FALSE)</f>
        <v>Chq</v>
      </c>
      <c r="S1792" s="1" t="s">
        <v>1691</v>
      </c>
    </row>
    <row r="1793" spans="1:19" ht="15" customHeight="1" x14ac:dyDescent="0.3">
      <c r="A1793" s="4" t="s">
        <v>1643</v>
      </c>
      <c r="B1793" s="5" t="e">
        <f t="shared" si="603"/>
        <v>#VALUE!</v>
      </c>
      <c r="C1793" s="5" t="e">
        <f t="shared" si="604"/>
        <v>#VALUE!</v>
      </c>
      <c r="D1793" s="105" t="s">
        <v>1638</v>
      </c>
      <c r="E1793" s="5" t="str">
        <f>VLOOKUP(F1793,'Set up'!$A$2:$C$44,2,FALSE)</f>
        <v>C00000013</v>
      </c>
      <c r="F1793" s="1" t="s">
        <v>1455</v>
      </c>
      <c r="G1793" s="89" t="s">
        <v>1640</v>
      </c>
      <c r="H1793" s="5">
        <v>5</v>
      </c>
      <c r="I1793" s="5" t="str">
        <f>VLOOKUP(F1793,'Set up'!$A$2:$C$44,3,FALSE)</f>
        <v>Cash</v>
      </c>
      <c r="J1793" s="5">
        <f>VLOOKUP(F1793,'Set up'!$A$2:$D$44,4,FALSE)</f>
        <v>0</v>
      </c>
      <c r="K1793" s="4" t="e">
        <f t="shared" si="595"/>
        <v>#VALUE!</v>
      </c>
      <c r="L1793" s="5" t="e">
        <f t="shared" si="596"/>
        <v>#VALUE!</v>
      </c>
      <c r="M1793" s="5" t="e">
        <f t="shared" si="597"/>
        <v>#VALUE!</v>
      </c>
      <c r="N1793" s="6">
        <v>2150</v>
      </c>
      <c r="O1793" s="6">
        <f t="shared" si="607"/>
        <v>-2150</v>
      </c>
      <c r="P1793" s="6">
        <f t="shared" si="605"/>
        <v>0</v>
      </c>
      <c r="Q1793" s="7">
        <f t="shared" si="606"/>
        <v>3258298.1500000013</v>
      </c>
      <c r="R1793" s="44" t="str">
        <f>VLOOKUP(F1793,'Set up'!$A$2:$E$44,5,FALSE)</f>
        <v>Chq</v>
      </c>
      <c r="S1793" s="1" t="s">
        <v>1691</v>
      </c>
    </row>
    <row r="1794" spans="1:19" ht="15" customHeight="1" x14ac:dyDescent="0.3">
      <c r="A1794" s="4" t="s">
        <v>1643</v>
      </c>
      <c r="B1794" s="5" t="e">
        <f t="shared" si="603"/>
        <v>#VALUE!</v>
      </c>
      <c r="C1794" s="5" t="e">
        <f t="shared" si="604"/>
        <v>#VALUE!</v>
      </c>
      <c r="D1794" s="105" t="s">
        <v>1638</v>
      </c>
      <c r="E1794" s="5" t="str">
        <f>VLOOKUP(F1794,'Set up'!$A$2:$C$44,2,FALSE)</f>
        <v>C00000013</v>
      </c>
      <c r="F1794" s="1" t="s">
        <v>1455</v>
      </c>
      <c r="G1794" s="89" t="s">
        <v>1451</v>
      </c>
      <c r="H1794" s="5">
        <v>10</v>
      </c>
      <c r="I1794" s="5" t="str">
        <f>VLOOKUP(F1794,'Set up'!$A$2:$C$44,3,FALSE)</f>
        <v>Cash</v>
      </c>
      <c r="J1794" s="5">
        <f>VLOOKUP(F1794,'Set up'!$A$2:$D$44,4,FALSE)</f>
        <v>0</v>
      </c>
      <c r="K1794" s="4" t="e">
        <f t="shared" si="595"/>
        <v>#VALUE!</v>
      </c>
      <c r="L1794" s="5" t="e">
        <f t="shared" si="596"/>
        <v>#VALUE!</v>
      </c>
      <c r="M1794" s="5" t="e">
        <f t="shared" si="597"/>
        <v>#VALUE!</v>
      </c>
      <c r="N1794" s="6">
        <v>1100</v>
      </c>
      <c r="O1794" s="6">
        <f t="shared" si="607"/>
        <v>-1100</v>
      </c>
      <c r="P1794" s="6">
        <f t="shared" si="605"/>
        <v>0</v>
      </c>
      <c r="Q1794" s="7">
        <f t="shared" si="606"/>
        <v>3259398.1500000013</v>
      </c>
      <c r="R1794" s="44" t="str">
        <f>VLOOKUP(F1794,'Set up'!$A$2:$E$44,5,FALSE)</f>
        <v>Chq</v>
      </c>
      <c r="S1794" s="1" t="s">
        <v>1691</v>
      </c>
    </row>
    <row r="1795" spans="1:19" ht="15" customHeight="1" x14ac:dyDescent="0.3">
      <c r="A1795" s="4" t="s">
        <v>1643</v>
      </c>
      <c r="B1795" s="5" t="e">
        <f t="shared" si="603"/>
        <v>#VALUE!</v>
      </c>
      <c r="C1795" s="5" t="e">
        <f t="shared" si="604"/>
        <v>#VALUE!</v>
      </c>
      <c r="D1795" s="105" t="s">
        <v>1638</v>
      </c>
      <c r="E1795" s="5" t="str">
        <f>VLOOKUP(F1795,'Set up'!$A$2:$C$44,2,FALSE)</f>
        <v>C00000013</v>
      </c>
      <c r="F1795" s="1" t="s">
        <v>1455</v>
      </c>
      <c r="G1795" s="89" t="s">
        <v>1452</v>
      </c>
      <c r="H1795" s="5">
        <v>3</v>
      </c>
      <c r="I1795" s="5" t="str">
        <f>VLOOKUP(F1795,'Set up'!$A$2:$C$44,3,FALSE)</f>
        <v>Cash</v>
      </c>
      <c r="J1795" s="5">
        <f>VLOOKUP(F1795,'Set up'!$A$2:$D$44,4,FALSE)</f>
        <v>0</v>
      </c>
      <c r="K1795" s="4" t="e">
        <f t="shared" si="595"/>
        <v>#VALUE!</v>
      </c>
      <c r="L1795" s="5" t="e">
        <f t="shared" si="596"/>
        <v>#VALUE!</v>
      </c>
      <c r="M1795" s="5" t="e">
        <f t="shared" si="597"/>
        <v>#VALUE!</v>
      </c>
      <c r="N1795" s="6">
        <v>180</v>
      </c>
      <c r="O1795" s="6">
        <f t="shared" si="607"/>
        <v>-180</v>
      </c>
      <c r="P1795" s="6">
        <f t="shared" si="605"/>
        <v>0</v>
      </c>
      <c r="Q1795" s="7">
        <f t="shared" si="606"/>
        <v>3259578.1500000013</v>
      </c>
      <c r="R1795" s="44" t="str">
        <f>VLOOKUP(F1795,'Set up'!$A$2:$E$44,5,FALSE)</f>
        <v>Chq</v>
      </c>
      <c r="S1795" s="1" t="s">
        <v>1691</v>
      </c>
    </row>
    <row r="1796" spans="1:19" ht="15" customHeight="1" x14ac:dyDescent="0.3">
      <c r="A1796" s="4" t="s">
        <v>1643</v>
      </c>
      <c r="B1796" s="5" t="e">
        <f t="shared" si="603"/>
        <v>#VALUE!</v>
      </c>
      <c r="C1796" s="5" t="e">
        <f t="shared" si="604"/>
        <v>#VALUE!</v>
      </c>
      <c r="D1796" s="105" t="s">
        <v>1638</v>
      </c>
      <c r="E1796" s="5" t="str">
        <f>VLOOKUP(F1796,'Set up'!$A$2:$C$44,2,FALSE)</f>
        <v>C00000013</v>
      </c>
      <c r="F1796" s="1" t="s">
        <v>1455</v>
      </c>
      <c r="G1796" s="89" t="s">
        <v>1453</v>
      </c>
      <c r="H1796" s="5">
        <v>2</v>
      </c>
      <c r="I1796" s="5" t="str">
        <f>VLOOKUP(F1796,'Set up'!$A$2:$C$44,3,FALSE)</f>
        <v>Cash</v>
      </c>
      <c r="J1796" s="5">
        <f>VLOOKUP(F1796,'Set up'!$A$2:$D$44,4,FALSE)</f>
        <v>0</v>
      </c>
      <c r="K1796" s="4" t="e">
        <f t="shared" si="595"/>
        <v>#VALUE!</v>
      </c>
      <c r="L1796" s="5" t="e">
        <f t="shared" si="596"/>
        <v>#VALUE!</v>
      </c>
      <c r="M1796" s="5" t="e">
        <f t="shared" si="597"/>
        <v>#VALUE!</v>
      </c>
      <c r="N1796" s="6">
        <v>110.4</v>
      </c>
      <c r="O1796" s="6">
        <f t="shared" si="607"/>
        <v>-110.4</v>
      </c>
      <c r="P1796" s="6">
        <f t="shared" si="605"/>
        <v>0</v>
      </c>
      <c r="Q1796" s="7">
        <f t="shared" si="606"/>
        <v>3259688.5500000012</v>
      </c>
      <c r="R1796" s="44" t="str">
        <f>VLOOKUP(F1796,'Set up'!$A$2:$E$44,5,FALSE)</f>
        <v>Chq</v>
      </c>
      <c r="S1796" s="1" t="s">
        <v>1691</v>
      </c>
    </row>
    <row r="1797" spans="1:19" ht="15" customHeight="1" x14ac:dyDescent="0.3">
      <c r="A1797" s="4" t="s">
        <v>1643</v>
      </c>
      <c r="B1797" s="5" t="e">
        <f t="shared" si="603"/>
        <v>#VALUE!</v>
      </c>
      <c r="C1797" s="5" t="e">
        <f t="shared" si="604"/>
        <v>#VALUE!</v>
      </c>
      <c r="D1797" s="105" t="s">
        <v>1638</v>
      </c>
      <c r="E1797" s="5" t="str">
        <f>VLOOKUP(F1797,'Set up'!$A$2:$C$44,2,FALSE)</f>
        <v>C00000013</v>
      </c>
      <c r="F1797" s="1" t="s">
        <v>1455</v>
      </c>
      <c r="G1797" s="89" t="s">
        <v>1454</v>
      </c>
      <c r="H1797" s="5">
        <v>1</v>
      </c>
      <c r="I1797" s="5" t="str">
        <f>VLOOKUP(F1797,'Set up'!$A$2:$C$44,3,FALSE)</f>
        <v>Cash</v>
      </c>
      <c r="J1797" s="5">
        <f>VLOOKUP(F1797,'Set up'!$A$2:$D$44,4,FALSE)</f>
        <v>0</v>
      </c>
      <c r="K1797" s="4" t="e">
        <f t="shared" si="595"/>
        <v>#VALUE!</v>
      </c>
      <c r="L1797" s="5" t="e">
        <f t="shared" si="596"/>
        <v>#VALUE!</v>
      </c>
      <c r="M1797" s="5" t="e">
        <f t="shared" si="597"/>
        <v>#VALUE!</v>
      </c>
      <c r="N1797" s="6">
        <v>1108.4000000000001</v>
      </c>
      <c r="O1797" s="6">
        <f t="shared" si="607"/>
        <v>-1108.4000000000001</v>
      </c>
      <c r="P1797" s="6">
        <f t="shared" si="605"/>
        <v>0</v>
      </c>
      <c r="Q1797" s="7">
        <f t="shared" si="606"/>
        <v>3260796.9500000011</v>
      </c>
      <c r="R1797" s="44" t="str">
        <f>VLOOKUP(F1797,'Set up'!$A$2:$E$44,5,FALSE)</f>
        <v>Chq</v>
      </c>
      <c r="S1797" s="1" t="s">
        <v>1691</v>
      </c>
    </row>
    <row r="1798" spans="1:19" ht="15" customHeight="1" x14ac:dyDescent="0.3">
      <c r="A1798" s="4" t="s">
        <v>1643</v>
      </c>
      <c r="B1798" s="5" t="e">
        <f t="shared" si="603"/>
        <v>#VALUE!</v>
      </c>
      <c r="C1798" s="5" t="e">
        <f t="shared" si="604"/>
        <v>#VALUE!</v>
      </c>
      <c r="D1798" s="105" t="s">
        <v>1638</v>
      </c>
      <c r="E1798" s="5" t="str">
        <f>VLOOKUP(F1798,'Set up'!$A$2:$C$44,2,FALSE)</f>
        <v>C00000013</v>
      </c>
      <c r="F1798" s="1" t="s">
        <v>1455</v>
      </c>
      <c r="G1798" s="89" t="s">
        <v>1641</v>
      </c>
      <c r="H1798" s="5">
        <v>3</v>
      </c>
      <c r="I1798" s="5" t="str">
        <f>VLOOKUP(F1798,'Set up'!$A$2:$C$44,3,FALSE)</f>
        <v>Cash</v>
      </c>
      <c r="J1798" s="5">
        <f>VLOOKUP(F1798,'Set up'!$A$2:$D$44,4,FALSE)</f>
        <v>0</v>
      </c>
      <c r="K1798" s="4" t="e">
        <f t="shared" si="595"/>
        <v>#VALUE!</v>
      </c>
      <c r="L1798" s="5" t="e">
        <f t="shared" si="596"/>
        <v>#VALUE!</v>
      </c>
      <c r="M1798" s="5" t="e">
        <f t="shared" si="597"/>
        <v>#VALUE!</v>
      </c>
      <c r="N1798" s="6">
        <v>525</v>
      </c>
      <c r="O1798" s="6">
        <f t="shared" si="607"/>
        <v>-525</v>
      </c>
      <c r="P1798" s="6">
        <f t="shared" si="605"/>
        <v>0</v>
      </c>
      <c r="Q1798" s="7">
        <f t="shared" si="606"/>
        <v>3261321.9500000011</v>
      </c>
      <c r="R1798" s="44" t="str">
        <f>VLOOKUP(F1798,'Set up'!$A$2:$E$44,5,FALSE)</f>
        <v>Chq</v>
      </c>
      <c r="S1798" s="1" t="s">
        <v>1691</v>
      </c>
    </row>
    <row r="1799" spans="1:19" ht="15" customHeight="1" x14ac:dyDescent="0.3">
      <c r="A1799" s="4" t="s">
        <v>1643</v>
      </c>
      <c r="B1799" s="5" t="e">
        <f t="shared" si="603"/>
        <v>#VALUE!</v>
      </c>
      <c r="C1799" s="5" t="e">
        <f t="shared" si="604"/>
        <v>#VALUE!</v>
      </c>
      <c r="D1799" s="105" t="s">
        <v>1638</v>
      </c>
      <c r="E1799" s="5" t="str">
        <f>VLOOKUP(F1799,'Set up'!$A$2:$C$44,2,FALSE)</f>
        <v>C00000013</v>
      </c>
      <c r="F1799" s="1" t="s">
        <v>1455</v>
      </c>
      <c r="G1799" s="89" t="s">
        <v>1642</v>
      </c>
      <c r="H1799" s="5">
        <v>1</v>
      </c>
      <c r="I1799" s="5" t="str">
        <f>VLOOKUP(F1799,'Set up'!$A$2:$C$44,3,FALSE)</f>
        <v>Cash</v>
      </c>
      <c r="J1799" s="5">
        <f>VLOOKUP(F1799,'Set up'!$A$2:$D$44,4,FALSE)</f>
        <v>0</v>
      </c>
      <c r="K1799" s="4" t="e">
        <f t="shared" si="595"/>
        <v>#VALUE!</v>
      </c>
      <c r="L1799" s="5" t="e">
        <f t="shared" si="596"/>
        <v>#VALUE!</v>
      </c>
      <c r="M1799" s="5" t="e">
        <f t="shared" si="597"/>
        <v>#VALUE!</v>
      </c>
      <c r="N1799" s="6">
        <v>280</v>
      </c>
      <c r="O1799" s="6">
        <f t="shared" si="607"/>
        <v>-280</v>
      </c>
      <c r="P1799" s="6">
        <f t="shared" si="605"/>
        <v>0</v>
      </c>
      <c r="Q1799" s="7">
        <f t="shared" si="606"/>
        <v>3261601.9500000011</v>
      </c>
      <c r="R1799" s="44" t="str">
        <f>VLOOKUP(F1799,'Set up'!$A$2:$E$44,5,FALSE)</f>
        <v>Chq</v>
      </c>
      <c r="S1799" s="1" t="s">
        <v>1691</v>
      </c>
    </row>
    <row r="1800" spans="1:19" ht="15" customHeight="1" x14ac:dyDescent="0.3">
      <c r="A1800" s="4" t="s">
        <v>1643</v>
      </c>
      <c r="B1800" s="5" t="e">
        <f t="shared" si="603"/>
        <v>#VALUE!</v>
      </c>
      <c r="C1800" s="5" t="e">
        <f t="shared" si="604"/>
        <v>#VALUE!</v>
      </c>
      <c r="D1800" s="105" t="s">
        <v>1644</v>
      </c>
      <c r="E1800" s="5" t="str">
        <f>VLOOKUP(F1800,'Set up'!$A$2:$C$44,2,FALSE)</f>
        <v>C00000037</v>
      </c>
      <c r="F1800" s="1" t="s">
        <v>1311</v>
      </c>
      <c r="G1800" s="89" t="s">
        <v>721</v>
      </c>
      <c r="H1800" s="5">
        <v>4</v>
      </c>
      <c r="I1800" s="5">
        <f>VLOOKUP(F1800,'Set up'!$A$2:$C$44,3,FALSE)</f>
        <v>30</v>
      </c>
      <c r="J1800" s="5">
        <f>VLOOKUP(F1800,'Set up'!$A$2:$D$44,4,FALSE)</f>
        <v>30</v>
      </c>
      <c r="K1800" s="4" t="e">
        <f t="shared" si="595"/>
        <v>#VALUE!</v>
      </c>
      <c r="L1800" s="5" t="e">
        <f t="shared" si="596"/>
        <v>#VALUE!</v>
      </c>
      <c r="M1800" s="5" t="e">
        <f t="shared" si="597"/>
        <v>#VALUE!</v>
      </c>
      <c r="N1800" s="6">
        <v>7480</v>
      </c>
      <c r="O1800" s="6">
        <f t="shared" si="607"/>
        <v>-7480</v>
      </c>
      <c r="P1800" s="6">
        <f t="shared" si="605"/>
        <v>0</v>
      </c>
      <c r="Q1800" s="7">
        <f t="shared" si="606"/>
        <v>3269081.9500000011</v>
      </c>
      <c r="R1800" s="44" t="str">
        <f>VLOOKUP(F1800,'Set up'!$A$2:$E$44,5,FALSE)</f>
        <v>Chq</v>
      </c>
      <c r="S1800" s="1" t="s">
        <v>1784</v>
      </c>
    </row>
    <row r="1801" spans="1:19" ht="15" customHeight="1" x14ac:dyDescent="0.3">
      <c r="A1801" s="4" t="s">
        <v>1643</v>
      </c>
      <c r="B1801" s="5" t="e">
        <f t="shared" si="603"/>
        <v>#VALUE!</v>
      </c>
      <c r="C1801" s="5" t="e">
        <f t="shared" si="604"/>
        <v>#VALUE!</v>
      </c>
      <c r="D1801" s="105" t="s">
        <v>1644</v>
      </c>
      <c r="E1801" s="5" t="str">
        <f>VLOOKUP(F1801,'Set up'!$A$2:$C$44,2,FALSE)</f>
        <v>C00000037</v>
      </c>
      <c r="F1801" s="1" t="s">
        <v>1311</v>
      </c>
      <c r="G1801" s="89" t="s">
        <v>709</v>
      </c>
      <c r="H1801" s="5">
        <v>3</v>
      </c>
      <c r="I1801" s="5">
        <f>VLOOKUP(F1801,'Set up'!$A$2:$C$44,3,FALSE)</f>
        <v>30</v>
      </c>
      <c r="J1801" s="5">
        <f>VLOOKUP(F1801,'Set up'!$A$2:$D$44,4,FALSE)</f>
        <v>30</v>
      </c>
      <c r="K1801" s="4" t="e">
        <f t="shared" si="595"/>
        <v>#VALUE!</v>
      </c>
      <c r="L1801" s="5" t="e">
        <f t="shared" si="596"/>
        <v>#VALUE!</v>
      </c>
      <c r="M1801" s="5" t="e">
        <f t="shared" si="597"/>
        <v>#VALUE!</v>
      </c>
      <c r="N1801" s="6">
        <v>1263.5999999999999</v>
      </c>
      <c r="O1801" s="6">
        <f t="shared" si="607"/>
        <v>-1263.5999999999999</v>
      </c>
      <c r="P1801" s="6">
        <f t="shared" si="605"/>
        <v>0</v>
      </c>
      <c r="Q1801" s="7">
        <f t="shared" si="606"/>
        <v>3270345.5500000012</v>
      </c>
      <c r="R1801" s="44" t="str">
        <f>VLOOKUP(F1801,'Set up'!$A$2:$E$44,5,FALSE)</f>
        <v>Chq</v>
      </c>
      <c r="S1801" s="1" t="s">
        <v>1784</v>
      </c>
    </row>
    <row r="1802" spans="1:19" ht="15" customHeight="1" x14ac:dyDescent="0.3">
      <c r="A1802" s="4" t="s">
        <v>1643</v>
      </c>
      <c r="B1802" s="5" t="e">
        <f t="shared" si="603"/>
        <v>#VALUE!</v>
      </c>
      <c r="C1802" s="5" t="e">
        <f t="shared" si="604"/>
        <v>#VALUE!</v>
      </c>
      <c r="D1802" s="105" t="s">
        <v>1644</v>
      </c>
      <c r="E1802" s="5" t="str">
        <f>VLOOKUP(F1802,'Set up'!$A$2:$C$44,2,FALSE)</f>
        <v>C00000037</v>
      </c>
      <c r="F1802" s="1" t="s">
        <v>1311</v>
      </c>
      <c r="G1802" s="89" t="s">
        <v>1547</v>
      </c>
      <c r="H1802" s="5">
        <v>2</v>
      </c>
      <c r="I1802" s="5">
        <f>VLOOKUP(F1802,'Set up'!$A$2:$C$44,3,FALSE)</f>
        <v>30</v>
      </c>
      <c r="J1802" s="5">
        <f>VLOOKUP(F1802,'Set up'!$A$2:$D$44,4,FALSE)</f>
        <v>30</v>
      </c>
      <c r="K1802" s="4" t="e">
        <f t="shared" si="595"/>
        <v>#VALUE!</v>
      </c>
      <c r="L1802" s="5" t="e">
        <f t="shared" si="596"/>
        <v>#VALUE!</v>
      </c>
      <c r="M1802" s="5" t="e">
        <f t="shared" si="597"/>
        <v>#VALUE!</v>
      </c>
      <c r="N1802" s="6">
        <v>1045.2</v>
      </c>
      <c r="O1802" s="6">
        <f t="shared" si="607"/>
        <v>-1045.2</v>
      </c>
      <c r="P1802" s="6">
        <f t="shared" si="605"/>
        <v>0</v>
      </c>
      <c r="Q1802" s="7">
        <f t="shared" si="606"/>
        <v>3271390.7500000014</v>
      </c>
      <c r="R1802" s="44" t="str">
        <f>VLOOKUP(F1802,'Set up'!$A$2:$E$44,5,FALSE)</f>
        <v>Chq</v>
      </c>
      <c r="S1802" s="1" t="s">
        <v>1784</v>
      </c>
    </row>
    <row r="1803" spans="1:19" ht="15" customHeight="1" x14ac:dyDescent="0.3">
      <c r="A1803" s="4" t="s">
        <v>1643</v>
      </c>
      <c r="B1803" s="5" t="e">
        <f t="shared" si="603"/>
        <v>#VALUE!</v>
      </c>
      <c r="C1803" s="5" t="e">
        <f t="shared" si="604"/>
        <v>#VALUE!</v>
      </c>
      <c r="D1803" s="105" t="s">
        <v>1644</v>
      </c>
      <c r="E1803" s="5" t="str">
        <f>VLOOKUP(F1803,'Set up'!$A$2:$C$44,2,FALSE)</f>
        <v>C00000037</v>
      </c>
      <c r="F1803" s="1" t="s">
        <v>1311</v>
      </c>
      <c r="G1803" s="89" t="s">
        <v>1407</v>
      </c>
      <c r="H1803" s="5">
        <v>3</v>
      </c>
      <c r="I1803" s="5">
        <f>VLOOKUP(F1803,'Set up'!$A$2:$C$44,3,FALSE)</f>
        <v>30</v>
      </c>
      <c r="J1803" s="5">
        <f>VLOOKUP(F1803,'Set up'!$A$2:$D$44,4,FALSE)</f>
        <v>30</v>
      </c>
      <c r="K1803" s="4" t="e">
        <f t="shared" si="595"/>
        <v>#VALUE!</v>
      </c>
      <c r="L1803" s="5" t="e">
        <f t="shared" si="596"/>
        <v>#VALUE!</v>
      </c>
      <c r="M1803" s="5" t="e">
        <f t="shared" si="597"/>
        <v>#VALUE!</v>
      </c>
      <c r="N1803" s="6">
        <v>144</v>
      </c>
      <c r="O1803" s="6">
        <f t="shared" si="607"/>
        <v>-144</v>
      </c>
      <c r="P1803" s="6">
        <f t="shared" si="605"/>
        <v>0</v>
      </c>
      <c r="Q1803" s="7">
        <f t="shared" si="606"/>
        <v>3271534.7500000014</v>
      </c>
      <c r="R1803" s="44" t="str">
        <f>VLOOKUP(F1803,'Set up'!$A$2:$E$44,5,FALSE)</f>
        <v>Chq</v>
      </c>
      <c r="S1803" s="1" t="s">
        <v>1784</v>
      </c>
    </row>
    <row r="1804" spans="1:19" ht="15" customHeight="1" x14ac:dyDescent="0.3">
      <c r="A1804" s="4" t="s">
        <v>1643</v>
      </c>
      <c r="B1804" s="5" t="e">
        <f t="shared" ref="B1804:B1825" si="608">MONTH(A1804)</f>
        <v>#VALUE!</v>
      </c>
      <c r="C1804" s="5" t="e">
        <f t="shared" ref="C1804:C1825" si="609">YEAR(A1804)</f>
        <v>#VALUE!</v>
      </c>
      <c r="D1804" s="105" t="s">
        <v>1644</v>
      </c>
      <c r="E1804" s="5" t="str">
        <f>VLOOKUP(F1804,'Set up'!$A$2:$C$44,2,FALSE)</f>
        <v>C00000037</v>
      </c>
      <c r="F1804" s="1" t="s">
        <v>1311</v>
      </c>
      <c r="G1804" s="89" t="s">
        <v>1063</v>
      </c>
      <c r="H1804" s="5">
        <v>2</v>
      </c>
      <c r="I1804" s="5">
        <f>VLOOKUP(F1804,'Set up'!$A$2:$C$44,3,FALSE)</f>
        <v>30</v>
      </c>
      <c r="J1804" s="5">
        <f>VLOOKUP(F1804,'Set up'!$A$2:$D$44,4,FALSE)</f>
        <v>30</v>
      </c>
      <c r="K1804" s="4" t="e">
        <f t="shared" si="595"/>
        <v>#VALUE!</v>
      </c>
      <c r="L1804" s="5" t="e">
        <f t="shared" ref="L1804:L1825" si="610">MONTH(K1804)</f>
        <v>#VALUE!</v>
      </c>
      <c r="M1804" s="5" t="e">
        <f t="shared" ref="M1804:M1825" si="611">YEAR(K1804)</f>
        <v>#VALUE!</v>
      </c>
      <c r="N1804" s="6">
        <v>190</v>
      </c>
      <c r="O1804" s="6">
        <f t="shared" si="607"/>
        <v>-190</v>
      </c>
      <c r="P1804" s="6">
        <f t="shared" si="605"/>
        <v>0</v>
      </c>
      <c r="Q1804" s="7">
        <f t="shared" si="606"/>
        <v>3271724.7500000014</v>
      </c>
      <c r="R1804" s="44" t="str">
        <f>VLOOKUP(F1804,'Set up'!$A$2:$E$44,5,FALSE)</f>
        <v>Chq</v>
      </c>
      <c r="S1804" s="1" t="s">
        <v>1784</v>
      </c>
    </row>
    <row r="1805" spans="1:19" ht="15" customHeight="1" x14ac:dyDescent="0.3">
      <c r="A1805" s="4" t="s">
        <v>1643</v>
      </c>
      <c r="B1805" s="5" t="e">
        <f t="shared" si="608"/>
        <v>#VALUE!</v>
      </c>
      <c r="C1805" s="5" t="e">
        <f t="shared" si="609"/>
        <v>#VALUE!</v>
      </c>
      <c r="D1805" s="105" t="s">
        <v>1644</v>
      </c>
      <c r="E1805" s="5" t="str">
        <f>VLOOKUP(F1805,'Set up'!$A$2:$C$44,2,FALSE)</f>
        <v>C00000037</v>
      </c>
      <c r="F1805" s="1" t="s">
        <v>1311</v>
      </c>
      <c r="G1805" s="89" t="s">
        <v>54</v>
      </c>
      <c r="H1805" s="5">
        <v>3</v>
      </c>
      <c r="I1805" s="5">
        <f>VLOOKUP(F1805,'Set up'!$A$2:$C$44,3,FALSE)</f>
        <v>30</v>
      </c>
      <c r="J1805" s="5">
        <f>VLOOKUP(F1805,'Set up'!$A$2:$D$44,4,FALSE)</f>
        <v>30</v>
      </c>
      <c r="K1805" s="4" t="e">
        <f t="shared" si="595"/>
        <v>#VALUE!</v>
      </c>
      <c r="L1805" s="5" t="e">
        <f t="shared" si="610"/>
        <v>#VALUE!</v>
      </c>
      <c r="M1805" s="5" t="e">
        <f t="shared" si="611"/>
        <v>#VALUE!</v>
      </c>
      <c r="N1805" s="6">
        <v>187.5</v>
      </c>
      <c r="O1805" s="6">
        <f t="shared" si="607"/>
        <v>-187.5</v>
      </c>
      <c r="P1805" s="6">
        <f t="shared" si="605"/>
        <v>0</v>
      </c>
      <c r="Q1805" s="7">
        <f t="shared" si="606"/>
        <v>3271912.2500000014</v>
      </c>
      <c r="R1805" s="44" t="str">
        <f>VLOOKUP(F1805,'Set up'!$A$2:$E$44,5,FALSE)</f>
        <v>Chq</v>
      </c>
      <c r="S1805" s="1" t="s">
        <v>1784</v>
      </c>
    </row>
    <row r="1806" spans="1:19" ht="15" customHeight="1" x14ac:dyDescent="0.3">
      <c r="A1806" s="4" t="s">
        <v>1643</v>
      </c>
      <c r="B1806" s="5" t="e">
        <f t="shared" si="608"/>
        <v>#VALUE!</v>
      </c>
      <c r="C1806" s="5" t="e">
        <f t="shared" si="609"/>
        <v>#VALUE!</v>
      </c>
      <c r="D1806" s="105" t="s">
        <v>1644</v>
      </c>
      <c r="E1806" s="5" t="str">
        <f>VLOOKUP(F1806,'Set up'!$A$2:$C$44,2,FALSE)</f>
        <v>C00000037</v>
      </c>
      <c r="F1806" s="1" t="s">
        <v>1311</v>
      </c>
      <c r="G1806" s="89" t="s">
        <v>867</v>
      </c>
      <c r="H1806" s="5">
        <v>2</v>
      </c>
      <c r="I1806" s="5">
        <f>VLOOKUP(F1806,'Set up'!$A$2:$C$44,3,FALSE)</f>
        <v>30</v>
      </c>
      <c r="J1806" s="5">
        <f>VLOOKUP(F1806,'Set up'!$A$2:$D$44,4,FALSE)</f>
        <v>30</v>
      </c>
      <c r="K1806" s="4" t="e">
        <f t="shared" si="595"/>
        <v>#VALUE!</v>
      </c>
      <c r="L1806" s="5" t="e">
        <f t="shared" si="610"/>
        <v>#VALUE!</v>
      </c>
      <c r="M1806" s="5" t="e">
        <f t="shared" si="611"/>
        <v>#VALUE!</v>
      </c>
      <c r="N1806" s="6">
        <v>520</v>
      </c>
      <c r="O1806" s="6">
        <f t="shared" si="607"/>
        <v>-520</v>
      </c>
      <c r="P1806" s="6">
        <f t="shared" si="605"/>
        <v>0</v>
      </c>
      <c r="Q1806" s="7">
        <f t="shared" si="606"/>
        <v>3272432.2500000014</v>
      </c>
      <c r="R1806" s="44" t="str">
        <f>VLOOKUP(F1806,'Set up'!$A$2:$E$44,5,FALSE)</f>
        <v>Chq</v>
      </c>
      <c r="S1806" s="1" t="s">
        <v>1784</v>
      </c>
    </row>
    <row r="1807" spans="1:19" ht="15" customHeight="1" x14ac:dyDescent="0.3">
      <c r="A1807" s="4" t="s">
        <v>1643</v>
      </c>
      <c r="B1807" s="5" t="e">
        <f t="shared" si="608"/>
        <v>#VALUE!</v>
      </c>
      <c r="C1807" s="5" t="e">
        <f t="shared" si="609"/>
        <v>#VALUE!</v>
      </c>
      <c r="D1807" s="105" t="s">
        <v>1644</v>
      </c>
      <c r="E1807" s="5" t="str">
        <f>VLOOKUP(F1807,'Set up'!$A$2:$C$44,2,FALSE)</f>
        <v>C00000037</v>
      </c>
      <c r="F1807" s="1" t="s">
        <v>1311</v>
      </c>
      <c r="G1807" s="89" t="s">
        <v>1548</v>
      </c>
      <c r="H1807" s="5">
        <v>1</v>
      </c>
      <c r="I1807" s="5">
        <f>VLOOKUP(F1807,'Set up'!$A$2:$C$44,3,FALSE)</f>
        <v>30</v>
      </c>
      <c r="J1807" s="5">
        <f>VLOOKUP(F1807,'Set up'!$A$2:$D$44,4,FALSE)</f>
        <v>30</v>
      </c>
      <c r="K1807" s="4" t="e">
        <f t="shared" si="595"/>
        <v>#VALUE!</v>
      </c>
      <c r="L1807" s="5" t="e">
        <f t="shared" si="610"/>
        <v>#VALUE!</v>
      </c>
      <c r="M1807" s="5" t="e">
        <f t="shared" si="611"/>
        <v>#VALUE!</v>
      </c>
      <c r="N1807" s="6">
        <v>930</v>
      </c>
      <c r="O1807" s="6">
        <f t="shared" si="607"/>
        <v>-930</v>
      </c>
      <c r="P1807" s="6">
        <f t="shared" si="605"/>
        <v>0</v>
      </c>
      <c r="Q1807" s="7">
        <f t="shared" si="606"/>
        <v>3273362.2500000014</v>
      </c>
      <c r="R1807" s="44" t="str">
        <f>VLOOKUP(F1807,'Set up'!$A$2:$E$44,5,FALSE)</f>
        <v>Chq</v>
      </c>
      <c r="S1807" s="1" t="s">
        <v>1784</v>
      </c>
    </row>
    <row r="1808" spans="1:19" ht="15" customHeight="1" x14ac:dyDescent="0.3">
      <c r="A1808" s="4">
        <v>45097</v>
      </c>
      <c r="B1808" s="5">
        <f t="shared" si="608"/>
        <v>6</v>
      </c>
      <c r="C1808" s="5">
        <f t="shared" si="609"/>
        <v>2023</v>
      </c>
      <c r="D1808" s="105" t="s">
        <v>1649</v>
      </c>
      <c r="E1808" s="5" t="str">
        <f>VLOOKUP(F1808,'Set up'!$A$2:$C$44,2,FALSE)</f>
        <v>C00000034</v>
      </c>
      <c r="F1808" s="1" t="s">
        <v>1198</v>
      </c>
      <c r="G1808" s="11" t="s">
        <v>1358</v>
      </c>
      <c r="H1808" s="5">
        <v>1</v>
      </c>
      <c r="I1808" s="5" t="str">
        <f>VLOOKUP(F1808,'Set up'!$A$2:$C$44,3,FALSE)</f>
        <v>Cash</v>
      </c>
      <c r="J1808" s="5">
        <f>VLOOKUP(F1808,'Set up'!$A$2:$D$44,4,FALSE)</f>
        <v>0</v>
      </c>
      <c r="K1808" s="4">
        <f t="shared" si="595"/>
        <v>45097</v>
      </c>
      <c r="L1808" s="5">
        <f t="shared" si="610"/>
        <v>6</v>
      </c>
      <c r="M1808" s="5">
        <f t="shared" si="611"/>
        <v>2023</v>
      </c>
      <c r="N1808" s="6">
        <v>3740</v>
      </c>
      <c r="O1808" s="6">
        <f t="shared" ref="O1808:O1812" si="612">-N1808</f>
        <v>-3740</v>
      </c>
      <c r="P1808" s="6">
        <f t="shared" si="605"/>
        <v>0</v>
      </c>
      <c r="Q1808" s="7">
        <f t="shared" si="606"/>
        <v>3277102.2500000014</v>
      </c>
      <c r="R1808" s="44" t="str">
        <f>VLOOKUP(F1808,'Set up'!$A$2:$E$44,5,FALSE)</f>
        <v>Trsf</v>
      </c>
      <c r="S1808" s="1" t="s">
        <v>1676</v>
      </c>
    </row>
    <row r="1809" spans="1:19" ht="15" customHeight="1" x14ac:dyDescent="0.3">
      <c r="A1809" s="97" t="s">
        <v>1648</v>
      </c>
      <c r="B1809" s="5" t="e">
        <f t="shared" si="608"/>
        <v>#VALUE!</v>
      </c>
      <c r="C1809" s="5" t="e">
        <f t="shared" si="609"/>
        <v>#VALUE!</v>
      </c>
      <c r="D1809" s="105" t="s">
        <v>1647</v>
      </c>
      <c r="E1809" s="5" t="str">
        <f>VLOOKUP(F1809,'Set up'!$A$2:$C$44,2,FALSE)</f>
        <v>C00000034</v>
      </c>
      <c r="F1809" s="1" t="s">
        <v>1198</v>
      </c>
      <c r="G1809" s="11" t="s">
        <v>1646</v>
      </c>
      <c r="H1809" s="5">
        <v>1</v>
      </c>
      <c r="I1809" s="5" t="str">
        <f>VLOOKUP(F1809,'Set up'!$A$2:$C$44,3,FALSE)</f>
        <v>Cash</v>
      </c>
      <c r="J1809" s="5">
        <f>VLOOKUP(F1809,'Set up'!$A$2:$D$44,4,FALSE)</f>
        <v>0</v>
      </c>
      <c r="K1809" s="4" t="e">
        <f t="shared" si="595"/>
        <v>#VALUE!</v>
      </c>
      <c r="L1809" s="5" t="e">
        <f t="shared" si="610"/>
        <v>#VALUE!</v>
      </c>
      <c r="M1809" s="5" t="e">
        <f t="shared" si="611"/>
        <v>#VALUE!</v>
      </c>
      <c r="N1809" s="6">
        <v>160</v>
      </c>
      <c r="O1809" s="6">
        <f t="shared" si="612"/>
        <v>-160</v>
      </c>
      <c r="P1809" s="6">
        <f t="shared" si="605"/>
        <v>0</v>
      </c>
      <c r="Q1809" s="7">
        <f t="shared" si="606"/>
        <v>3277262.2500000014</v>
      </c>
      <c r="R1809" s="44" t="str">
        <f>VLOOKUP(F1809,'Set up'!$A$2:$E$44,5,FALSE)</f>
        <v>Trsf</v>
      </c>
      <c r="S1809" s="1" t="s">
        <v>1677</v>
      </c>
    </row>
    <row r="1810" spans="1:19" ht="15" customHeight="1" x14ac:dyDescent="0.3">
      <c r="A1810" s="97" t="s">
        <v>1648</v>
      </c>
      <c r="B1810" s="5" t="e">
        <f t="shared" si="608"/>
        <v>#VALUE!</v>
      </c>
      <c r="C1810" s="5" t="e">
        <f t="shared" si="609"/>
        <v>#VALUE!</v>
      </c>
      <c r="D1810" s="88" t="s">
        <v>1647</v>
      </c>
      <c r="E1810" s="5" t="str">
        <f>VLOOKUP(F1810,'Set up'!$A$2:$C$44,2,FALSE)</f>
        <v>C00000034</v>
      </c>
      <c r="F1810" s="1" t="s">
        <v>1198</v>
      </c>
      <c r="G1810" s="11" t="s">
        <v>1645</v>
      </c>
      <c r="H1810" s="5">
        <v>1</v>
      </c>
      <c r="I1810" s="5" t="str">
        <f>VLOOKUP(F1810,'Set up'!$A$2:$C$44,3,FALSE)</f>
        <v>Cash</v>
      </c>
      <c r="J1810" s="5">
        <f>VLOOKUP(F1810,'Set up'!$A$2:$D$44,4,FALSE)</f>
        <v>0</v>
      </c>
      <c r="K1810" s="4" t="e">
        <f t="shared" si="595"/>
        <v>#VALUE!</v>
      </c>
      <c r="L1810" s="5" t="e">
        <f t="shared" si="610"/>
        <v>#VALUE!</v>
      </c>
      <c r="M1810" s="5" t="e">
        <f t="shared" si="611"/>
        <v>#VALUE!</v>
      </c>
      <c r="N1810" s="6">
        <v>165</v>
      </c>
      <c r="O1810" s="6">
        <f t="shared" si="612"/>
        <v>-165</v>
      </c>
      <c r="P1810" s="6">
        <f t="shared" si="605"/>
        <v>0</v>
      </c>
      <c r="Q1810" s="7">
        <f t="shared" si="606"/>
        <v>3277427.2500000014</v>
      </c>
      <c r="R1810" s="44" t="str">
        <f>VLOOKUP(F1810,'Set up'!$A$2:$E$44,5,FALSE)</f>
        <v>Trsf</v>
      </c>
      <c r="S1810" s="1" t="s">
        <v>1677</v>
      </c>
    </row>
    <row r="1811" spans="1:19" ht="15" customHeight="1" x14ac:dyDescent="0.3">
      <c r="A1811" s="97" t="s">
        <v>1648</v>
      </c>
      <c r="B1811" s="5" t="e">
        <f t="shared" si="608"/>
        <v>#VALUE!</v>
      </c>
      <c r="C1811" s="5" t="e">
        <f t="shared" si="609"/>
        <v>#VALUE!</v>
      </c>
      <c r="D1811" s="105" t="s">
        <v>1647</v>
      </c>
      <c r="E1811" s="5" t="str">
        <f>VLOOKUP(F1811,'Set up'!$A$2:$C$44,2,FALSE)</f>
        <v>C00000034</v>
      </c>
      <c r="F1811" s="1" t="s">
        <v>1198</v>
      </c>
      <c r="G1811" s="11" t="s">
        <v>1646</v>
      </c>
      <c r="H1811" s="5">
        <v>1</v>
      </c>
      <c r="I1811" s="5" t="str">
        <f>VLOOKUP(F1811,'Set up'!$A$2:$C$44,3,FALSE)</f>
        <v>Cash</v>
      </c>
      <c r="J1811" s="5">
        <f>VLOOKUP(F1811,'Set up'!$A$2:$D$44,4,FALSE)</f>
        <v>0</v>
      </c>
      <c r="K1811" s="4" t="e">
        <f t="shared" si="595"/>
        <v>#VALUE!</v>
      </c>
      <c r="L1811" s="5" t="e">
        <f t="shared" si="610"/>
        <v>#VALUE!</v>
      </c>
      <c r="M1811" s="5" t="e">
        <f t="shared" si="611"/>
        <v>#VALUE!</v>
      </c>
      <c r="N1811" s="6">
        <v>160</v>
      </c>
      <c r="O1811" s="6">
        <f t="shared" si="612"/>
        <v>-160</v>
      </c>
      <c r="P1811" s="6">
        <f t="shared" si="605"/>
        <v>0</v>
      </c>
      <c r="Q1811" s="7">
        <f t="shared" si="606"/>
        <v>3277587.2500000014</v>
      </c>
      <c r="R1811" s="44" t="str">
        <f>VLOOKUP(F1811,'Set up'!$A$2:$E$44,5,FALSE)</f>
        <v>Trsf</v>
      </c>
      <c r="S1811" s="1" t="s">
        <v>1677</v>
      </c>
    </row>
    <row r="1812" spans="1:19" ht="15" customHeight="1" x14ac:dyDescent="0.3">
      <c r="A1812" s="4">
        <v>45098</v>
      </c>
      <c r="B1812" s="5">
        <f t="shared" si="608"/>
        <v>6</v>
      </c>
      <c r="C1812" s="5">
        <f t="shared" si="609"/>
        <v>2023</v>
      </c>
      <c r="D1812" s="105" t="s">
        <v>1650</v>
      </c>
      <c r="E1812" s="5" t="str">
        <f>VLOOKUP(F1812,'Set up'!$A$2:$C$44,2,FALSE)</f>
        <v>C00000037</v>
      </c>
      <c r="F1812" s="1" t="s">
        <v>1311</v>
      </c>
      <c r="G1812" s="11" t="s">
        <v>1640</v>
      </c>
      <c r="H1812" s="5">
        <v>1</v>
      </c>
      <c r="I1812" s="5">
        <f>VLOOKUP(F1812,'Set up'!$A$2:$C$44,3,FALSE)</f>
        <v>30</v>
      </c>
      <c r="J1812" s="5">
        <f>VLOOKUP(F1812,'Set up'!$A$2:$D$44,4,FALSE)</f>
        <v>30</v>
      </c>
      <c r="K1812" s="4">
        <f t="shared" si="595"/>
        <v>45128</v>
      </c>
      <c r="L1812" s="5">
        <f t="shared" si="610"/>
        <v>7</v>
      </c>
      <c r="M1812" s="5">
        <f t="shared" si="611"/>
        <v>2023</v>
      </c>
      <c r="N1812" s="6">
        <v>390</v>
      </c>
      <c r="O1812" s="6">
        <f t="shared" si="612"/>
        <v>-390</v>
      </c>
      <c r="P1812" s="6">
        <f t="shared" si="605"/>
        <v>0</v>
      </c>
      <c r="Q1812" s="7">
        <f t="shared" si="606"/>
        <v>3277977.2500000014</v>
      </c>
      <c r="R1812" s="44" t="str">
        <f>VLOOKUP(F1812,'Set up'!$A$2:$E$44,5,FALSE)</f>
        <v>Chq</v>
      </c>
      <c r="S1812" s="1" t="s">
        <v>1786</v>
      </c>
    </row>
    <row r="1813" spans="1:19" ht="15" customHeight="1" x14ac:dyDescent="0.3">
      <c r="A1813" s="4">
        <v>45099</v>
      </c>
      <c r="B1813" s="5">
        <f t="shared" si="608"/>
        <v>6</v>
      </c>
      <c r="C1813" s="5">
        <f t="shared" si="609"/>
        <v>2023</v>
      </c>
      <c r="D1813" s="105" t="s">
        <v>1651</v>
      </c>
      <c r="E1813" s="5" t="str">
        <f>VLOOKUP(F1813,'Set up'!$A$2:$C$44,2,FALSE)</f>
        <v>C00000021</v>
      </c>
      <c r="F1813" s="1" t="s">
        <v>493</v>
      </c>
      <c r="G1813" s="107" t="s">
        <v>718</v>
      </c>
      <c r="H1813" s="5">
        <v>1</v>
      </c>
      <c r="I1813" s="5" t="str">
        <f>VLOOKUP(F1813,'Set up'!$A$2:$C$44,3,FALSE)</f>
        <v>Cash</v>
      </c>
      <c r="J1813" s="5">
        <f>VLOOKUP(F1813,'Set up'!$A$2:$D$44,4,FALSE)</f>
        <v>0</v>
      </c>
      <c r="K1813" s="4">
        <f t="shared" si="595"/>
        <v>45099</v>
      </c>
      <c r="L1813" s="5">
        <f t="shared" si="610"/>
        <v>6</v>
      </c>
      <c r="M1813" s="5">
        <f t="shared" si="611"/>
        <v>2023</v>
      </c>
      <c r="N1813" s="6">
        <v>1870</v>
      </c>
      <c r="P1813" s="6">
        <f t="shared" si="605"/>
        <v>1870</v>
      </c>
      <c r="Q1813" s="7">
        <f t="shared" si="606"/>
        <v>3279847.2500000014</v>
      </c>
      <c r="R1813" s="44" t="str">
        <f>VLOOKUP(F1813,'Set up'!$A$2:$E$44,5,FALSE)</f>
        <v>PD Chq</v>
      </c>
    </row>
    <row r="1814" spans="1:19" ht="15" customHeight="1" x14ac:dyDescent="0.3">
      <c r="A1814" s="4">
        <v>45099</v>
      </c>
      <c r="B1814" s="5">
        <f t="shared" si="608"/>
        <v>6</v>
      </c>
      <c r="C1814" s="5">
        <f t="shared" si="609"/>
        <v>2023</v>
      </c>
      <c r="D1814" s="105" t="s">
        <v>1651</v>
      </c>
      <c r="E1814" s="5" t="str">
        <f>VLOOKUP(F1814,'Set up'!$A$2:$C$44,2,FALSE)</f>
        <v>C00000021</v>
      </c>
      <c r="F1814" s="1" t="s">
        <v>493</v>
      </c>
      <c r="G1814" s="99" t="s">
        <v>656</v>
      </c>
      <c r="H1814" s="5">
        <v>2</v>
      </c>
      <c r="I1814" s="5" t="str">
        <f>VLOOKUP(F1814,'Set up'!$A$2:$C$44,3,FALSE)</f>
        <v>Cash</v>
      </c>
      <c r="J1814" s="5">
        <f>VLOOKUP(F1814,'Set up'!$A$2:$D$44,4,FALSE)</f>
        <v>0</v>
      </c>
      <c r="K1814" s="4">
        <f t="shared" si="595"/>
        <v>45099</v>
      </c>
      <c r="L1814" s="5">
        <f t="shared" si="610"/>
        <v>6</v>
      </c>
      <c r="M1814" s="5">
        <f t="shared" si="611"/>
        <v>2023</v>
      </c>
      <c r="N1814" s="6">
        <v>510</v>
      </c>
      <c r="P1814" s="6">
        <f t="shared" si="605"/>
        <v>510</v>
      </c>
      <c r="Q1814" s="7">
        <f t="shared" si="606"/>
        <v>3280357.2500000014</v>
      </c>
      <c r="R1814" s="44" t="str">
        <f>VLOOKUP(F1814,'Set up'!$A$2:$E$44,5,FALSE)</f>
        <v>PD Chq</v>
      </c>
    </row>
    <row r="1815" spans="1:19" ht="15" customHeight="1" x14ac:dyDescent="0.3">
      <c r="A1815" s="4">
        <v>45099</v>
      </c>
      <c r="B1815" s="5">
        <f t="shared" si="608"/>
        <v>6</v>
      </c>
      <c r="C1815" s="5">
        <f t="shared" si="609"/>
        <v>2023</v>
      </c>
      <c r="D1815" s="105" t="s">
        <v>1651</v>
      </c>
      <c r="E1815" s="5" t="str">
        <f>VLOOKUP(F1815,'Set up'!$A$2:$C$44,2,FALSE)</f>
        <v>C00000021</v>
      </c>
      <c r="F1815" s="1" t="s">
        <v>493</v>
      </c>
      <c r="G1815" s="99" t="s">
        <v>1063</v>
      </c>
      <c r="H1815" s="5">
        <v>1</v>
      </c>
      <c r="I1815" s="5" t="str">
        <f>VLOOKUP(F1815,'Set up'!$A$2:$C$44,3,FALSE)</f>
        <v>Cash</v>
      </c>
      <c r="J1815" s="5">
        <f>VLOOKUP(F1815,'Set up'!$A$2:$D$44,4,FALSE)</f>
        <v>0</v>
      </c>
      <c r="K1815" s="4">
        <f t="shared" si="595"/>
        <v>45099</v>
      </c>
      <c r="L1815" s="5">
        <f t="shared" si="610"/>
        <v>6</v>
      </c>
      <c r="M1815" s="5">
        <f t="shared" si="611"/>
        <v>2023</v>
      </c>
      <c r="N1815" s="6">
        <v>95</v>
      </c>
      <c r="P1815" s="6">
        <f t="shared" si="605"/>
        <v>95</v>
      </c>
      <c r="Q1815" s="7">
        <f t="shared" si="606"/>
        <v>3280452.2500000014</v>
      </c>
      <c r="R1815" s="44" t="str">
        <f>VLOOKUP(F1815,'Set up'!$A$2:$E$44,5,FALSE)</f>
        <v>PD Chq</v>
      </c>
    </row>
    <row r="1816" spans="1:19" ht="15" customHeight="1" x14ac:dyDescent="0.3">
      <c r="A1816" s="4">
        <v>45099</v>
      </c>
      <c r="B1816" s="5">
        <f t="shared" si="608"/>
        <v>6</v>
      </c>
      <c r="C1816" s="5">
        <f t="shared" si="609"/>
        <v>2023</v>
      </c>
      <c r="D1816" s="105" t="s">
        <v>1652</v>
      </c>
      <c r="E1816" s="5" t="str">
        <f>VLOOKUP(F1816,'Set up'!$A$2:$C$44,2,FALSE)</f>
        <v>C00000034</v>
      </c>
      <c r="F1816" s="1" t="s">
        <v>1198</v>
      </c>
      <c r="G1816" s="11" t="s">
        <v>946</v>
      </c>
      <c r="H1816" s="5">
        <v>1</v>
      </c>
      <c r="I1816" s="5" t="str">
        <f>VLOOKUP(F1816,'Set up'!$A$2:$C$44,3,FALSE)</f>
        <v>Cash</v>
      </c>
      <c r="J1816" s="5">
        <f>VLOOKUP(F1816,'Set up'!$A$2:$D$44,4,FALSE)</f>
        <v>0</v>
      </c>
      <c r="K1816" s="4">
        <f t="shared" ref="K1816:K1844" si="613">A1816+J1816</f>
        <v>45099</v>
      </c>
      <c r="L1816" s="5">
        <f t="shared" si="610"/>
        <v>6</v>
      </c>
      <c r="M1816" s="5">
        <f t="shared" si="611"/>
        <v>2023</v>
      </c>
      <c r="N1816" s="6">
        <v>420</v>
      </c>
      <c r="O1816" s="6">
        <f t="shared" ref="O1816:O1817" si="614">-N1816</f>
        <v>-420</v>
      </c>
      <c r="P1816" s="6">
        <f t="shared" si="605"/>
        <v>0</v>
      </c>
      <c r="Q1816" s="7">
        <f t="shared" si="606"/>
        <v>3280872.2500000014</v>
      </c>
      <c r="R1816" s="44" t="str">
        <f>VLOOKUP(F1816,'Set up'!$A$2:$E$44,5,FALSE)</f>
        <v>Trsf</v>
      </c>
      <c r="S1816" s="1" t="s">
        <v>1678</v>
      </c>
    </row>
    <row r="1817" spans="1:19" ht="15" customHeight="1" x14ac:dyDescent="0.3">
      <c r="A1817" s="4">
        <v>45099</v>
      </c>
      <c r="B1817" s="5">
        <f t="shared" si="608"/>
        <v>6</v>
      </c>
      <c r="C1817" s="5">
        <f t="shared" si="609"/>
        <v>2023</v>
      </c>
      <c r="D1817" s="105" t="s">
        <v>1652</v>
      </c>
      <c r="E1817" s="5" t="str">
        <f>VLOOKUP(F1817,'Set up'!$A$2:$C$44,2,FALSE)</f>
        <v>C00000034</v>
      </c>
      <c r="F1817" s="1" t="s">
        <v>1198</v>
      </c>
      <c r="G1817" s="11" t="s">
        <v>1112</v>
      </c>
      <c r="H1817" s="5">
        <v>6</v>
      </c>
      <c r="I1817" s="5" t="str">
        <f>VLOOKUP(F1817,'Set up'!$A$2:$C$44,3,FALSE)</f>
        <v>Cash</v>
      </c>
      <c r="J1817" s="5">
        <f>VLOOKUP(F1817,'Set up'!$A$2:$D$44,4,FALSE)</f>
        <v>0</v>
      </c>
      <c r="K1817" s="4">
        <f t="shared" si="613"/>
        <v>45099</v>
      </c>
      <c r="L1817" s="5">
        <f t="shared" si="610"/>
        <v>6</v>
      </c>
      <c r="M1817" s="5">
        <f t="shared" si="611"/>
        <v>2023</v>
      </c>
      <c r="N1817" s="6">
        <v>375</v>
      </c>
      <c r="O1817" s="6">
        <f t="shared" si="614"/>
        <v>-375</v>
      </c>
      <c r="P1817" s="6">
        <f t="shared" si="605"/>
        <v>0</v>
      </c>
      <c r="Q1817" s="7">
        <f t="shared" si="606"/>
        <v>3281247.2500000014</v>
      </c>
      <c r="R1817" s="44" t="str">
        <f>VLOOKUP(F1817,'Set up'!$A$2:$E$44,5,FALSE)</f>
        <v>Trsf</v>
      </c>
      <c r="S1817" s="1" t="s">
        <v>1678</v>
      </c>
    </row>
    <row r="1818" spans="1:19" ht="15" customHeight="1" x14ac:dyDescent="0.3">
      <c r="A1818" s="4">
        <v>45101</v>
      </c>
      <c r="B1818" s="5">
        <f t="shared" si="608"/>
        <v>6</v>
      </c>
      <c r="C1818" s="5">
        <f t="shared" si="609"/>
        <v>2023</v>
      </c>
      <c r="D1818" s="88" t="s">
        <v>1653</v>
      </c>
      <c r="E1818" s="5" t="str">
        <f>VLOOKUP(F1818,'Set up'!$A$2:$C$44,2,FALSE)</f>
        <v>C00000014</v>
      </c>
      <c r="F1818" s="1" t="s">
        <v>263</v>
      </c>
      <c r="G1818" s="1" t="s">
        <v>867</v>
      </c>
      <c r="H1818" s="5">
        <v>4</v>
      </c>
      <c r="I1818" s="5" t="str">
        <f>VLOOKUP(F1818,'Set up'!$A$2:$C$44,3,FALSE)</f>
        <v>Cash</v>
      </c>
      <c r="J1818" s="5">
        <f>VLOOKUP(F1818,'Set up'!$A$2:$D$44,4,FALSE)</f>
        <v>0</v>
      </c>
      <c r="K1818" s="4">
        <f t="shared" si="613"/>
        <v>45101</v>
      </c>
      <c r="L1818" s="5">
        <f t="shared" si="610"/>
        <v>6</v>
      </c>
      <c r="M1818" s="5">
        <f t="shared" si="611"/>
        <v>2023</v>
      </c>
      <c r="N1818" s="6">
        <v>1032</v>
      </c>
      <c r="O1818" s="6">
        <f>-N1818</f>
        <v>-1032</v>
      </c>
      <c r="P1818" s="6">
        <f t="shared" si="605"/>
        <v>0</v>
      </c>
      <c r="Q1818" s="7">
        <f t="shared" si="606"/>
        <v>3282279.2500000014</v>
      </c>
      <c r="R1818" s="44" t="str">
        <f>VLOOKUP(F1818,'Set up'!$A$2:$E$44,5,FALSE)</f>
        <v>Cash</v>
      </c>
      <c r="S1818" s="1" t="s">
        <v>1683</v>
      </c>
    </row>
    <row r="1819" spans="1:19" ht="15" customHeight="1" x14ac:dyDescent="0.3">
      <c r="A1819" s="4">
        <v>45101</v>
      </c>
      <c r="B1819" s="5">
        <f t="shared" si="608"/>
        <v>6</v>
      </c>
      <c r="C1819" s="5">
        <f t="shared" si="609"/>
        <v>2023</v>
      </c>
      <c r="D1819" s="88" t="s">
        <v>1653</v>
      </c>
      <c r="E1819" s="5" t="str">
        <f>VLOOKUP(F1819,'Set up'!$A$2:$C$44,2,FALSE)</f>
        <v>C00000014</v>
      </c>
      <c r="F1819" s="1" t="s">
        <v>263</v>
      </c>
      <c r="G1819" s="1" t="s">
        <v>896</v>
      </c>
      <c r="H1819" s="5">
        <v>1</v>
      </c>
      <c r="I1819" s="5" t="str">
        <f>VLOOKUP(F1819,'Set up'!$A$2:$C$44,3,FALSE)</f>
        <v>Cash</v>
      </c>
      <c r="J1819" s="5">
        <f>VLOOKUP(F1819,'Set up'!$A$2:$D$44,4,FALSE)</f>
        <v>0</v>
      </c>
      <c r="K1819" s="4">
        <f t="shared" si="613"/>
        <v>45101</v>
      </c>
      <c r="L1819" s="5">
        <f t="shared" si="610"/>
        <v>6</v>
      </c>
      <c r="M1819" s="5">
        <f t="shared" si="611"/>
        <v>2023</v>
      </c>
      <c r="N1819" s="6">
        <v>160</v>
      </c>
      <c r="O1819" s="6">
        <f>-N1819</f>
        <v>-160</v>
      </c>
      <c r="P1819" s="6">
        <f t="shared" si="605"/>
        <v>0</v>
      </c>
      <c r="Q1819" s="7">
        <f t="shared" si="606"/>
        <v>3282439.2500000014</v>
      </c>
      <c r="R1819" s="44" t="str">
        <f>VLOOKUP(F1819,'Set up'!$A$2:$E$44,5,FALSE)</f>
        <v>Cash</v>
      </c>
      <c r="S1819" s="1" t="s">
        <v>1683</v>
      </c>
    </row>
    <row r="1820" spans="1:19" ht="15" customHeight="1" x14ac:dyDescent="0.3">
      <c r="A1820" s="4">
        <v>45101</v>
      </c>
      <c r="B1820" s="5">
        <f t="shared" si="608"/>
        <v>6</v>
      </c>
      <c r="C1820" s="5">
        <f t="shared" si="609"/>
        <v>2023</v>
      </c>
      <c r="D1820" s="88" t="s">
        <v>1654</v>
      </c>
      <c r="E1820" s="5" t="str">
        <f>VLOOKUP(F1820,'Set up'!$A$2:$C$44,2,FALSE)</f>
        <v>C00000019</v>
      </c>
      <c r="F1820" s="1" t="s">
        <v>402</v>
      </c>
      <c r="G1820" s="89" t="s">
        <v>721</v>
      </c>
      <c r="H1820" s="5">
        <v>2</v>
      </c>
      <c r="I1820" s="5" t="str">
        <f>VLOOKUP(F1820,'Set up'!$A$2:$C$44,3,FALSE)</f>
        <v>Cash</v>
      </c>
      <c r="J1820" s="5">
        <f>VLOOKUP(F1820,'Set up'!$A$2:$D$44,4,FALSE)</f>
        <v>0</v>
      </c>
      <c r="K1820" s="4">
        <f t="shared" si="613"/>
        <v>45101</v>
      </c>
      <c r="L1820" s="5">
        <f t="shared" si="610"/>
        <v>6</v>
      </c>
      <c r="M1820" s="5">
        <f t="shared" si="611"/>
        <v>2023</v>
      </c>
      <c r="N1820" s="6">
        <v>3652</v>
      </c>
      <c r="P1820" s="6">
        <f t="shared" si="605"/>
        <v>3652</v>
      </c>
      <c r="Q1820" s="7">
        <f t="shared" si="606"/>
        <v>3286091.2500000014</v>
      </c>
      <c r="R1820" s="44" t="str">
        <f>VLOOKUP(F1820,'Set up'!$A$2:$E$44,5,FALSE)</f>
        <v>Trsf</v>
      </c>
    </row>
    <row r="1821" spans="1:19" ht="15" customHeight="1" x14ac:dyDescent="0.3">
      <c r="A1821" s="4">
        <v>45101</v>
      </c>
      <c r="B1821" s="5">
        <f t="shared" si="608"/>
        <v>6</v>
      </c>
      <c r="C1821" s="5">
        <f t="shared" si="609"/>
        <v>2023</v>
      </c>
      <c r="D1821" s="88" t="s">
        <v>1654</v>
      </c>
      <c r="E1821" s="5" t="str">
        <f>VLOOKUP(F1821,'Set up'!$A$2:$C$44,2,FALSE)</f>
        <v>C00000019</v>
      </c>
      <c r="F1821" s="1" t="s">
        <v>402</v>
      </c>
      <c r="G1821" s="89" t="s">
        <v>1413</v>
      </c>
      <c r="H1821" s="5">
        <v>2</v>
      </c>
      <c r="I1821" s="5" t="str">
        <f>VLOOKUP(F1821,'Set up'!$A$2:$C$44,3,FALSE)</f>
        <v>Cash</v>
      </c>
      <c r="J1821" s="5">
        <f>VLOOKUP(F1821,'Set up'!$A$2:$D$44,4,FALSE)</f>
        <v>0</v>
      </c>
      <c r="K1821" s="4">
        <f t="shared" si="613"/>
        <v>45101</v>
      </c>
      <c r="L1821" s="5">
        <f t="shared" si="610"/>
        <v>6</v>
      </c>
      <c r="M1821" s="5">
        <f t="shared" si="611"/>
        <v>2023</v>
      </c>
      <c r="N1821" s="6">
        <v>842.4</v>
      </c>
      <c r="P1821" s="6">
        <f t="shared" si="605"/>
        <v>842.4</v>
      </c>
      <c r="Q1821" s="7">
        <f t="shared" si="606"/>
        <v>3286933.6500000013</v>
      </c>
      <c r="R1821" s="44" t="str">
        <f>VLOOKUP(F1821,'Set up'!$A$2:$E$44,5,FALSE)</f>
        <v>Trsf</v>
      </c>
    </row>
    <row r="1822" spans="1:19" ht="15" customHeight="1" x14ac:dyDescent="0.3">
      <c r="A1822" s="4">
        <v>45101</v>
      </c>
      <c r="B1822" s="5">
        <f t="shared" si="608"/>
        <v>6</v>
      </c>
      <c r="C1822" s="5">
        <f t="shared" si="609"/>
        <v>2023</v>
      </c>
      <c r="D1822" s="88" t="s">
        <v>1654</v>
      </c>
      <c r="E1822" s="5" t="str">
        <f>VLOOKUP(F1822,'Set up'!$A$2:$C$44,2,FALSE)</f>
        <v>C00000019</v>
      </c>
      <c r="F1822" s="1" t="s">
        <v>402</v>
      </c>
      <c r="G1822" s="89" t="s">
        <v>793</v>
      </c>
      <c r="H1822" s="5">
        <v>3</v>
      </c>
      <c r="I1822" s="5" t="str">
        <f>VLOOKUP(F1822,'Set up'!$A$2:$C$44,3,FALSE)</f>
        <v>Cash</v>
      </c>
      <c r="J1822" s="5">
        <f>VLOOKUP(F1822,'Set up'!$A$2:$D$44,4,FALSE)</f>
        <v>0</v>
      </c>
      <c r="K1822" s="4">
        <f t="shared" si="613"/>
        <v>45101</v>
      </c>
      <c r="L1822" s="5">
        <f t="shared" si="610"/>
        <v>6</v>
      </c>
      <c r="M1822" s="5">
        <f t="shared" si="611"/>
        <v>2023</v>
      </c>
      <c r="N1822" s="6">
        <v>187.5</v>
      </c>
      <c r="P1822" s="6">
        <f t="shared" si="605"/>
        <v>187.5</v>
      </c>
      <c r="Q1822" s="7">
        <f t="shared" si="606"/>
        <v>3287121.1500000013</v>
      </c>
      <c r="R1822" s="44" t="str">
        <f>VLOOKUP(F1822,'Set up'!$A$2:$E$44,5,FALSE)</f>
        <v>Trsf</v>
      </c>
    </row>
    <row r="1823" spans="1:19" ht="15" customHeight="1" x14ac:dyDescent="0.3">
      <c r="A1823" s="4">
        <v>45101</v>
      </c>
      <c r="B1823" s="5">
        <f t="shared" si="608"/>
        <v>6</v>
      </c>
      <c r="C1823" s="5">
        <f t="shared" si="609"/>
        <v>2023</v>
      </c>
      <c r="D1823" s="88" t="s">
        <v>1654</v>
      </c>
      <c r="E1823" s="5" t="str">
        <f>VLOOKUP(F1823,'Set up'!$A$2:$C$44,2,FALSE)</f>
        <v>C00000019</v>
      </c>
      <c r="F1823" s="1" t="s">
        <v>402</v>
      </c>
      <c r="G1823" s="89" t="s">
        <v>1471</v>
      </c>
      <c r="H1823" s="5">
        <v>1</v>
      </c>
      <c r="I1823" s="5" t="str">
        <f>VLOOKUP(F1823,'Set up'!$A$2:$C$44,3,FALSE)</f>
        <v>Cash</v>
      </c>
      <c r="J1823" s="5">
        <f>VLOOKUP(F1823,'Set up'!$A$2:$D$44,4,FALSE)</f>
        <v>0</v>
      </c>
      <c r="K1823" s="4">
        <f t="shared" si="613"/>
        <v>45101</v>
      </c>
      <c r="L1823" s="5">
        <f t="shared" si="610"/>
        <v>6</v>
      </c>
      <c r="M1823" s="5">
        <f t="shared" si="611"/>
        <v>2023</v>
      </c>
      <c r="N1823" s="6">
        <v>390</v>
      </c>
      <c r="P1823" s="6">
        <f t="shared" si="605"/>
        <v>390</v>
      </c>
      <c r="Q1823" s="7">
        <f t="shared" si="606"/>
        <v>3287511.1500000013</v>
      </c>
      <c r="R1823" s="44" t="str">
        <f>VLOOKUP(F1823,'Set up'!$A$2:$E$44,5,FALSE)</f>
        <v>Trsf</v>
      </c>
    </row>
    <row r="1824" spans="1:19" ht="15" customHeight="1" x14ac:dyDescent="0.3">
      <c r="A1824" s="4">
        <v>45101</v>
      </c>
      <c r="B1824" s="5">
        <f t="shared" si="608"/>
        <v>6</v>
      </c>
      <c r="C1824" s="5">
        <f t="shared" si="609"/>
        <v>2023</v>
      </c>
      <c r="D1824" s="88" t="s">
        <v>1654</v>
      </c>
      <c r="E1824" s="5" t="str">
        <f>VLOOKUP(F1824,'Set up'!$A$2:$C$44,2,FALSE)</f>
        <v>C00000019</v>
      </c>
      <c r="F1824" s="1" t="s">
        <v>402</v>
      </c>
      <c r="G1824" s="89" t="s">
        <v>867</v>
      </c>
      <c r="H1824" s="5">
        <v>1</v>
      </c>
      <c r="I1824" s="5" t="str">
        <f>VLOOKUP(F1824,'Set up'!$A$2:$C$44,3,FALSE)</f>
        <v>Cash</v>
      </c>
      <c r="J1824" s="5">
        <f>VLOOKUP(F1824,'Set up'!$A$2:$D$44,4,FALSE)</f>
        <v>0</v>
      </c>
      <c r="K1824" s="4">
        <f t="shared" si="613"/>
        <v>45101</v>
      </c>
      <c r="L1824" s="5">
        <f t="shared" si="610"/>
        <v>6</v>
      </c>
      <c r="M1824" s="5">
        <f t="shared" si="611"/>
        <v>2023</v>
      </c>
      <c r="N1824" s="6">
        <v>258</v>
      </c>
      <c r="P1824" s="6">
        <f t="shared" si="605"/>
        <v>258</v>
      </c>
      <c r="Q1824" s="7">
        <f t="shared" si="606"/>
        <v>3287769.1500000013</v>
      </c>
      <c r="R1824" s="44" t="str">
        <f>VLOOKUP(F1824,'Set up'!$A$2:$E$44,5,FALSE)</f>
        <v>Trsf</v>
      </c>
    </row>
    <row r="1825" spans="1:19" ht="15" customHeight="1" x14ac:dyDescent="0.3">
      <c r="A1825" s="4">
        <v>45103</v>
      </c>
      <c r="B1825" s="5">
        <f t="shared" si="608"/>
        <v>6</v>
      </c>
      <c r="C1825" s="5">
        <f t="shared" si="609"/>
        <v>2023</v>
      </c>
      <c r="D1825" s="88" t="s">
        <v>1655</v>
      </c>
      <c r="E1825" s="5" t="str">
        <f>VLOOKUP(F1825,'Set up'!$A$2:$C$44,2,FALSE)</f>
        <v>C00000013</v>
      </c>
      <c r="F1825" s="1" t="s">
        <v>1455</v>
      </c>
      <c r="G1825" s="95" t="s">
        <v>1656</v>
      </c>
      <c r="H1825" s="5">
        <v>1</v>
      </c>
      <c r="I1825" s="5" t="str">
        <f>VLOOKUP(F1825,'Set up'!$A$2:$C$44,3,FALSE)</f>
        <v>Cash</v>
      </c>
      <c r="J1825" s="5">
        <f>VLOOKUP(F1825,'Set up'!$A$2:$D$44,4,FALSE)</f>
        <v>0</v>
      </c>
      <c r="K1825" s="4">
        <f t="shared" si="613"/>
        <v>45103</v>
      </c>
      <c r="L1825" s="5">
        <f t="shared" si="610"/>
        <v>6</v>
      </c>
      <c r="M1825" s="5">
        <f t="shared" si="611"/>
        <v>2023</v>
      </c>
      <c r="N1825" s="6">
        <v>1958</v>
      </c>
      <c r="O1825" s="6">
        <f t="shared" ref="O1825:O1833" si="615">-N1825</f>
        <v>-1958</v>
      </c>
      <c r="P1825" s="6">
        <f t="shared" si="605"/>
        <v>0</v>
      </c>
      <c r="Q1825" s="7">
        <f t="shared" si="606"/>
        <v>3289727.1500000013</v>
      </c>
      <c r="R1825" s="44" t="str">
        <f>VLOOKUP(F1825,'Set up'!$A$2:$E$44,5,FALSE)</f>
        <v>Chq</v>
      </c>
      <c r="S1825" s="1" t="s">
        <v>1692</v>
      </c>
    </row>
    <row r="1826" spans="1:19" ht="15" customHeight="1" x14ac:dyDescent="0.3">
      <c r="A1826" s="4">
        <v>45103</v>
      </c>
      <c r="B1826" s="5">
        <f t="shared" ref="B1826:B1830" si="616">MONTH(A1826)</f>
        <v>6</v>
      </c>
      <c r="C1826" s="5">
        <f t="shared" ref="C1826:C1830" si="617">YEAR(A1826)</f>
        <v>2023</v>
      </c>
      <c r="D1826" s="88" t="s">
        <v>1655</v>
      </c>
      <c r="E1826" s="5" t="str">
        <f>VLOOKUP(F1826,'Set up'!$A$2:$C$44,2,FALSE)</f>
        <v>C00000013</v>
      </c>
      <c r="F1826" s="1" t="s">
        <v>1455</v>
      </c>
      <c r="G1826" s="90" t="s">
        <v>1062</v>
      </c>
      <c r="H1826" s="5">
        <v>1</v>
      </c>
      <c r="I1826" s="5" t="str">
        <f>VLOOKUP(F1826,'Set up'!$A$2:$C$44,3,FALSE)</f>
        <v>Cash</v>
      </c>
      <c r="J1826" s="5">
        <f>VLOOKUP(F1826,'Set up'!$A$2:$D$44,4,FALSE)</f>
        <v>0</v>
      </c>
      <c r="K1826" s="4">
        <f t="shared" si="613"/>
        <v>45103</v>
      </c>
      <c r="L1826" s="5">
        <f t="shared" ref="L1826:L1836" si="618">MONTH(K1826)</f>
        <v>6</v>
      </c>
      <c r="M1826" s="5">
        <f t="shared" ref="M1826:M1836" si="619">YEAR(K1826)</f>
        <v>2023</v>
      </c>
      <c r="N1826" s="6">
        <v>237</v>
      </c>
      <c r="O1826" s="6">
        <f t="shared" si="615"/>
        <v>-237</v>
      </c>
      <c r="P1826" s="6">
        <f t="shared" ref="P1826:P1836" si="620">SUM(N1826+O1826)</f>
        <v>0</v>
      </c>
      <c r="Q1826" s="7">
        <f t="shared" ref="Q1826:Q1836" si="621">SUM(Q1825+N1826)</f>
        <v>3289964.1500000013</v>
      </c>
      <c r="R1826" s="44" t="str">
        <f>VLOOKUP(F1826,'Set up'!$A$2:$E$44,5,FALSE)</f>
        <v>Chq</v>
      </c>
      <c r="S1826" s="1" t="s">
        <v>1692</v>
      </c>
    </row>
    <row r="1827" spans="1:19" ht="15" customHeight="1" x14ac:dyDescent="0.3">
      <c r="A1827" s="4">
        <v>45103</v>
      </c>
      <c r="B1827" s="5">
        <f t="shared" si="616"/>
        <v>6</v>
      </c>
      <c r="C1827" s="5">
        <f t="shared" si="617"/>
        <v>2023</v>
      </c>
      <c r="D1827" s="88" t="s">
        <v>1655</v>
      </c>
      <c r="E1827" s="5" t="str">
        <f>VLOOKUP(F1827,'Set up'!$A$2:$C$44,2,FALSE)</f>
        <v>C00000013</v>
      </c>
      <c r="F1827" s="1" t="s">
        <v>1455</v>
      </c>
      <c r="G1827" s="90" t="s">
        <v>1657</v>
      </c>
      <c r="H1827" s="5">
        <v>1</v>
      </c>
      <c r="I1827" s="5" t="str">
        <f>VLOOKUP(F1827,'Set up'!$A$2:$C$44,3,FALSE)</f>
        <v>Cash</v>
      </c>
      <c r="J1827" s="5">
        <f>VLOOKUP(F1827,'Set up'!$A$2:$D$44,4,FALSE)</f>
        <v>0</v>
      </c>
      <c r="K1827" s="4">
        <f t="shared" si="613"/>
        <v>45103</v>
      </c>
      <c r="L1827" s="5">
        <f t="shared" si="618"/>
        <v>6</v>
      </c>
      <c r="M1827" s="5">
        <f t="shared" si="619"/>
        <v>2023</v>
      </c>
      <c r="N1827" s="6">
        <v>258</v>
      </c>
      <c r="O1827" s="6">
        <f t="shared" si="615"/>
        <v>-258</v>
      </c>
      <c r="P1827" s="6">
        <f t="shared" si="620"/>
        <v>0</v>
      </c>
      <c r="Q1827" s="7">
        <f t="shared" si="621"/>
        <v>3290222.1500000013</v>
      </c>
      <c r="R1827" s="44" t="str">
        <f>VLOOKUP(F1827,'Set up'!$A$2:$E$44,5,FALSE)</f>
        <v>Chq</v>
      </c>
      <c r="S1827" s="1" t="s">
        <v>1692</v>
      </c>
    </row>
    <row r="1828" spans="1:19" ht="15" customHeight="1" x14ac:dyDescent="0.3">
      <c r="A1828" s="4">
        <v>45103</v>
      </c>
      <c r="B1828" s="5">
        <f t="shared" si="616"/>
        <v>6</v>
      </c>
      <c r="C1828" s="5">
        <f t="shared" si="617"/>
        <v>2023</v>
      </c>
      <c r="D1828" s="88" t="s">
        <v>1655</v>
      </c>
      <c r="E1828" s="5" t="str">
        <f>VLOOKUP(F1828,'Set up'!$A$2:$C$44,2,FALSE)</f>
        <v>C00000013</v>
      </c>
      <c r="F1828" s="1" t="s">
        <v>1455</v>
      </c>
      <c r="G1828" s="90" t="s">
        <v>1658</v>
      </c>
      <c r="H1828" s="5">
        <v>5</v>
      </c>
      <c r="I1828" s="5" t="str">
        <f>VLOOKUP(F1828,'Set up'!$A$2:$C$44,3,FALSE)</f>
        <v>Cash</v>
      </c>
      <c r="J1828" s="5">
        <f>VLOOKUP(F1828,'Set up'!$A$2:$D$44,4,FALSE)</f>
        <v>0</v>
      </c>
      <c r="K1828" s="4">
        <f t="shared" si="613"/>
        <v>45103</v>
      </c>
      <c r="L1828" s="5">
        <f t="shared" si="618"/>
        <v>6</v>
      </c>
      <c r="M1828" s="5">
        <f t="shared" si="619"/>
        <v>2023</v>
      </c>
      <c r="N1828" s="6">
        <v>30</v>
      </c>
      <c r="O1828" s="6">
        <f t="shared" si="615"/>
        <v>-30</v>
      </c>
      <c r="P1828" s="6">
        <f t="shared" si="620"/>
        <v>0</v>
      </c>
      <c r="Q1828" s="7">
        <f t="shared" si="621"/>
        <v>3290252.1500000013</v>
      </c>
      <c r="R1828" s="44" t="str">
        <f>VLOOKUP(F1828,'Set up'!$A$2:$E$44,5,FALSE)</f>
        <v>Chq</v>
      </c>
      <c r="S1828" s="1" t="s">
        <v>1692</v>
      </c>
    </row>
    <row r="1829" spans="1:19" ht="15" customHeight="1" x14ac:dyDescent="0.3">
      <c r="A1829" s="4">
        <v>45103</v>
      </c>
      <c r="B1829" s="5">
        <f t="shared" si="616"/>
        <v>6</v>
      </c>
      <c r="C1829" s="5">
        <f t="shared" si="617"/>
        <v>2023</v>
      </c>
      <c r="D1829" s="88" t="s">
        <v>1655</v>
      </c>
      <c r="E1829" s="5" t="str">
        <f>VLOOKUP(F1829,'Set up'!$A$2:$C$44,2,FALSE)</f>
        <v>C00000013</v>
      </c>
      <c r="F1829" s="1" t="s">
        <v>1455</v>
      </c>
      <c r="G1829" s="90" t="s">
        <v>1659</v>
      </c>
      <c r="H1829" s="5">
        <v>5</v>
      </c>
      <c r="I1829" s="5" t="str">
        <f>VLOOKUP(F1829,'Set up'!$A$2:$C$44,3,FALSE)</f>
        <v>Cash</v>
      </c>
      <c r="J1829" s="5">
        <f>VLOOKUP(F1829,'Set up'!$A$2:$D$44,4,FALSE)</f>
        <v>0</v>
      </c>
      <c r="K1829" s="4">
        <f t="shared" si="613"/>
        <v>45103</v>
      </c>
      <c r="L1829" s="5">
        <f t="shared" si="618"/>
        <v>6</v>
      </c>
      <c r="M1829" s="5">
        <f t="shared" si="619"/>
        <v>2023</v>
      </c>
      <c r="N1829" s="6">
        <v>27.5</v>
      </c>
      <c r="O1829" s="6">
        <f t="shared" si="615"/>
        <v>-27.5</v>
      </c>
      <c r="P1829" s="6">
        <f t="shared" si="620"/>
        <v>0</v>
      </c>
      <c r="Q1829" s="7">
        <f t="shared" si="621"/>
        <v>3290279.6500000013</v>
      </c>
      <c r="R1829" s="44" t="str">
        <f>VLOOKUP(F1829,'Set up'!$A$2:$E$44,5,FALSE)</f>
        <v>Chq</v>
      </c>
      <c r="S1829" s="1" t="s">
        <v>1692</v>
      </c>
    </row>
    <row r="1830" spans="1:19" ht="15" customHeight="1" x14ac:dyDescent="0.3">
      <c r="A1830" s="4">
        <v>45103</v>
      </c>
      <c r="B1830" s="5">
        <f t="shared" si="616"/>
        <v>6</v>
      </c>
      <c r="C1830" s="5">
        <f t="shared" si="617"/>
        <v>2023</v>
      </c>
      <c r="D1830" s="88" t="s">
        <v>1655</v>
      </c>
      <c r="E1830" s="5" t="str">
        <f>VLOOKUP(F1830,'Set up'!$A$2:$C$44,2,FALSE)</f>
        <v>C00000013</v>
      </c>
      <c r="F1830" s="1" t="s">
        <v>1455</v>
      </c>
      <c r="G1830" s="90" t="s">
        <v>1120</v>
      </c>
      <c r="H1830" s="5">
        <v>1</v>
      </c>
      <c r="I1830" s="5" t="str">
        <f>VLOOKUP(F1830,'Set up'!$A$2:$C$44,3,FALSE)</f>
        <v>Cash</v>
      </c>
      <c r="J1830" s="5">
        <f>VLOOKUP(F1830,'Set up'!$A$2:$D$44,4,FALSE)</f>
        <v>0</v>
      </c>
      <c r="K1830" s="4">
        <f t="shared" si="613"/>
        <v>45103</v>
      </c>
      <c r="L1830" s="5">
        <f t="shared" si="618"/>
        <v>6</v>
      </c>
      <c r="M1830" s="5">
        <f t="shared" si="619"/>
        <v>2023</v>
      </c>
      <c r="N1830" s="6">
        <v>50</v>
      </c>
      <c r="O1830" s="6">
        <f t="shared" si="615"/>
        <v>-50</v>
      </c>
      <c r="P1830" s="6">
        <f t="shared" si="620"/>
        <v>0</v>
      </c>
      <c r="Q1830" s="7">
        <f t="shared" si="621"/>
        <v>3290329.6500000013</v>
      </c>
      <c r="R1830" s="44" t="str">
        <f>VLOOKUP(F1830,'Set up'!$A$2:$E$44,5,FALSE)</f>
        <v>Chq</v>
      </c>
      <c r="S1830" s="1" t="s">
        <v>1692</v>
      </c>
    </row>
    <row r="1831" spans="1:19" ht="15" customHeight="1" x14ac:dyDescent="0.3">
      <c r="A1831" s="4">
        <v>45103</v>
      </c>
      <c r="B1831" s="5">
        <f t="shared" ref="B1831:B1839" si="622">MONTH(A1831)</f>
        <v>6</v>
      </c>
      <c r="C1831" s="5">
        <f t="shared" ref="C1831:C1839" si="623">YEAR(A1831)</f>
        <v>2023</v>
      </c>
      <c r="D1831" s="88" t="s">
        <v>1655</v>
      </c>
      <c r="E1831" s="5" t="str">
        <f>VLOOKUP(F1831,'Set up'!$A$2:$C$44,2,FALSE)</f>
        <v>C00000013</v>
      </c>
      <c r="F1831" s="1" t="s">
        <v>1455</v>
      </c>
      <c r="G1831" s="108" t="s">
        <v>1660</v>
      </c>
      <c r="H1831" s="5">
        <v>1</v>
      </c>
      <c r="I1831" s="5" t="str">
        <f>VLOOKUP(F1831,'Set up'!$A$2:$C$44,3,FALSE)</f>
        <v>Cash</v>
      </c>
      <c r="J1831" s="5">
        <f>VLOOKUP(F1831,'Set up'!$A$2:$D$44,4,FALSE)</f>
        <v>0</v>
      </c>
      <c r="K1831" s="4">
        <f t="shared" si="613"/>
        <v>45103</v>
      </c>
      <c r="L1831" s="5">
        <f t="shared" si="618"/>
        <v>6</v>
      </c>
      <c r="M1831" s="5">
        <f t="shared" si="619"/>
        <v>2023</v>
      </c>
      <c r="N1831" s="6">
        <v>70</v>
      </c>
      <c r="O1831" s="6">
        <f t="shared" si="615"/>
        <v>-70</v>
      </c>
      <c r="P1831" s="6">
        <f t="shared" si="620"/>
        <v>0</v>
      </c>
      <c r="Q1831" s="7">
        <f t="shared" si="621"/>
        <v>3290399.6500000013</v>
      </c>
      <c r="R1831" s="44" t="str">
        <f>VLOOKUP(F1831,'Set up'!$A$2:$E$44,5,FALSE)</f>
        <v>Chq</v>
      </c>
      <c r="S1831" s="1" t="s">
        <v>1692</v>
      </c>
    </row>
    <row r="1832" spans="1:19" ht="15" customHeight="1" x14ac:dyDescent="0.3">
      <c r="A1832" s="4">
        <v>45103</v>
      </c>
      <c r="B1832" s="5">
        <f t="shared" si="622"/>
        <v>6</v>
      </c>
      <c r="C1832" s="5">
        <f t="shared" si="623"/>
        <v>2023</v>
      </c>
      <c r="D1832" s="88" t="s">
        <v>1655</v>
      </c>
      <c r="E1832" s="5" t="str">
        <f>VLOOKUP(F1832,'Set up'!$A$2:$C$44,2,FALSE)</f>
        <v>C00000013</v>
      </c>
      <c r="F1832" s="1" t="s">
        <v>1455</v>
      </c>
      <c r="G1832" s="99" t="s">
        <v>1661</v>
      </c>
      <c r="H1832" s="5">
        <v>1</v>
      </c>
      <c r="I1832" s="5" t="str">
        <f>VLOOKUP(F1832,'Set up'!$A$2:$C$44,3,FALSE)</f>
        <v>Cash</v>
      </c>
      <c r="J1832" s="5">
        <f>VLOOKUP(F1832,'Set up'!$A$2:$D$44,4,FALSE)</f>
        <v>0</v>
      </c>
      <c r="K1832" s="4">
        <f t="shared" si="613"/>
        <v>45103</v>
      </c>
      <c r="L1832" s="5">
        <f t="shared" si="618"/>
        <v>6</v>
      </c>
      <c r="M1832" s="5">
        <f t="shared" si="619"/>
        <v>2023</v>
      </c>
      <c r="N1832" s="6">
        <v>74</v>
      </c>
      <c r="O1832" s="6">
        <f t="shared" si="615"/>
        <v>-74</v>
      </c>
      <c r="P1832" s="6">
        <f t="shared" si="620"/>
        <v>0</v>
      </c>
      <c r="Q1832" s="7">
        <f t="shared" si="621"/>
        <v>3290473.6500000013</v>
      </c>
      <c r="R1832" s="44" t="str">
        <f>VLOOKUP(F1832,'Set up'!$A$2:$E$44,5,FALSE)</f>
        <v>Chq</v>
      </c>
      <c r="S1832" s="1" t="s">
        <v>1692</v>
      </c>
    </row>
    <row r="1833" spans="1:19" ht="15" customHeight="1" x14ac:dyDescent="0.3">
      <c r="A1833" s="4">
        <v>45103</v>
      </c>
      <c r="B1833" s="5">
        <f t="shared" si="622"/>
        <v>6</v>
      </c>
      <c r="C1833" s="5">
        <f t="shared" si="623"/>
        <v>2023</v>
      </c>
      <c r="D1833" s="88" t="s">
        <v>1655</v>
      </c>
      <c r="E1833" s="5" t="str">
        <f>VLOOKUP(F1833,'Set up'!$A$2:$C$44,2,FALSE)</f>
        <v>C00000013</v>
      </c>
      <c r="F1833" s="1" t="s">
        <v>1455</v>
      </c>
      <c r="G1833" s="99" t="s">
        <v>1662</v>
      </c>
      <c r="H1833" s="5">
        <v>1</v>
      </c>
      <c r="I1833" s="5" t="str">
        <f>VLOOKUP(F1833,'Set up'!$A$2:$C$44,3,FALSE)</f>
        <v>Cash</v>
      </c>
      <c r="J1833" s="5">
        <f>VLOOKUP(F1833,'Set up'!$A$2:$D$44,4,FALSE)</f>
        <v>0</v>
      </c>
      <c r="K1833" s="4">
        <f t="shared" si="613"/>
        <v>45103</v>
      </c>
      <c r="L1833" s="5">
        <f t="shared" si="618"/>
        <v>6</v>
      </c>
      <c r="M1833" s="5">
        <f t="shared" si="619"/>
        <v>2023</v>
      </c>
      <c r="N1833" s="6">
        <v>116</v>
      </c>
      <c r="O1833" s="6">
        <f t="shared" si="615"/>
        <v>-116</v>
      </c>
      <c r="P1833" s="6">
        <f t="shared" si="620"/>
        <v>0</v>
      </c>
      <c r="Q1833" s="7">
        <f t="shared" si="621"/>
        <v>3290589.6500000013</v>
      </c>
      <c r="R1833" s="44" t="str">
        <f>VLOOKUP(F1833,'Set up'!$A$2:$E$44,5,FALSE)</f>
        <v>Chq</v>
      </c>
      <c r="S1833" s="1" t="s">
        <v>1692</v>
      </c>
    </row>
    <row r="1834" spans="1:19" ht="15" customHeight="1" x14ac:dyDescent="0.3">
      <c r="A1834" s="4" t="s">
        <v>1666</v>
      </c>
      <c r="B1834" s="5" t="e">
        <f t="shared" si="622"/>
        <v>#VALUE!</v>
      </c>
      <c r="C1834" s="5" t="e">
        <f t="shared" si="623"/>
        <v>#VALUE!</v>
      </c>
      <c r="D1834" s="88" t="s">
        <v>1665</v>
      </c>
      <c r="E1834" s="5" t="str">
        <f>VLOOKUP(F1834,'Set up'!$A$2:$C$44,2,FALSE)</f>
        <v>C00000034</v>
      </c>
      <c r="F1834" s="1" t="s">
        <v>1198</v>
      </c>
      <c r="G1834" s="89" t="s">
        <v>1358</v>
      </c>
      <c r="H1834" s="5">
        <v>2</v>
      </c>
      <c r="I1834" s="5" t="str">
        <f>VLOOKUP(F1834,'Set up'!$A$2:$C$44,3,FALSE)</f>
        <v>Cash</v>
      </c>
      <c r="J1834" s="5">
        <f>VLOOKUP(F1834,'Set up'!$A$2:$D$44,4,FALSE)</f>
        <v>0</v>
      </c>
      <c r="K1834" s="4" t="e">
        <f t="shared" si="613"/>
        <v>#VALUE!</v>
      </c>
      <c r="L1834" s="5" t="e">
        <f t="shared" si="618"/>
        <v>#VALUE!</v>
      </c>
      <c r="M1834" s="5" t="e">
        <f t="shared" si="619"/>
        <v>#VALUE!</v>
      </c>
      <c r="N1834" s="6">
        <v>3740</v>
      </c>
      <c r="O1834" s="6">
        <f>-3000-740</f>
        <v>-3740</v>
      </c>
      <c r="P1834" s="6">
        <f t="shared" si="620"/>
        <v>0</v>
      </c>
      <c r="Q1834" s="7">
        <f t="shared" si="621"/>
        <v>3294329.6500000013</v>
      </c>
      <c r="R1834" s="44" t="str">
        <f>VLOOKUP(F1834,'Set up'!$A$2:$E$44,5,FALSE)</f>
        <v>Trsf</v>
      </c>
      <c r="S1834" s="1" t="s">
        <v>1751</v>
      </c>
    </row>
    <row r="1835" spans="1:19" ht="15" customHeight="1" x14ac:dyDescent="0.3">
      <c r="A1835" s="4" t="s">
        <v>1666</v>
      </c>
      <c r="B1835" s="5" t="e">
        <f t="shared" si="622"/>
        <v>#VALUE!</v>
      </c>
      <c r="C1835" s="5" t="e">
        <f t="shared" si="623"/>
        <v>#VALUE!</v>
      </c>
      <c r="D1835" s="88" t="s">
        <v>1665</v>
      </c>
      <c r="E1835" s="5" t="str">
        <f>VLOOKUP(F1835,'Set up'!$A$2:$C$44,2,FALSE)</f>
        <v>C00000034</v>
      </c>
      <c r="F1835" s="1" t="s">
        <v>1198</v>
      </c>
      <c r="G1835" s="89" t="s">
        <v>1354</v>
      </c>
      <c r="H1835" s="5">
        <v>2</v>
      </c>
      <c r="I1835" s="5" t="str">
        <f>VLOOKUP(F1835,'Set up'!$A$2:$C$44,3,FALSE)</f>
        <v>Cash</v>
      </c>
      <c r="J1835" s="5">
        <f>VLOOKUP(F1835,'Set up'!$A$2:$D$44,4,FALSE)</f>
        <v>0</v>
      </c>
      <c r="K1835" s="4" t="e">
        <f t="shared" si="613"/>
        <v>#VALUE!</v>
      </c>
      <c r="L1835" s="5" t="e">
        <f t="shared" si="618"/>
        <v>#VALUE!</v>
      </c>
      <c r="M1835" s="5" t="e">
        <f t="shared" si="619"/>
        <v>#VALUE!</v>
      </c>
      <c r="N1835" s="6">
        <v>450</v>
      </c>
      <c r="O1835" s="6">
        <f>-393.5-56.5</f>
        <v>-450</v>
      </c>
      <c r="P1835" s="6">
        <f t="shared" si="620"/>
        <v>0</v>
      </c>
      <c r="Q1835" s="7">
        <f t="shared" si="621"/>
        <v>3294779.6500000013</v>
      </c>
      <c r="R1835" s="44" t="str">
        <f>VLOOKUP(F1835,'Set up'!$A$2:$E$44,5,FALSE)</f>
        <v>Trsf</v>
      </c>
      <c r="S1835" s="119" t="s">
        <v>1752</v>
      </c>
    </row>
    <row r="1836" spans="1:19" ht="15" customHeight="1" x14ac:dyDescent="0.3">
      <c r="A1836" s="4" t="s">
        <v>1666</v>
      </c>
      <c r="B1836" s="5" t="e">
        <f t="shared" si="622"/>
        <v>#VALUE!</v>
      </c>
      <c r="C1836" s="5" t="e">
        <f t="shared" si="623"/>
        <v>#VALUE!</v>
      </c>
      <c r="D1836" s="88" t="s">
        <v>1665</v>
      </c>
      <c r="E1836" s="5" t="str">
        <f>VLOOKUP(F1836,'Set up'!$A$2:$C$44,2,FALSE)</f>
        <v>C00000034</v>
      </c>
      <c r="F1836" s="1" t="s">
        <v>1198</v>
      </c>
      <c r="G1836" s="89" t="s">
        <v>1433</v>
      </c>
      <c r="H1836" s="5">
        <v>1</v>
      </c>
      <c r="I1836" s="5" t="str">
        <f>VLOOKUP(F1836,'Set up'!$A$2:$C$44,3,FALSE)</f>
        <v>Cash</v>
      </c>
      <c r="J1836" s="5">
        <f>VLOOKUP(F1836,'Set up'!$A$2:$D$44,4,FALSE)</f>
        <v>0</v>
      </c>
      <c r="K1836" s="4" t="e">
        <f t="shared" si="613"/>
        <v>#VALUE!</v>
      </c>
      <c r="L1836" s="5" t="e">
        <f t="shared" si="618"/>
        <v>#VALUE!</v>
      </c>
      <c r="M1836" s="5" t="e">
        <f t="shared" si="619"/>
        <v>#VALUE!</v>
      </c>
      <c r="N1836" s="6">
        <v>225</v>
      </c>
      <c r="O1836" s="6">
        <f t="shared" ref="O1836:O1841" si="624">-N1836</f>
        <v>-225</v>
      </c>
      <c r="P1836" s="6">
        <f t="shared" si="620"/>
        <v>0</v>
      </c>
      <c r="Q1836" s="7">
        <f t="shared" si="621"/>
        <v>3295004.6500000013</v>
      </c>
      <c r="R1836" s="44" t="str">
        <f>VLOOKUP(F1836,'Set up'!$A$2:$E$44,5,FALSE)</f>
        <v>Trsf</v>
      </c>
      <c r="S1836" s="1" t="s">
        <v>1753</v>
      </c>
    </row>
    <row r="1837" spans="1:19" ht="15" customHeight="1" x14ac:dyDescent="0.3">
      <c r="A1837" s="4" t="s">
        <v>1666</v>
      </c>
      <c r="B1837" s="5" t="e">
        <f t="shared" si="622"/>
        <v>#VALUE!</v>
      </c>
      <c r="C1837" s="5" t="e">
        <f t="shared" si="623"/>
        <v>#VALUE!</v>
      </c>
      <c r="D1837" s="88" t="s">
        <v>1665</v>
      </c>
      <c r="E1837" s="5" t="str">
        <f>VLOOKUP(F1837,'Set up'!$A$2:$C$44,2,FALSE)</f>
        <v>C00000034</v>
      </c>
      <c r="F1837" s="1" t="s">
        <v>1198</v>
      </c>
      <c r="G1837" s="89" t="s">
        <v>1627</v>
      </c>
      <c r="H1837" s="5">
        <v>1</v>
      </c>
      <c r="I1837" s="5" t="str">
        <f>VLOOKUP(F1837,'Set up'!$A$2:$C$44,3,FALSE)</f>
        <v>Cash</v>
      </c>
      <c r="J1837" s="5">
        <f>VLOOKUP(F1837,'Set up'!$A$2:$D$44,4,FALSE)</f>
        <v>0</v>
      </c>
      <c r="K1837" s="4" t="e">
        <f t="shared" si="613"/>
        <v>#VALUE!</v>
      </c>
      <c r="L1837" s="5" t="e">
        <f t="shared" ref="L1837:L1844" si="625">MONTH(K1837)</f>
        <v>#VALUE!</v>
      </c>
      <c r="M1837" s="5" t="e">
        <f t="shared" ref="M1837:M1844" si="626">YEAR(K1837)</f>
        <v>#VALUE!</v>
      </c>
      <c r="N1837" s="6">
        <v>236</v>
      </c>
      <c r="O1837" s="6">
        <f t="shared" si="624"/>
        <v>-236</v>
      </c>
      <c r="P1837" s="6">
        <f t="shared" ref="P1837:P1844" si="627">SUM(N1837+O1837)</f>
        <v>0</v>
      </c>
      <c r="Q1837" s="7">
        <f t="shared" ref="Q1837:Q1844" si="628">SUM(Q1836+N1837)</f>
        <v>3295240.6500000013</v>
      </c>
      <c r="R1837" s="44" t="str">
        <f>VLOOKUP(F1837,'Set up'!$A$2:$E$44,5,FALSE)</f>
        <v>Trsf</v>
      </c>
      <c r="S1837" s="1" t="s">
        <v>1754</v>
      </c>
    </row>
    <row r="1838" spans="1:19" ht="15" customHeight="1" x14ac:dyDescent="0.3">
      <c r="A1838" s="4" t="s">
        <v>1666</v>
      </c>
      <c r="B1838" s="5" t="e">
        <f t="shared" si="622"/>
        <v>#VALUE!</v>
      </c>
      <c r="C1838" s="5" t="e">
        <f t="shared" si="623"/>
        <v>#VALUE!</v>
      </c>
      <c r="D1838" s="88" t="s">
        <v>1665</v>
      </c>
      <c r="E1838" s="5" t="str">
        <f>VLOOKUP(F1838,'Set up'!$A$2:$C$44,2,FALSE)</f>
        <v>C00000034</v>
      </c>
      <c r="F1838" s="1" t="s">
        <v>1198</v>
      </c>
      <c r="G1838" s="89" t="s">
        <v>1063</v>
      </c>
      <c r="H1838" s="5">
        <v>1</v>
      </c>
      <c r="I1838" s="5" t="str">
        <f>VLOOKUP(F1838,'Set up'!$A$2:$C$44,3,FALSE)</f>
        <v>Cash</v>
      </c>
      <c r="J1838" s="5">
        <f>VLOOKUP(F1838,'Set up'!$A$2:$D$44,4,FALSE)</f>
        <v>0</v>
      </c>
      <c r="K1838" s="4" t="e">
        <f t="shared" si="613"/>
        <v>#VALUE!</v>
      </c>
      <c r="L1838" s="5" t="e">
        <f t="shared" si="625"/>
        <v>#VALUE!</v>
      </c>
      <c r="M1838" s="5" t="e">
        <f t="shared" si="626"/>
        <v>#VALUE!</v>
      </c>
      <c r="N1838" s="6">
        <v>95</v>
      </c>
      <c r="O1838" s="6">
        <f t="shared" si="624"/>
        <v>-95</v>
      </c>
      <c r="P1838" s="6">
        <f t="shared" si="627"/>
        <v>0</v>
      </c>
      <c r="Q1838" s="7">
        <f t="shared" si="628"/>
        <v>3295335.6500000013</v>
      </c>
      <c r="R1838" s="44" t="str">
        <f>VLOOKUP(F1838,'Set up'!$A$2:$E$44,5,FALSE)</f>
        <v>Trsf</v>
      </c>
      <c r="S1838" s="1" t="s">
        <v>1755</v>
      </c>
    </row>
    <row r="1839" spans="1:19" ht="15" customHeight="1" x14ac:dyDescent="0.3">
      <c r="A1839" s="4" t="s">
        <v>1666</v>
      </c>
      <c r="B1839" s="5" t="e">
        <f t="shared" si="622"/>
        <v>#VALUE!</v>
      </c>
      <c r="C1839" s="5" t="e">
        <f t="shared" si="623"/>
        <v>#VALUE!</v>
      </c>
      <c r="D1839" s="88" t="s">
        <v>1665</v>
      </c>
      <c r="E1839" s="5" t="str">
        <f>VLOOKUP(F1839,'Set up'!$A$2:$C$44,2,FALSE)</f>
        <v>C00000034</v>
      </c>
      <c r="F1839" s="1" t="s">
        <v>1198</v>
      </c>
      <c r="G1839" s="89" t="s">
        <v>1112</v>
      </c>
      <c r="H1839" s="5">
        <v>1</v>
      </c>
      <c r="I1839" s="5" t="str">
        <f>VLOOKUP(F1839,'Set up'!$A$2:$C$44,3,FALSE)</f>
        <v>Cash</v>
      </c>
      <c r="J1839" s="5">
        <f>VLOOKUP(F1839,'Set up'!$A$2:$D$44,4,FALSE)</f>
        <v>0</v>
      </c>
      <c r="K1839" s="4" t="e">
        <f t="shared" si="613"/>
        <v>#VALUE!</v>
      </c>
      <c r="L1839" s="5" t="e">
        <f t="shared" si="625"/>
        <v>#VALUE!</v>
      </c>
      <c r="M1839" s="5" t="e">
        <f t="shared" si="626"/>
        <v>#VALUE!</v>
      </c>
      <c r="N1839" s="6">
        <v>62.5</v>
      </c>
      <c r="O1839" s="6">
        <f t="shared" si="624"/>
        <v>-62.5</v>
      </c>
      <c r="P1839" s="6">
        <f t="shared" si="627"/>
        <v>0</v>
      </c>
      <c r="Q1839" s="7">
        <f t="shared" si="628"/>
        <v>3295398.1500000013</v>
      </c>
      <c r="R1839" s="44" t="str">
        <f>VLOOKUP(F1839,'Set up'!$A$2:$E$44,5,FALSE)</f>
        <v>Trsf</v>
      </c>
      <c r="S1839" s="1" t="s">
        <v>1756</v>
      </c>
    </row>
    <row r="1840" spans="1:19" ht="15" customHeight="1" x14ac:dyDescent="0.3">
      <c r="A1840" s="4" t="s">
        <v>1666</v>
      </c>
      <c r="B1840" s="5" t="e">
        <f t="shared" ref="B1840:B1844" si="629">MONTH(A1840)</f>
        <v>#VALUE!</v>
      </c>
      <c r="C1840" s="5" t="e">
        <f t="shared" ref="C1840:C1844" si="630">YEAR(A1840)</f>
        <v>#VALUE!</v>
      </c>
      <c r="D1840" s="88" t="s">
        <v>1665</v>
      </c>
      <c r="E1840" s="5" t="str">
        <f>VLOOKUP(F1840,'Set up'!$A$2:$C$44,2,FALSE)</f>
        <v>C00000034</v>
      </c>
      <c r="F1840" s="1" t="s">
        <v>1198</v>
      </c>
      <c r="G1840" s="89" t="s">
        <v>1663</v>
      </c>
      <c r="H1840" s="5">
        <v>1</v>
      </c>
      <c r="I1840" s="5" t="str">
        <f>VLOOKUP(F1840,'Set up'!$A$2:$C$44,3,FALSE)</f>
        <v>Cash</v>
      </c>
      <c r="J1840" s="5">
        <f>VLOOKUP(F1840,'Set up'!$A$2:$D$44,4,FALSE)</f>
        <v>0</v>
      </c>
      <c r="K1840" s="4" t="e">
        <f t="shared" si="613"/>
        <v>#VALUE!</v>
      </c>
      <c r="L1840" s="5" t="e">
        <f t="shared" si="625"/>
        <v>#VALUE!</v>
      </c>
      <c r="M1840" s="5" t="e">
        <f t="shared" si="626"/>
        <v>#VALUE!</v>
      </c>
      <c r="N1840" s="6">
        <v>165</v>
      </c>
      <c r="O1840" s="6">
        <f t="shared" si="624"/>
        <v>-165</v>
      </c>
      <c r="P1840" s="6">
        <f t="shared" si="627"/>
        <v>0</v>
      </c>
      <c r="Q1840" s="7">
        <f t="shared" si="628"/>
        <v>3295563.1500000013</v>
      </c>
      <c r="R1840" s="44" t="str">
        <f>VLOOKUP(F1840,'Set up'!$A$2:$E$44,5,FALSE)</f>
        <v>Trsf</v>
      </c>
      <c r="S1840" s="1" t="s">
        <v>1757</v>
      </c>
    </row>
    <row r="1841" spans="1:19" ht="15" customHeight="1" x14ac:dyDescent="0.3">
      <c r="A1841" s="4" t="s">
        <v>1666</v>
      </c>
      <c r="B1841" s="5" t="e">
        <f t="shared" si="629"/>
        <v>#VALUE!</v>
      </c>
      <c r="C1841" s="5" t="e">
        <f t="shared" si="630"/>
        <v>#VALUE!</v>
      </c>
      <c r="D1841" s="88" t="s">
        <v>1665</v>
      </c>
      <c r="E1841" s="5" t="str">
        <f>VLOOKUP(F1841,'Set up'!$A$2:$C$44,2,FALSE)</f>
        <v>C00000034</v>
      </c>
      <c r="F1841" s="1" t="s">
        <v>1198</v>
      </c>
      <c r="G1841" s="89" t="s">
        <v>1664</v>
      </c>
      <c r="H1841" s="5">
        <v>1</v>
      </c>
      <c r="I1841" s="5" t="str">
        <f>VLOOKUP(F1841,'Set up'!$A$2:$C$44,3,FALSE)</f>
        <v>Cash</v>
      </c>
      <c r="J1841" s="5">
        <f>VLOOKUP(F1841,'Set up'!$A$2:$D$44,4,FALSE)</f>
        <v>0</v>
      </c>
      <c r="K1841" s="4" t="e">
        <f t="shared" si="613"/>
        <v>#VALUE!</v>
      </c>
      <c r="L1841" s="5" t="e">
        <f t="shared" si="625"/>
        <v>#VALUE!</v>
      </c>
      <c r="M1841" s="5" t="e">
        <f t="shared" si="626"/>
        <v>#VALUE!</v>
      </c>
      <c r="N1841" s="6">
        <v>160</v>
      </c>
      <c r="O1841" s="6">
        <f t="shared" si="624"/>
        <v>-160</v>
      </c>
      <c r="P1841" s="6">
        <f t="shared" si="627"/>
        <v>0</v>
      </c>
      <c r="Q1841" s="7">
        <f t="shared" si="628"/>
        <v>3295723.1500000013</v>
      </c>
      <c r="R1841" s="44" t="str">
        <f>VLOOKUP(F1841,'Set up'!$A$2:$E$44,5,FALSE)</f>
        <v>Trsf</v>
      </c>
      <c r="S1841" s="1" t="s">
        <v>1758</v>
      </c>
    </row>
    <row r="1842" spans="1:19" ht="15" customHeight="1" x14ac:dyDescent="0.3">
      <c r="A1842" s="4">
        <v>45105</v>
      </c>
      <c r="B1842" s="5">
        <f t="shared" si="629"/>
        <v>6</v>
      </c>
      <c r="C1842" s="5">
        <f t="shared" si="630"/>
        <v>2023</v>
      </c>
      <c r="D1842" s="88" t="s">
        <v>1667</v>
      </c>
      <c r="E1842" s="5" t="str">
        <f>VLOOKUP(F1842,'Set up'!$A$2:$C$44,2,FALSE)</f>
        <v>C00000021</v>
      </c>
      <c r="F1842" s="1" t="s">
        <v>493</v>
      </c>
      <c r="G1842" s="107" t="s">
        <v>718</v>
      </c>
      <c r="H1842" s="5">
        <v>1</v>
      </c>
      <c r="I1842" s="5" t="str">
        <f>VLOOKUP(F1842,'Set up'!$A$2:$C$44,3,FALSE)</f>
        <v>Cash</v>
      </c>
      <c r="J1842" s="5">
        <f>VLOOKUP(F1842,'Set up'!$A$2:$D$44,4,FALSE)</f>
        <v>0</v>
      </c>
      <c r="K1842" s="4">
        <f t="shared" si="613"/>
        <v>45105</v>
      </c>
      <c r="L1842" s="5">
        <f t="shared" si="625"/>
        <v>6</v>
      </c>
      <c r="M1842" s="5">
        <f t="shared" si="626"/>
        <v>2023</v>
      </c>
      <c r="N1842" s="6">
        <v>1870</v>
      </c>
      <c r="P1842" s="6">
        <f t="shared" si="627"/>
        <v>1870</v>
      </c>
      <c r="Q1842" s="7">
        <f t="shared" si="628"/>
        <v>3297593.1500000013</v>
      </c>
      <c r="R1842" s="44" t="str">
        <f>VLOOKUP(F1842,'Set up'!$A$2:$E$44,5,FALSE)</f>
        <v>PD Chq</v>
      </c>
    </row>
    <row r="1843" spans="1:19" ht="15" customHeight="1" x14ac:dyDescent="0.3">
      <c r="A1843" s="4">
        <v>45105</v>
      </c>
      <c r="B1843" s="5">
        <f t="shared" si="629"/>
        <v>6</v>
      </c>
      <c r="C1843" s="5">
        <f t="shared" si="630"/>
        <v>2023</v>
      </c>
      <c r="D1843" s="88" t="s">
        <v>1667</v>
      </c>
      <c r="E1843" s="5" t="str">
        <f>VLOOKUP(F1843,'Set up'!$A$2:$C$44,2,FALSE)</f>
        <v>C00000021</v>
      </c>
      <c r="F1843" s="1" t="s">
        <v>493</v>
      </c>
      <c r="G1843" s="99" t="s">
        <v>656</v>
      </c>
      <c r="H1843" s="5">
        <v>2</v>
      </c>
      <c r="I1843" s="5" t="str">
        <f>VLOOKUP(F1843,'Set up'!$A$2:$C$44,3,FALSE)</f>
        <v>Cash</v>
      </c>
      <c r="J1843" s="5">
        <f>VLOOKUP(F1843,'Set up'!$A$2:$D$44,4,FALSE)</f>
        <v>0</v>
      </c>
      <c r="K1843" s="4">
        <f t="shared" si="613"/>
        <v>45105</v>
      </c>
      <c r="L1843" s="5">
        <f t="shared" si="625"/>
        <v>6</v>
      </c>
      <c r="M1843" s="5">
        <f t="shared" si="626"/>
        <v>2023</v>
      </c>
      <c r="N1843" s="6">
        <v>510</v>
      </c>
      <c r="P1843" s="6">
        <f t="shared" si="627"/>
        <v>510</v>
      </c>
      <c r="Q1843" s="7">
        <f t="shared" si="628"/>
        <v>3298103.1500000013</v>
      </c>
      <c r="R1843" s="44" t="str">
        <f>VLOOKUP(F1843,'Set up'!$A$2:$E$44,5,FALSE)</f>
        <v>PD Chq</v>
      </c>
    </row>
    <row r="1844" spans="1:19" ht="15" customHeight="1" x14ac:dyDescent="0.3">
      <c r="A1844" s="4">
        <v>45105</v>
      </c>
      <c r="B1844" s="5">
        <f t="shared" si="629"/>
        <v>6</v>
      </c>
      <c r="C1844" s="5">
        <f t="shared" si="630"/>
        <v>2023</v>
      </c>
      <c r="D1844" s="88" t="s">
        <v>1667</v>
      </c>
      <c r="E1844" s="5" t="str">
        <f>VLOOKUP(F1844,'Set up'!$A$2:$C$44,2,FALSE)</f>
        <v>C00000021</v>
      </c>
      <c r="F1844" s="1" t="s">
        <v>493</v>
      </c>
      <c r="G1844" s="99" t="s">
        <v>1063</v>
      </c>
      <c r="H1844" s="5">
        <v>1</v>
      </c>
      <c r="I1844" s="5" t="str">
        <f>VLOOKUP(F1844,'Set up'!$A$2:$C$44,3,FALSE)</f>
        <v>Cash</v>
      </c>
      <c r="J1844" s="5">
        <f>VLOOKUP(F1844,'Set up'!$A$2:$D$44,4,FALSE)</f>
        <v>0</v>
      </c>
      <c r="K1844" s="4">
        <f t="shared" si="613"/>
        <v>45105</v>
      </c>
      <c r="L1844" s="5">
        <f t="shared" si="625"/>
        <v>6</v>
      </c>
      <c r="M1844" s="5">
        <f t="shared" si="626"/>
        <v>2023</v>
      </c>
      <c r="N1844" s="6">
        <v>95</v>
      </c>
      <c r="P1844" s="6">
        <f t="shared" si="627"/>
        <v>95</v>
      </c>
      <c r="Q1844" s="7">
        <f t="shared" si="628"/>
        <v>3298198.1500000013</v>
      </c>
      <c r="R1844" s="44" t="str">
        <f>VLOOKUP(F1844,'Set up'!$A$2:$E$44,5,FALSE)</f>
        <v>PD Chq</v>
      </c>
    </row>
    <row r="1845" spans="1:19" ht="15" customHeight="1" x14ac:dyDescent="0.3">
      <c r="A1845" s="4" t="s">
        <v>1711</v>
      </c>
      <c r="B1845" s="5">
        <f t="shared" ref="B1845:B1908" si="631">MONTH(A1845)</f>
        <v>1</v>
      </c>
      <c r="C1845" s="5">
        <f t="shared" ref="C1845:C1908" si="632">YEAR(A1845)</f>
        <v>2023</v>
      </c>
      <c r="D1845" s="88" t="s">
        <v>1708</v>
      </c>
      <c r="E1845" s="5" t="str">
        <f>VLOOKUP(F1845,'Set up'!$A$2:$C$44,2,FALSE)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up'!$A$2:$C$44,3,FALSE)</f>
        <v>60</v>
      </c>
      <c r="J1845" s="5">
        <f>VLOOKUP(F1845,'Set up'!$A$2:$D$44,4,FALSE)</f>
        <v>60</v>
      </c>
      <c r="K1845" s="4">
        <f t="shared" ref="K1845:K1908" si="633">A1845+J1845</f>
        <v>44993</v>
      </c>
      <c r="L1845" s="5">
        <f t="shared" ref="L1845:L1908" si="634">MONTH(K1845)</f>
        <v>3</v>
      </c>
      <c r="M1845" s="5">
        <f t="shared" ref="M1845:M1908" si="635">YEAR(K1845)</f>
        <v>2023</v>
      </c>
      <c r="N1845" s="6">
        <v>220</v>
      </c>
      <c r="P1845" s="6">
        <f t="shared" ref="P1845:P1908" si="636">SUM(N1845+O1845)</f>
        <v>220</v>
      </c>
      <c r="Q1845" s="7">
        <f t="shared" ref="Q1845:Q1908" si="637">SUM(Q1844+N1845)</f>
        <v>3298418.1500000013</v>
      </c>
      <c r="R1845" s="44" t="str">
        <f>VLOOKUP(F1845,'Set up'!$A$2:$E$44,5,FALSE)</f>
        <v>Chq</v>
      </c>
    </row>
    <row r="1846" spans="1:19" ht="15" customHeight="1" x14ac:dyDescent="0.3">
      <c r="A1846" s="4" t="s">
        <v>1711</v>
      </c>
      <c r="B1846" s="5">
        <f t="shared" si="631"/>
        <v>1</v>
      </c>
      <c r="C1846" s="5">
        <f t="shared" si="632"/>
        <v>2023</v>
      </c>
      <c r="D1846" s="88" t="s">
        <v>1709</v>
      </c>
      <c r="E1846" s="5" t="str">
        <f>VLOOKUP(F1846,'Set up'!$A$2:$C$44,2,FALSE)</f>
        <v>C00000020</v>
      </c>
      <c r="F1846" s="1" t="s">
        <v>411</v>
      </c>
      <c r="G1846" s="99" t="s">
        <v>1112</v>
      </c>
      <c r="H1846" s="5">
        <v>1</v>
      </c>
      <c r="I1846" s="5" t="str">
        <f>VLOOKUP(F1846,'Set up'!$A$2:$C$44,3,FALSE)</f>
        <v>Cash</v>
      </c>
      <c r="J1846" s="5">
        <f>VLOOKUP(F1846,'Set up'!$A$2:$D$44,4,FALSE)</f>
        <v>0</v>
      </c>
      <c r="K1846" s="4">
        <f t="shared" si="633"/>
        <v>44933</v>
      </c>
      <c r="L1846" s="5">
        <f t="shared" si="634"/>
        <v>1</v>
      </c>
      <c r="M1846" s="5">
        <f t="shared" si="635"/>
        <v>2023</v>
      </c>
      <c r="N1846" s="6">
        <v>62.5</v>
      </c>
      <c r="P1846" s="6">
        <f t="shared" si="636"/>
        <v>62.5</v>
      </c>
      <c r="Q1846" s="7">
        <f t="shared" si="637"/>
        <v>3298480.6500000013</v>
      </c>
      <c r="R1846" s="44" t="str">
        <f>VLOOKUP(F1846,'Set up'!$A$2:$E$44,5,FALSE)</f>
        <v>Trsf</v>
      </c>
    </row>
    <row r="1847" spans="1:19" ht="15" customHeight="1" x14ac:dyDescent="0.3">
      <c r="A1847" s="4" t="s">
        <v>1711</v>
      </c>
      <c r="B1847" s="5">
        <f t="shared" si="631"/>
        <v>1</v>
      </c>
      <c r="C1847" s="5">
        <f t="shared" si="632"/>
        <v>2023</v>
      </c>
      <c r="D1847" s="88" t="s">
        <v>1709</v>
      </c>
      <c r="E1847" s="5" t="str">
        <f>VLOOKUP(F1847,'Set up'!$A$2:$C$44,2,FALSE)</f>
        <v>C00000020</v>
      </c>
      <c r="F1847" s="1" t="s">
        <v>411</v>
      </c>
      <c r="G1847" s="99" t="s">
        <v>1715</v>
      </c>
      <c r="H1847" s="5">
        <v>1</v>
      </c>
      <c r="I1847" s="5" t="str">
        <f>VLOOKUP(F1847,'Set up'!$A$2:$C$44,3,FALSE)</f>
        <v>Cash</v>
      </c>
      <c r="J1847" s="5">
        <f>VLOOKUP(F1847,'Set up'!$A$2:$D$44,4,FALSE)</f>
        <v>0</v>
      </c>
      <c r="K1847" s="4">
        <f t="shared" si="633"/>
        <v>44933</v>
      </c>
      <c r="L1847" s="5">
        <f t="shared" si="634"/>
        <v>1</v>
      </c>
      <c r="M1847" s="5">
        <f t="shared" si="635"/>
        <v>2023</v>
      </c>
      <c r="N1847" s="6">
        <v>50.4</v>
      </c>
      <c r="P1847" s="6">
        <f t="shared" si="636"/>
        <v>50.4</v>
      </c>
      <c r="Q1847" s="7">
        <f t="shared" si="637"/>
        <v>3298531.0500000012</v>
      </c>
      <c r="R1847" s="44" t="str">
        <f>VLOOKUP(F1847,'Set up'!$A$2:$E$44,5,FALSE)</f>
        <v>Trsf</v>
      </c>
    </row>
    <row r="1848" spans="1:19" ht="15" customHeight="1" x14ac:dyDescent="0.3">
      <c r="A1848" s="4">
        <v>45110</v>
      </c>
      <c r="B1848" s="5">
        <f t="shared" si="631"/>
        <v>7</v>
      </c>
      <c r="C1848" s="5">
        <f t="shared" si="632"/>
        <v>2023</v>
      </c>
      <c r="D1848" s="88" t="s">
        <v>1710</v>
      </c>
      <c r="E1848" s="5" t="str">
        <f>VLOOKUP(F1848,'Set up'!$A$2:$C$44,2,FALSE)</f>
        <v>C00000034</v>
      </c>
      <c r="F1848" s="1" t="s">
        <v>1198</v>
      </c>
      <c r="G1848" s="99" t="s">
        <v>1358</v>
      </c>
      <c r="H1848" s="5">
        <v>2</v>
      </c>
      <c r="I1848" s="5" t="str">
        <f>VLOOKUP(F1848,'Set up'!$A$2:$C$44,3,FALSE)</f>
        <v>Cash</v>
      </c>
      <c r="J1848" s="5">
        <f>VLOOKUP(F1848,'Set up'!$A$2:$D$44,4,FALSE)</f>
        <v>0</v>
      </c>
      <c r="K1848" s="4">
        <f t="shared" si="633"/>
        <v>45110</v>
      </c>
      <c r="L1848" s="5">
        <f t="shared" si="634"/>
        <v>7</v>
      </c>
      <c r="M1848" s="5">
        <f t="shared" si="635"/>
        <v>2023</v>
      </c>
      <c r="N1848" s="6">
        <v>3652</v>
      </c>
      <c r="O1848" s="6">
        <f t="shared" ref="O1848:O1853" si="638">-N1848</f>
        <v>-3652</v>
      </c>
      <c r="P1848" s="6">
        <f t="shared" si="636"/>
        <v>0</v>
      </c>
      <c r="Q1848" s="7">
        <f t="shared" si="637"/>
        <v>3302183.0500000012</v>
      </c>
      <c r="R1848" s="44" t="str">
        <f>VLOOKUP(F1848,'Set up'!$A$2:$E$44,5,FALSE)</f>
        <v>Trsf</v>
      </c>
      <c r="S1848" s="1" t="s">
        <v>1759</v>
      </c>
    </row>
    <row r="1849" spans="1:19" ht="15" customHeight="1" x14ac:dyDescent="0.3">
      <c r="A1849" s="4">
        <v>45110</v>
      </c>
      <c r="B1849" s="5">
        <f t="shared" si="631"/>
        <v>7</v>
      </c>
      <c r="C1849" s="5">
        <f t="shared" si="632"/>
        <v>2023</v>
      </c>
      <c r="D1849" s="88" t="s">
        <v>1710</v>
      </c>
      <c r="E1849" s="5" t="str">
        <f>VLOOKUP(F1849,'Set up'!$A$2:$C$44,2,FALSE)</f>
        <v>C00000034</v>
      </c>
      <c r="F1849" s="1" t="s">
        <v>1198</v>
      </c>
      <c r="G1849" s="99" t="s">
        <v>1433</v>
      </c>
      <c r="H1849" s="5">
        <v>3</v>
      </c>
      <c r="I1849" s="5" t="str">
        <f>VLOOKUP(F1849,'Set up'!$A$2:$C$44,3,FALSE)</f>
        <v>Cash</v>
      </c>
      <c r="J1849" s="5">
        <f>VLOOKUP(F1849,'Set up'!$A$2:$D$44,4,FALSE)</f>
        <v>0</v>
      </c>
      <c r="K1849" s="4">
        <f t="shared" si="633"/>
        <v>45110</v>
      </c>
      <c r="L1849" s="5">
        <f t="shared" si="634"/>
        <v>7</v>
      </c>
      <c r="M1849" s="5">
        <f t="shared" si="635"/>
        <v>2023</v>
      </c>
      <c r="N1849" s="6">
        <v>675</v>
      </c>
      <c r="O1849" s="6">
        <f t="shared" si="638"/>
        <v>-675</v>
      </c>
      <c r="P1849" s="6">
        <f t="shared" si="636"/>
        <v>0</v>
      </c>
      <c r="Q1849" s="7">
        <f t="shared" si="637"/>
        <v>3302858.0500000012</v>
      </c>
      <c r="R1849" s="44" t="str">
        <f>VLOOKUP(F1849,'Set up'!$A$2:$E$44,5,FALSE)</f>
        <v>Trsf</v>
      </c>
      <c r="S1849" s="1" t="s">
        <v>1760</v>
      </c>
    </row>
    <row r="1850" spans="1:19" ht="15" customHeight="1" x14ac:dyDescent="0.3">
      <c r="A1850" s="4">
        <v>45110</v>
      </c>
      <c r="B1850" s="5">
        <f t="shared" si="631"/>
        <v>7</v>
      </c>
      <c r="C1850" s="5">
        <f t="shared" si="632"/>
        <v>2023</v>
      </c>
      <c r="D1850" s="88" t="s">
        <v>1710</v>
      </c>
      <c r="E1850" s="5" t="str">
        <f>VLOOKUP(F1850,'Set up'!$A$2:$C$44,2,FALSE)</f>
        <v>C00000034</v>
      </c>
      <c r="F1850" s="1" t="s">
        <v>1198</v>
      </c>
      <c r="G1850" s="99" t="s">
        <v>1627</v>
      </c>
      <c r="H1850" s="5">
        <v>1</v>
      </c>
      <c r="I1850" s="5" t="str">
        <f>VLOOKUP(F1850,'Set up'!$A$2:$C$44,3,FALSE)</f>
        <v>Cash</v>
      </c>
      <c r="J1850" s="5">
        <f>VLOOKUP(F1850,'Set up'!$A$2:$D$44,4,FALSE)</f>
        <v>0</v>
      </c>
      <c r="K1850" s="4">
        <f t="shared" si="633"/>
        <v>45110</v>
      </c>
      <c r="L1850" s="5">
        <f t="shared" si="634"/>
        <v>7</v>
      </c>
      <c r="M1850" s="5">
        <f t="shared" si="635"/>
        <v>2023</v>
      </c>
      <c r="N1850" s="6">
        <v>236</v>
      </c>
      <c r="O1850" s="6">
        <f t="shared" si="638"/>
        <v>-236</v>
      </c>
      <c r="P1850" s="6">
        <f t="shared" si="636"/>
        <v>0</v>
      </c>
      <c r="Q1850" s="7">
        <f t="shared" si="637"/>
        <v>3303094.0500000012</v>
      </c>
      <c r="R1850" s="44" t="str">
        <f>VLOOKUP(F1850,'Set up'!$A$2:$E$44,5,FALSE)</f>
        <v>Trsf</v>
      </c>
      <c r="S1850" s="1" t="s">
        <v>1754</v>
      </c>
    </row>
    <row r="1851" spans="1:19" ht="15" customHeight="1" x14ac:dyDescent="0.3">
      <c r="A1851" s="4">
        <v>45110</v>
      </c>
      <c r="B1851" s="5">
        <f t="shared" si="631"/>
        <v>7</v>
      </c>
      <c r="C1851" s="5">
        <f t="shared" si="632"/>
        <v>2023</v>
      </c>
      <c r="D1851" s="88" t="s">
        <v>1710</v>
      </c>
      <c r="E1851" s="5" t="str">
        <f>VLOOKUP(F1851,'Set up'!$A$2:$C$44,2,FALSE)</f>
        <v>C00000034</v>
      </c>
      <c r="F1851" s="1" t="s">
        <v>1198</v>
      </c>
      <c r="G1851" s="11" t="s">
        <v>1063</v>
      </c>
      <c r="H1851" s="5">
        <v>1</v>
      </c>
      <c r="I1851" s="5" t="str">
        <f>VLOOKUP(F1851,'Set up'!$A$2:$C$44,3,FALSE)</f>
        <v>Cash</v>
      </c>
      <c r="J1851" s="5">
        <f>VLOOKUP(F1851,'Set up'!$A$2:$D$44,4,FALSE)</f>
        <v>0</v>
      </c>
      <c r="K1851" s="4">
        <f t="shared" si="633"/>
        <v>45110</v>
      </c>
      <c r="L1851" s="5">
        <f t="shared" si="634"/>
        <v>7</v>
      </c>
      <c r="M1851" s="5">
        <f t="shared" si="635"/>
        <v>2023</v>
      </c>
      <c r="N1851" s="6">
        <v>95</v>
      </c>
      <c r="O1851" s="6">
        <f t="shared" si="638"/>
        <v>-95</v>
      </c>
      <c r="P1851" s="6">
        <f t="shared" si="636"/>
        <v>0</v>
      </c>
      <c r="Q1851" s="7">
        <f t="shared" si="637"/>
        <v>3303189.0500000012</v>
      </c>
      <c r="R1851" s="44" t="str">
        <f>VLOOKUP(F1851,'Set up'!$A$2:$E$44,5,FALSE)</f>
        <v>Trsf</v>
      </c>
      <c r="S1851" s="1" t="s">
        <v>1755</v>
      </c>
    </row>
    <row r="1852" spans="1:19" ht="15" customHeight="1" x14ac:dyDescent="0.3">
      <c r="A1852" s="4">
        <v>45110</v>
      </c>
      <c r="B1852" s="5">
        <f t="shared" si="631"/>
        <v>7</v>
      </c>
      <c r="C1852" s="5">
        <f t="shared" si="632"/>
        <v>2023</v>
      </c>
      <c r="D1852" s="88" t="s">
        <v>1710</v>
      </c>
      <c r="E1852" s="5" t="str">
        <f>VLOOKUP(F1852,'Set up'!$A$2:$C$44,2,FALSE)</f>
        <v>C00000034</v>
      </c>
      <c r="F1852" s="1" t="s">
        <v>1198</v>
      </c>
      <c r="G1852" s="99" t="s">
        <v>1112</v>
      </c>
      <c r="H1852" s="5">
        <v>2</v>
      </c>
      <c r="I1852" s="5" t="str">
        <f>VLOOKUP(F1852,'Set up'!$A$2:$C$44,3,FALSE)</f>
        <v>Cash</v>
      </c>
      <c r="J1852" s="5">
        <f>VLOOKUP(F1852,'Set up'!$A$2:$D$44,4,FALSE)</f>
        <v>0</v>
      </c>
      <c r="K1852" s="4">
        <f t="shared" si="633"/>
        <v>45110</v>
      </c>
      <c r="L1852" s="5">
        <f t="shared" si="634"/>
        <v>7</v>
      </c>
      <c r="M1852" s="5">
        <f t="shared" si="635"/>
        <v>2023</v>
      </c>
      <c r="N1852" s="96">
        <v>125</v>
      </c>
      <c r="O1852" s="6">
        <f t="shared" si="638"/>
        <v>-125</v>
      </c>
      <c r="P1852" s="6">
        <f t="shared" si="636"/>
        <v>0</v>
      </c>
      <c r="Q1852" s="7">
        <f t="shared" si="637"/>
        <v>3303314.0500000012</v>
      </c>
      <c r="R1852" s="44" t="str">
        <f>VLOOKUP(F1852,'Set up'!$A$2:$E$44,5,FALSE)</f>
        <v>Trsf</v>
      </c>
      <c r="S1852" s="1" t="s">
        <v>1761</v>
      </c>
    </row>
    <row r="1853" spans="1:19" ht="15" customHeight="1" x14ac:dyDescent="0.3">
      <c r="A1853" s="4">
        <v>45110</v>
      </c>
      <c r="B1853" s="5">
        <f t="shared" si="631"/>
        <v>7</v>
      </c>
      <c r="C1853" s="5">
        <f t="shared" si="632"/>
        <v>2023</v>
      </c>
      <c r="D1853" s="88" t="s">
        <v>1712</v>
      </c>
      <c r="E1853" s="5" t="str">
        <f>VLOOKUP(F1853,'Set up'!$A$2:$C$44,2,FALSE)</f>
        <v>C00000034</v>
      </c>
      <c r="F1853" s="1" t="s">
        <v>1198</v>
      </c>
      <c r="G1853" s="11" t="s">
        <v>1407</v>
      </c>
      <c r="H1853" s="5">
        <v>2</v>
      </c>
      <c r="I1853" s="5" t="str">
        <f>VLOOKUP(F1853,'Set up'!$A$2:$C$44,3,FALSE)</f>
        <v>Cash</v>
      </c>
      <c r="J1853" s="5">
        <f>VLOOKUP(F1853,'Set up'!$A$2:$D$44,4,FALSE)</f>
        <v>0</v>
      </c>
      <c r="K1853" s="4">
        <f t="shared" si="633"/>
        <v>45110</v>
      </c>
      <c r="L1853" s="5">
        <f t="shared" si="634"/>
        <v>7</v>
      </c>
      <c r="M1853" s="5">
        <f t="shared" si="635"/>
        <v>2023</v>
      </c>
      <c r="N1853" s="6">
        <v>100</v>
      </c>
      <c r="O1853" s="6">
        <f t="shared" si="638"/>
        <v>-100</v>
      </c>
      <c r="P1853" s="6">
        <f t="shared" si="636"/>
        <v>0</v>
      </c>
      <c r="Q1853" s="7">
        <f t="shared" si="637"/>
        <v>3303414.0500000012</v>
      </c>
      <c r="R1853" s="44" t="str">
        <f>VLOOKUP(F1853,'Set up'!$A$2:$E$44,5,FALSE)</f>
        <v>Trsf</v>
      </c>
      <c r="S1853" s="1" t="s">
        <v>1762</v>
      </c>
    </row>
    <row r="1854" spans="1:19" ht="15" customHeight="1" x14ac:dyDescent="0.3">
      <c r="A1854" s="4">
        <v>45111</v>
      </c>
      <c r="B1854" s="5">
        <f t="shared" si="631"/>
        <v>7</v>
      </c>
      <c r="C1854" s="5">
        <f t="shared" si="632"/>
        <v>2023</v>
      </c>
      <c r="D1854" s="88" t="s">
        <v>1713</v>
      </c>
      <c r="E1854" s="5" t="str">
        <f>VLOOKUP(F1854,'Set up'!$A$2:$C$44,2,FALSE)</f>
        <v>C00000022</v>
      </c>
      <c r="F1854" s="1" t="s">
        <v>639</v>
      </c>
      <c r="G1854" s="103" t="s">
        <v>1716</v>
      </c>
      <c r="H1854" s="5">
        <v>1</v>
      </c>
      <c r="I1854" s="5" t="str">
        <f>VLOOKUP(F1854,'Set up'!$A$2:$C$44,3,FALSE)</f>
        <v>Cash</v>
      </c>
      <c r="J1854" s="5">
        <f>VLOOKUP(F1854,'Set up'!$A$2:$D$44,4,FALSE)</f>
        <v>0</v>
      </c>
      <c r="K1854" s="4">
        <f t="shared" si="633"/>
        <v>45111</v>
      </c>
      <c r="L1854" s="5">
        <f t="shared" si="634"/>
        <v>7</v>
      </c>
      <c r="M1854" s="5">
        <f t="shared" si="635"/>
        <v>2023</v>
      </c>
      <c r="N1854" s="6">
        <v>100</v>
      </c>
      <c r="P1854" s="6">
        <f t="shared" si="636"/>
        <v>100</v>
      </c>
      <c r="Q1854" s="7">
        <f t="shared" si="637"/>
        <v>3303514.0500000012</v>
      </c>
      <c r="R1854" s="44" t="str">
        <f>VLOOKUP(F1854,'Set up'!$A$2:$E$44,5,FALSE)</f>
        <v>Trsf</v>
      </c>
    </row>
    <row r="1855" spans="1:19" ht="15" customHeight="1" x14ac:dyDescent="0.3">
      <c r="A1855" s="4">
        <v>45113</v>
      </c>
      <c r="B1855" s="5">
        <f t="shared" si="631"/>
        <v>7</v>
      </c>
      <c r="C1855" s="5">
        <f t="shared" si="632"/>
        <v>2023</v>
      </c>
      <c r="D1855" s="88" t="s">
        <v>1714</v>
      </c>
      <c r="E1855" s="5" t="str">
        <f>VLOOKUP(F1855,'Set up'!$A$2:$C$44,2,FALSE)</f>
        <v>C00000027</v>
      </c>
      <c r="F1855" s="1" t="s">
        <v>861</v>
      </c>
      <c r="G1855" s="90" t="s">
        <v>718</v>
      </c>
      <c r="H1855" s="5">
        <v>1</v>
      </c>
      <c r="I1855" s="5" t="str">
        <f>VLOOKUP(F1855,'Set up'!$A$2:$C$44,3,FALSE)</f>
        <v>Cash</v>
      </c>
      <c r="J1855" s="5">
        <f>VLOOKUP(F1855,'Set up'!$A$2:$D$44,4,FALSE)</f>
        <v>0</v>
      </c>
      <c r="K1855" s="4">
        <f t="shared" si="633"/>
        <v>45113</v>
      </c>
      <c r="L1855" s="5">
        <f t="shared" si="634"/>
        <v>7</v>
      </c>
      <c r="M1855" s="5">
        <f t="shared" si="635"/>
        <v>2023</v>
      </c>
      <c r="N1855" s="6">
        <v>1848</v>
      </c>
      <c r="P1855" s="6">
        <f t="shared" si="636"/>
        <v>1848</v>
      </c>
      <c r="Q1855" s="7">
        <f t="shared" si="637"/>
        <v>3305362.0500000012</v>
      </c>
      <c r="R1855" s="44" t="str">
        <f>VLOOKUP(F1855,'Set up'!$A$2:$E$44,5,FALSE)</f>
        <v>Trsf</v>
      </c>
    </row>
    <row r="1856" spans="1:19" ht="15" customHeight="1" x14ac:dyDescent="0.3">
      <c r="A1856" s="4">
        <v>45113</v>
      </c>
      <c r="B1856" s="5">
        <f t="shared" si="631"/>
        <v>7</v>
      </c>
      <c r="C1856" s="5">
        <f t="shared" si="632"/>
        <v>2023</v>
      </c>
      <c r="D1856" s="88" t="s">
        <v>1714</v>
      </c>
      <c r="E1856" s="5" t="str">
        <f>VLOOKUP(F1856,'Set up'!$A$2:$C$44,2,FALSE)</f>
        <v>C00000027</v>
      </c>
      <c r="F1856" s="1" t="s">
        <v>861</v>
      </c>
      <c r="G1856" s="89" t="s">
        <v>867</v>
      </c>
      <c r="H1856" s="5">
        <v>2</v>
      </c>
      <c r="I1856" s="5" t="str">
        <f>VLOOKUP(F1856,'Set up'!$A$2:$C$44,3,FALSE)</f>
        <v>Cash</v>
      </c>
      <c r="J1856" s="5">
        <f>VLOOKUP(F1856,'Set up'!$A$2:$D$44,4,FALSE)</f>
        <v>0</v>
      </c>
      <c r="K1856" s="4">
        <f t="shared" si="633"/>
        <v>45113</v>
      </c>
      <c r="L1856" s="5">
        <f t="shared" si="634"/>
        <v>7</v>
      </c>
      <c r="M1856" s="5">
        <f t="shared" si="635"/>
        <v>2023</v>
      </c>
      <c r="N1856" s="6">
        <v>508</v>
      </c>
      <c r="P1856" s="6">
        <f t="shared" si="636"/>
        <v>508</v>
      </c>
      <c r="Q1856" s="7">
        <f t="shared" si="637"/>
        <v>3305870.0500000012</v>
      </c>
      <c r="R1856" s="44" t="str">
        <f>VLOOKUP(F1856,'Set up'!$A$2:$E$44,5,FALSE)</f>
        <v>Trsf</v>
      </c>
    </row>
    <row r="1857" spans="1:19" ht="15" customHeight="1" x14ac:dyDescent="0.3">
      <c r="A1857" s="4">
        <v>45113</v>
      </c>
      <c r="B1857" s="5">
        <f t="shared" si="631"/>
        <v>7</v>
      </c>
      <c r="C1857" s="5">
        <f t="shared" si="632"/>
        <v>2023</v>
      </c>
      <c r="D1857" s="88" t="s">
        <v>1714</v>
      </c>
      <c r="E1857" s="5" t="str">
        <f>VLOOKUP(F1857,'Set up'!$A$2:$C$44,2,FALSE)</f>
        <v>C00000027</v>
      </c>
      <c r="F1857" s="1" t="s">
        <v>861</v>
      </c>
      <c r="G1857" s="90" t="s">
        <v>1401</v>
      </c>
      <c r="H1857" s="5">
        <v>1</v>
      </c>
      <c r="I1857" s="5" t="str">
        <f>VLOOKUP(F1857,'Set up'!$A$2:$C$44,3,FALSE)</f>
        <v>Cash</v>
      </c>
      <c r="J1857" s="5">
        <f>VLOOKUP(F1857,'Set up'!$A$2:$D$44,4,FALSE)</f>
        <v>0</v>
      </c>
      <c r="K1857" s="4">
        <f t="shared" si="633"/>
        <v>45113</v>
      </c>
      <c r="L1857" s="5">
        <f t="shared" si="634"/>
        <v>7</v>
      </c>
      <c r="M1857" s="5">
        <f t="shared" si="635"/>
        <v>2023</v>
      </c>
      <c r="N1857" s="6">
        <v>160</v>
      </c>
      <c r="P1857" s="6">
        <f t="shared" si="636"/>
        <v>160</v>
      </c>
      <c r="Q1857" s="7">
        <f t="shared" si="637"/>
        <v>3306030.0500000012</v>
      </c>
      <c r="R1857" s="44" t="str">
        <f>VLOOKUP(F1857,'Set up'!$A$2:$E$44,5,FALSE)</f>
        <v>Trsf</v>
      </c>
    </row>
    <row r="1858" spans="1:19" ht="15" customHeight="1" x14ac:dyDescent="0.3">
      <c r="A1858" s="4">
        <v>45113</v>
      </c>
      <c r="B1858" s="5">
        <f t="shared" si="631"/>
        <v>7</v>
      </c>
      <c r="C1858" s="5">
        <f t="shared" si="632"/>
        <v>2023</v>
      </c>
      <c r="D1858" s="88" t="s">
        <v>1717</v>
      </c>
      <c r="E1858" s="5" t="str">
        <f>VLOOKUP(F1858,'Set up'!$A$2:$C$44,2,FALSE)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up'!$A$2:$C$44,3,FALSE)</f>
        <v>Cash</v>
      </c>
      <c r="J1858" s="5">
        <f>VLOOKUP(F1858,'Set up'!$A$2:$D$44,4,FALSE)</f>
        <v>0</v>
      </c>
      <c r="K1858" s="4">
        <f t="shared" si="633"/>
        <v>45113</v>
      </c>
      <c r="L1858" s="5">
        <f t="shared" si="634"/>
        <v>7</v>
      </c>
      <c r="M1858" s="5">
        <f t="shared" si="635"/>
        <v>2023</v>
      </c>
      <c r="N1858" s="6">
        <v>5280</v>
      </c>
      <c r="O1858" s="6">
        <f t="shared" ref="O1858:O1863" si="639">-N1858</f>
        <v>-5280</v>
      </c>
      <c r="P1858" s="6">
        <f t="shared" si="636"/>
        <v>0</v>
      </c>
      <c r="Q1858" s="7">
        <f t="shared" si="637"/>
        <v>3311310.0500000012</v>
      </c>
      <c r="R1858" s="44" t="str">
        <f>VLOOKUP(F1858,'Set up'!$A$2:$E$44,5,FALSE)</f>
        <v>Cash</v>
      </c>
      <c r="S1858" s="1" t="s">
        <v>1779</v>
      </c>
    </row>
    <row r="1859" spans="1:19" ht="15" customHeight="1" x14ac:dyDescent="0.3">
      <c r="A1859" s="4">
        <v>45113</v>
      </c>
      <c r="B1859" s="5">
        <f t="shared" si="631"/>
        <v>7</v>
      </c>
      <c r="C1859" s="5">
        <f t="shared" si="632"/>
        <v>2023</v>
      </c>
      <c r="D1859" s="88" t="s">
        <v>1717</v>
      </c>
      <c r="E1859" s="5" t="str">
        <f>VLOOKUP(F1859,'Set up'!$A$2:$C$44,2,FALSE)</f>
        <v>C00000014</v>
      </c>
      <c r="F1859" s="1" t="s">
        <v>263</v>
      </c>
      <c r="G1859" s="90" t="s">
        <v>990</v>
      </c>
      <c r="H1859" s="5">
        <v>5</v>
      </c>
      <c r="I1859" s="5" t="str">
        <f>VLOOKUP(F1859,'Set up'!$A$2:$C$44,3,FALSE)</f>
        <v>Cash</v>
      </c>
      <c r="J1859" s="5">
        <f>VLOOKUP(F1859,'Set up'!$A$2:$D$44,4,FALSE)</f>
        <v>0</v>
      </c>
      <c r="K1859" s="4">
        <f t="shared" si="633"/>
        <v>45113</v>
      </c>
      <c r="L1859" s="5">
        <f t="shared" si="634"/>
        <v>7</v>
      </c>
      <c r="M1859" s="5">
        <f t="shared" si="635"/>
        <v>2023</v>
      </c>
      <c r="N1859" s="6">
        <v>1185</v>
      </c>
      <c r="O1859" s="6">
        <f t="shared" si="639"/>
        <v>-1185</v>
      </c>
      <c r="P1859" s="6">
        <f t="shared" si="636"/>
        <v>0</v>
      </c>
      <c r="Q1859" s="7">
        <f t="shared" si="637"/>
        <v>3312495.0500000012</v>
      </c>
      <c r="R1859" s="44" t="str">
        <f>VLOOKUP(F1859,'Set up'!$A$2:$E$44,5,FALSE)</f>
        <v>Cash</v>
      </c>
      <c r="S1859" s="1" t="s">
        <v>1779</v>
      </c>
    </row>
    <row r="1860" spans="1:19" ht="15" customHeight="1" x14ac:dyDescent="0.3">
      <c r="A1860" s="4">
        <v>45113</v>
      </c>
      <c r="B1860" s="5">
        <f t="shared" si="631"/>
        <v>7</v>
      </c>
      <c r="C1860" s="5">
        <f t="shared" si="632"/>
        <v>2023</v>
      </c>
      <c r="D1860" s="88" t="s">
        <v>1717</v>
      </c>
      <c r="E1860" s="5" t="str">
        <f>VLOOKUP(F1860,'Set up'!$A$2:$C$44,2,FALSE)</f>
        <v>C00000014</v>
      </c>
      <c r="F1860" s="1" t="s">
        <v>263</v>
      </c>
      <c r="G1860" s="99" t="s">
        <v>1063</v>
      </c>
      <c r="H1860" s="5">
        <v>2</v>
      </c>
      <c r="I1860" s="5" t="str">
        <f>VLOOKUP(F1860,'Set up'!$A$2:$C$44,3,FALSE)</f>
        <v>Cash</v>
      </c>
      <c r="J1860" s="5">
        <f>VLOOKUP(F1860,'Set up'!$A$2:$D$44,4,FALSE)</f>
        <v>0</v>
      </c>
      <c r="K1860" s="4">
        <f t="shared" si="633"/>
        <v>45113</v>
      </c>
      <c r="L1860" s="5">
        <f t="shared" si="634"/>
        <v>7</v>
      </c>
      <c r="M1860" s="5">
        <f t="shared" si="635"/>
        <v>2023</v>
      </c>
      <c r="N1860" s="6">
        <v>190</v>
      </c>
      <c r="O1860" s="6">
        <f t="shared" si="639"/>
        <v>-190</v>
      </c>
      <c r="P1860" s="6">
        <f t="shared" si="636"/>
        <v>0</v>
      </c>
      <c r="Q1860" s="7">
        <f t="shared" si="637"/>
        <v>3312685.0500000012</v>
      </c>
      <c r="R1860" s="44" t="str">
        <f>VLOOKUP(F1860,'Set up'!$A$2:$E$44,5,FALSE)</f>
        <v>Cash</v>
      </c>
      <c r="S1860" s="1" t="s">
        <v>1779</v>
      </c>
    </row>
    <row r="1861" spans="1:19" ht="15" customHeight="1" x14ac:dyDescent="0.3">
      <c r="A1861" s="4">
        <v>45113</v>
      </c>
      <c r="B1861" s="5">
        <f t="shared" si="631"/>
        <v>7</v>
      </c>
      <c r="C1861" s="5">
        <f t="shared" si="632"/>
        <v>2023</v>
      </c>
      <c r="D1861" s="88" t="s">
        <v>1717</v>
      </c>
      <c r="E1861" s="5" t="str">
        <f>VLOOKUP(F1861,'Set up'!$A$2:$C$44,2,FALSE)</f>
        <v>C00000014</v>
      </c>
      <c r="F1861" s="1" t="s">
        <v>263</v>
      </c>
      <c r="G1861" s="99" t="s">
        <v>1718</v>
      </c>
      <c r="H1861" s="5">
        <v>1</v>
      </c>
      <c r="I1861" s="5" t="str">
        <f>VLOOKUP(F1861,'Set up'!$A$2:$C$44,3,FALSE)</f>
        <v>Cash</v>
      </c>
      <c r="J1861" s="5">
        <f>VLOOKUP(F1861,'Set up'!$A$2:$D$44,4,FALSE)</f>
        <v>0</v>
      </c>
      <c r="K1861" s="4">
        <f t="shared" si="633"/>
        <v>45113</v>
      </c>
      <c r="L1861" s="5">
        <f t="shared" si="634"/>
        <v>7</v>
      </c>
      <c r="M1861" s="5">
        <f t="shared" si="635"/>
        <v>2023</v>
      </c>
      <c r="N1861" s="6">
        <v>165</v>
      </c>
      <c r="O1861" s="6">
        <f t="shared" si="639"/>
        <v>-165</v>
      </c>
      <c r="P1861" s="6">
        <f t="shared" si="636"/>
        <v>0</v>
      </c>
      <c r="Q1861" s="7">
        <f t="shared" si="637"/>
        <v>3312850.0500000012</v>
      </c>
      <c r="R1861" s="44" t="str">
        <f>VLOOKUP(F1861,'Set up'!$A$2:$E$44,5,FALSE)</f>
        <v>Cash</v>
      </c>
      <c r="S1861" s="1" t="s">
        <v>1779</v>
      </c>
    </row>
    <row r="1862" spans="1:19" ht="15" customHeight="1" x14ac:dyDescent="0.3">
      <c r="A1862" s="4">
        <v>45113</v>
      </c>
      <c r="B1862" s="5">
        <f t="shared" si="631"/>
        <v>7</v>
      </c>
      <c r="C1862" s="5">
        <f t="shared" si="632"/>
        <v>2023</v>
      </c>
      <c r="D1862" s="88" t="s">
        <v>1717</v>
      </c>
      <c r="E1862" s="5" t="str">
        <f>VLOOKUP(F1862,'Set up'!$A$2:$C$44,2,FALSE)</f>
        <v>C00000014</v>
      </c>
      <c r="F1862" s="1" t="s">
        <v>263</v>
      </c>
      <c r="G1862" s="99" t="s">
        <v>867</v>
      </c>
      <c r="H1862" s="5">
        <v>2</v>
      </c>
      <c r="I1862" s="5" t="str">
        <f>VLOOKUP(F1862,'Set up'!$A$2:$C$44,3,FALSE)</f>
        <v>Cash</v>
      </c>
      <c r="J1862" s="5">
        <f>VLOOKUP(F1862,'Set up'!$A$2:$D$44,4,FALSE)</f>
        <v>0</v>
      </c>
      <c r="K1862" s="4">
        <f t="shared" si="633"/>
        <v>45113</v>
      </c>
      <c r="L1862" s="5">
        <f t="shared" si="634"/>
        <v>7</v>
      </c>
      <c r="M1862" s="5">
        <f t="shared" si="635"/>
        <v>2023</v>
      </c>
      <c r="N1862" s="6">
        <v>516</v>
      </c>
      <c r="O1862" s="6">
        <f t="shared" si="639"/>
        <v>-516</v>
      </c>
      <c r="P1862" s="6">
        <f t="shared" si="636"/>
        <v>0</v>
      </c>
      <c r="Q1862" s="7">
        <f t="shared" si="637"/>
        <v>3313366.0500000012</v>
      </c>
      <c r="R1862" s="44" t="str">
        <f>VLOOKUP(F1862,'Set up'!$A$2:$E$44,5,FALSE)</f>
        <v>Cash</v>
      </c>
      <c r="S1862" s="1" t="s">
        <v>1779</v>
      </c>
    </row>
    <row r="1863" spans="1:19" ht="15" customHeight="1" x14ac:dyDescent="0.3">
      <c r="A1863" s="4">
        <v>45113</v>
      </c>
      <c r="B1863" s="5">
        <f t="shared" si="631"/>
        <v>7</v>
      </c>
      <c r="C1863" s="5">
        <f t="shared" si="632"/>
        <v>2023</v>
      </c>
      <c r="D1863" s="88" t="s">
        <v>1717</v>
      </c>
      <c r="E1863" s="5" t="str">
        <f>VLOOKUP(F1863,'Set up'!$A$2:$C$44,2,FALSE)</f>
        <v>C00000014</v>
      </c>
      <c r="F1863" s="1" t="s">
        <v>263</v>
      </c>
      <c r="G1863" s="99" t="s">
        <v>951</v>
      </c>
      <c r="H1863" s="5">
        <v>4</v>
      </c>
      <c r="I1863" s="5" t="str">
        <f>VLOOKUP(F1863,'Set up'!$A$2:$C$44,3,FALSE)</f>
        <v>Cash</v>
      </c>
      <c r="J1863" s="5">
        <f>VLOOKUP(F1863,'Set up'!$A$2:$D$44,4,FALSE)</f>
        <v>0</v>
      </c>
      <c r="K1863" s="4">
        <f t="shared" si="633"/>
        <v>45113</v>
      </c>
      <c r="L1863" s="5">
        <f t="shared" si="634"/>
        <v>7</v>
      </c>
      <c r="M1863" s="5">
        <f t="shared" si="635"/>
        <v>2023</v>
      </c>
      <c r="N1863" s="6">
        <v>200</v>
      </c>
      <c r="O1863" s="6">
        <f t="shared" si="639"/>
        <v>-200</v>
      </c>
      <c r="P1863" s="6">
        <f t="shared" si="636"/>
        <v>0</v>
      </c>
      <c r="Q1863" s="7">
        <f t="shared" si="637"/>
        <v>3313566.0500000012</v>
      </c>
      <c r="R1863" s="44" t="str">
        <f>VLOOKUP(F1863,'Set up'!$A$2:$E$44,5,FALSE)</f>
        <v>Cash</v>
      </c>
      <c r="S1863" s="1" t="s">
        <v>1779</v>
      </c>
    </row>
    <row r="1864" spans="1:19" ht="15" customHeight="1" x14ac:dyDescent="0.3">
      <c r="A1864" s="4">
        <v>45117</v>
      </c>
      <c r="B1864" s="5">
        <f t="shared" si="631"/>
        <v>7</v>
      </c>
      <c r="C1864" s="5">
        <f t="shared" si="632"/>
        <v>2023</v>
      </c>
      <c r="D1864" s="88" t="s">
        <v>1719</v>
      </c>
      <c r="E1864" s="5" t="str">
        <f>VLOOKUP(F1864,'Set up'!$A$2:$C$44,2,FALSE)</f>
        <v>C00000010</v>
      </c>
      <c r="F1864" s="1" t="s">
        <v>62</v>
      </c>
      <c r="G1864" s="95" t="s">
        <v>1404</v>
      </c>
      <c r="H1864" s="5">
        <v>6</v>
      </c>
      <c r="I1864" s="5">
        <f>VLOOKUP(F1864,'Set up'!$A$2:$C$44,3,FALSE)</f>
        <v>120</v>
      </c>
      <c r="J1864" s="5">
        <f>VLOOKUP(F1864,'Set up'!$A$2:$D$44,4,FALSE)</f>
        <v>120</v>
      </c>
      <c r="K1864" s="4">
        <f t="shared" si="633"/>
        <v>45237</v>
      </c>
      <c r="L1864" s="5">
        <f t="shared" si="634"/>
        <v>11</v>
      </c>
      <c r="M1864" s="5">
        <f t="shared" si="635"/>
        <v>2023</v>
      </c>
      <c r="N1864" s="6">
        <v>9636</v>
      </c>
      <c r="P1864" s="6">
        <f t="shared" si="636"/>
        <v>9636</v>
      </c>
      <c r="Q1864" s="7">
        <f t="shared" si="637"/>
        <v>3323202.0500000012</v>
      </c>
      <c r="R1864" s="44" t="str">
        <f>VLOOKUP(F1864,'Set up'!$A$2:$E$44,5,FALSE)</f>
        <v>Trsf</v>
      </c>
    </row>
    <row r="1865" spans="1:19" ht="15" customHeight="1" x14ac:dyDescent="0.3">
      <c r="A1865" s="4">
        <v>45117</v>
      </c>
      <c r="B1865" s="5">
        <f t="shared" si="631"/>
        <v>7</v>
      </c>
      <c r="C1865" s="5">
        <f t="shared" si="632"/>
        <v>2023</v>
      </c>
      <c r="D1865" s="88" t="s">
        <v>1719</v>
      </c>
      <c r="E1865" s="5" t="str">
        <f>VLOOKUP(F1865,'Set up'!$A$2:$C$44,2,FALSE)</f>
        <v>C00000010</v>
      </c>
      <c r="F1865" s="1" t="s">
        <v>62</v>
      </c>
      <c r="G1865" s="90" t="s">
        <v>1545</v>
      </c>
      <c r="H1865" s="5">
        <v>10</v>
      </c>
      <c r="I1865" s="5">
        <f>VLOOKUP(F1865,'Set up'!$A$2:$C$44,3,FALSE)</f>
        <v>120</v>
      </c>
      <c r="J1865" s="5">
        <f>VLOOKUP(F1865,'Set up'!$A$2:$D$44,4,FALSE)</f>
        <v>120</v>
      </c>
      <c r="K1865" s="4">
        <f t="shared" si="633"/>
        <v>45237</v>
      </c>
      <c r="L1865" s="5">
        <f t="shared" si="634"/>
        <v>11</v>
      </c>
      <c r="M1865" s="5">
        <f t="shared" si="635"/>
        <v>2023</v>
      </c>
      <c r="N1865" s="6">
        <v>1800</v>
      </c>
      <c r="P1865" s="6">
        <f t="shared" si="636"/>
        <v>1800</v>
      </c>
      <c r="Q1865" s="7">
        <f t="shared" si="637"/>
        <v>3325002.0500000012</v>
      </c>
      <c r="R1865" s="44" t="str">
        <f>VLOOKUP(F1865,'Set up'!$A$2:$E$44,5,FALSE)</f>
        <v>Trsf</v>
      </c>
    </row>
    <row r="1866" spans="1:19" ht="15" customHeight="1" x14ac:dyDescent="0.3">
      <c r="A1866" s="4">
        <v>45117</v>
      </c>
      <c r="B1866" s="5">
        <f t="shared" si="631"/>
        <v>7</v>
      </c>
      <c r="C1866" s="5">
        <f t="shared" si="632"/>
        <v>2023</v>
      </c>
      <c r="D1866" s="88" t="s">
        <v>1719</v>
      </c>
      <c r="E1866" s="5" t="str">
        <f>VLOOKUP(F1866,'Set up'!$A$2:$C$44,2,FALSE)</f>
        <v>C00000010</v>
      </c>
      <c r="F1866" s="1" t="s">
        <v>62</v>
      </c>
      <c r="G1866" s="90" t="s">
        <v>793</v>
      </c>
      <c r="H1866" s="5">
        <v>10</v>
      </c>
      <c r="I1866" s="5">
        <f>VLOOKUP(F1866,'Set up'!$A$2:$C$44,3,FALSE)</f>
        <v>120</v>
      </c>
      <c r="J1866" s="5">
        <f>VLOOKUP(F1866,'Set up'!$A$2:$D$44,4,FALSE)</f>
        <v>120</v>
      </c>
      <c r="K1866" s="4">
        <f t="shared" si="633"/>
        <v>45237</v>
      </c>
      <c r="L1866" s="5">
        <f t="shared" si="634"/>
        <v>11</v>
      </c>
      <c r="M1866" s="5">
        <f t="shared" si="635"/>
        <v>2023</v>
      </c>
      <c r="N1866" s="6">
        <v>575</v>
      </c>
      <c r="P1866" s="6">
        <f t="shared" si="636"/>
        <v>575</v>
      </c>
      <c r="Q1866" s="7">
        <f t="shared" si="637"/>
        <v>3325577.0500000012</v>
      </c>
      <c r="R1866" s="44" t="str">
        <f>VLOOKUP(F1866,'Set up'!$A$2:$E$44,5,FALSE)</f>
        <v>Trsf</v>
      </c>
    </row>
    <row r="1867" spans="1:19" ht="15" customHeight="1" x14ac:dyDescent="0.3">
      <c r="A1867" s="4">
        <v>45117</v>
      </c>
      <c r="B1867" s="5">
        <f t="shared" si="631"/>
        <v>7</v>
      </c>
      <c r="C1867" s="5">
        <f t="shared" si="632"/>
        <v>2023</v>
      </c>
      <c r="D1867" s="88" t="s">
        <v>1719</v>
      </c>
      <c r="E1867" s="5" t="str">
        <f>VLOOKUP(F1867,'Set up'!$A$2:$C$44,2,FALSE)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up'!$A$2:$C$44,3,FALSE)</f>
        <v>120</v>
      </c>
      <c r="J1867" s="5">
        <f>VLOOKUP(F1867,'Set up'!$A$2:$D$44,4,FALSE)</f>
        <v>120</v>
      </c>
      <c r="K1867" s="4">
        <f t="shared" si="633"/>
        <v>45237</v>
      </c>
      <c r="L1867" s="5">
        <f t="shared" si="634"/>
        <v>11</v>
      </c>
      <c r="M1867" s="5">
        <f t="shared" si="635"/>
        <v>2023</v>
      </c>
      <c r="N1867" s="6">
        <v>840</v>
      </c>
      <c r="P1867" s="6">
        <f t="shared" si="636"/>
        <v>840</v>
      </c>
      <c r="Q1867" s="7">
        <f t="shared" si="637"/>
        <v>3326417.0500000012</v>
      </c>
      <c r="R1867" s="44" t="str">
        <f>VLOOKUP(F1867,'Set up'!$A$2:$E$44,5,FALSE)</f>
        <v>Trsf</v>
      </c>
    </row>
    <row r="1868" spans="1:19" ht="15" customHeight="1" x14ac:dyDescent="0.3">
      <c r="A1868" s="4">
        <v>45117</v>
      </c>
      <c r="B1868" s="5">
        <f t="shared" si="631"/>
        <v>7</v>
      </c>
      <c r="C1868" s="5">
        <f t="shared" si="632"/>
        <v>2023</v>
      </c>
      <c r="D1868" s="88" t="s">
        <v>1719</v>
      </c>
      <c r="E1868" s="5" t="str">
        <f>VLOOKUP(F1868,'Set up'!$A$2:$C$44,2,FALSE)</f>
        <v>C00000010</v>
      </c>
      <c r="F1868" s="1" t="s">
        <v>62</v>
      </c>
      <c r="G1868" s="90" t="s">
        <v>946</v>
      </c>
      <c r="H1868" s="5">
        <v>1</v>
      </c>
      <c r="I1868" s="5">
        <f>VLOOKUP(F1868,'Set up'!$A$2:$C$44,3,FALSE)</f>
        <v>120</v>
      </c>
      <c r="J1868" s="5">
        <f>VLOOKUP(F1868,'Set up'!$A$2:$D$44,4,FALSE)</f>
        <v>120</v>
      </c>
      <c r="K1868" s="4">
        <f t="shared" si="633"/>
        <v>45237</v>
      </c>
      <c r="L1868" s="5">
        <f t="shared" si="634"/>
        <v>11</v>
      </c>
      <c r="M1868" s="5">
        <f t="shared" si="635"/>
        <v>2023</v>
      </c>
      <c r="N1868" s="6">
        <v>420</v>
      </c>
      <c r="P1868" s="6">
        <f t="shared" si="636"/>
        <v>420</v>
      </c>
      <c r="Q1868" s="7">
        <f t="shared" si="637"/>
        <v>3326837.0500000012</v>
      </c>
      <c r="R1868" s="44" t="str">
        <f>VLOOKUP(F1868,'Set up'!$A$2:$E$44,5,FALSE)</f>
        <v>Trsf</v>
      </c>
    </row>
    <row r="1869" spans="1:19" ht="15" customHeight="1" x14ac:dyDescent="0.3">
      <c r="A1869" s="4">
        <v>45117</v>
      </c>
      <c r="B1869" s="5">
        <f t="shared" si="631"/>
        <v>7</v>
      </c>
      <c r="C1869" s="5">
        <f t="shared" si="632"/>
        <v>2023</v>
      </c>
      <c r="D1869" s="88" t="s">
        <v>1719</v>
      </c>
      <c r="E1869" s="5" t="str">
        <f>VLOOKUP(F1869,'Set up'!$A$2:$C$44,2,FALSE)</f>
        <v>C00000010</v>
      </c>
      <c r="F1869" s="1" t="s">
        <v>62</v>
      </c>
      <c r="G1869" s="90" t="s">
        <v>616</v>
      </c>
      <c r="H1869" s="5">
        <v>1</v>
      </c>
      <c r="I1869" s="5">
        <f>VLOOKUP(F1869,'Set up'!$A$2:$C$44,3,FALSE)</f>
        <v>120</v>
      </c>
      <c r="J1869" s="5">
        <f>VLOOKUP(F1869,'Set up'!$A$2:$D$44,4,FALSE)</f>
        <v>120</v>
      </c>
      <c r="K1869" s="4">
        <f t="shared" si="633"/>
        <v>45237</v>
      </c>
      <c r="L1869" s="5">
        <f t="shared" si="634"/>
        <v>11</v>
      </c>
      <c r="M1869" s="5">
        <f t="shared" si="635"/>
        <v>2023</v>
      </c>
      <c r="N1869" s="6">
        <v>395</v>
      </c>
      <c r="P1869" s="6">
        <f t="shared" si="636"/>
        <v>395</v>
      </c>
      <c r="Q1869" s="7">
        <f t="shared" si="637"/>
        <v>3327232.0500000012</v>
      </c>
      <c r="R1869" s="44" t="str">
        <f>VLOOKUP(F1869,'Set up'!$A$2:$E$44,5,FALSE)</f>
        <v>Trsf</v>
      </c>
    </row>
    <row r="1870" spans="1:19" ht="15" customHeight="1" x14ac:dyDescent="0.3">
      <c r="A1870" s="4">
        <v>45117</v>
      </c>
      <c r="B1870" s="5">
        <f t="shared" si="631"/>
        <v>7</v>
      </c>
      <c r="C1870" s="5">
        <f t="shared" si="632"/>
        <v>2023</v>
      </c>
      <c r="D1870" s="88" t="s">
        <v>1720</v>
      </c>
      <c r="E1870" s="5" t="str">
        <f>VLOOKUP(F1870,'Set up'!$A$2:$C$44,2,FALSE)</f>
        <v>C00000034</v>
      </c>
      <c r="F1870" s="1" t="s">
        <v>1198</v>
      </c>
      <c r="G1870" s="11" t="s">
        <v>1353</v>
      </c>
      <c r="H1870" s="5">
        <v>10</v>
      </c>
      <c r="I1870" s="5" t="str">
        <f>VLOOKUP(F1870,'Set up'!$A$2:$C$44,3,FALSE)</f>
        <v>Cash</v>
      </c>
      <c r="J1870" s="5">
        <f>VLOOKUP(F1870,'Set up'!$A$2:$D$44,4,FALSE)</f>
        <v>0</v>
      </c>
      <c r="K1870" s="4">
        <f t="shared" si="633"/>
        <v>45117</v>
      </c>
      <c r="L1870" s="5">
        <f t="shared" si="634"/>
        <v>7</v>
      </c>
      <c r="M1870" s="5">
        <f t="shared" si="635"/>
        <v>2023</v>
      </c>
      <c r="N1870" s="6">
        <v>1390</v>
      </c>
      <c r="O1870" s="6">
        <f t="shared" ref="O1870" si="640">-N1870</f>
        <v>-1390</v>
      </c>
      <c r="P1870" s="91">
        <f t="shared" si="636"/>
        <v>0</v>
      </c>
      <c r="Q1870" s="7">
        <f t="shared" si="637"/>
        <v>3328622.0500000012</v>
      </c>
      <c r="R1870" s="44" t="str">
        <f>VLOOKUP(F1870,'Set up'!$A$2:$E$44,5,FALSE)</f>
        <v>Trsf</v>
      </c>
      <c r="S1870" s="117" t="s">
        <v>1849</v>
      </c>
    </row>
    <row r="1871" spans="1:19" ht="15" customHeight="1" x14ac:dyDescent="0.3">
      <c r="A1871" s="4">
        <v>45118</v>
      </c>
      <c r="B1871" s="5">
        <f t="shared" si="631"/>
        <v>7</v>
      </c>
      <c r="C1871" s="5">
        <f t="shared" si="632"/>
        <v>2023</v>
      </c>
      <c r="D1871" s="88" t="s">
        <v>1721</v>
      </c>
      <c r="E1871" s="5" t="str">
        <f>VLOOKUP(F1871,'Set up'!$A$2:$C$44,2,FALSE)</f>
        <v>C00000021</v>
      </c>
      <c r="F1871" s="1" t="s">
        <v>493</v>
      </c>
      <c r="G1871" s="107" t="s">
        <v>718</v>
      </c>
      <c r="H1871" s="5">
        <v>1</v>
      </c>
      <c r="I1871" s="5" t="str">
        <f>VLOOKUP(F1871,'Set up'!$A$2:$C$44,3,FALSE)</f>
        <v>Cash</v>
      </c>
      <c r="J1871" s="5">
        <f>VLOOKUP(F1871,'Set up'!$A$2:$D$44,4,FALSE)</f>
        <v>0</v>
      </c>
      <c r="K1871" s="4">
        <f t="shared" si="633"/>
        <v>45118</v>
      </c>
      <c r="L1871" s="5">
        <f t="shared" si="634"/>
        <v>7</v>
      </c>
      <c r="M1871" s="5">
        <f t="shared" si="635"/>
        <v>2023</v>
      </c>
      <c r="N1871" s="6">
        <v>1826</v>
      </c>
      <c r="P1871" s="6">
        <f t="shared" si="636"/>
        <v>1826</v>
      </c>
      <c r="Q1871" s="7">
        <f t="shared" si="637"/>
        <v>3330448.0500000012</v>
      </c>
      <c r="R1871" s="44" t="str">
        <f>VLOOKUP(F1871,'Set up'!$A$2:$E$44,5,FALSE)</f>
        <v>PD Chq</v>
      </c>
    </row>
    <row r="1872" spans="1:19" ht="15" customHeight="1" x14ac:dyDescent="0.3">
      <c r="A1872" s="4">
        <v>45118</v>
      </c>
      <c r="B1872" s="5">
        <f t="shared" si="631"/>
        <v>7</v>
      </c>
      <c r="C1872" s="5">
        <f t="shared" si="632"/>
        <v>2023</v>
      </c>
      <c r="D1872" s="88" t="s">
        <v>1721</v>
      </c>
      <c r="E1872" s="5" t="str">
        <f>VLOOKUP(F1872,'Set up'!$A$2:$C$44,2,FALSE)</f>
        <v>C00000021</v>
      </c>
      <c r="F1872" s="1" t="s">
        <v>493</v>
      </c>
      <c r="G1872" s="99" t="s">
        <v>656</v>
      </c>
      <c r="H1872" s="5">
        <v>3</v>
      </c>
      <c r="I1872" s="5" t="str">
        <f>VLOOKUP(F1872,'Set up'!$A$2:$C$44,3,FALSE)</f>
        <v>Cash</v>
      </c>
      <c r="J1872" s="5">
        <f>VLOOKUP(F1872,'Set up'!$A$2:$D$44,4,FALSE)</f>
        <v>0</v>
      </c>
      <c r="K1872" s="4">
        <f t="shared" si="633"/>
        <v>45118</v>
      </c>
      <c r="L1872" s="5">
        <f t="shared" si="634"/>
        <v>7</v>
      </c>
      <c r="M1872" s="5">
        <f t="shared" si="635"/>
        <v>2023</v>
      </c>
      <c r="N1872" s="6">
        <v>747</v>
      </c>
      <c r="P1872" s="6">
        <f t="shared" si="636"/>
        <v>747</v>
      </c>
      <c r="Q1872" s="7">
        <f t="shared" si="637"/>
        <v>3331195.0500000012</v>
      </c>
      <c r="R1872" s="44" t="str">
        <f>VLOOKUP(F1872,'Set up'!$A$2:$E$44,5,FALSE)</f>
        <v>PD Chq</v>
      </c>
    </row>
    <row r="1873" spans="1:19" ht="15" customHeight="1" x14ac:dyDescent="0.3">
      <c r="A1873" s="4">
        <v>45118</v>
      </c>
      <c r="B1873" s="5">
        <f t="shared" si="631"/>
        <v>7</v>
      </c>
      <c r="C1873" s="5">
        <f t="shared" si="632"/>
        <v>2023</v>
      </c>
      <c r="D1873" s="88" t="s">
        <v>1721</v>
      </c>
      <c r="E1873" s="5" t="str">
        <f>VLOOKUP(F1873,'Set up'!$A$2:$C$44,2,FALSE)</f>
        <v>C00000021</v>
      </c>
      <c r="F1873" s="1" t="s">
        <v>493</v>
      </c>
      <c r="G1873" s="99" t="s">
        <v>1063</v>
      </c>
      <c r="H1873" s="5">
        <v>1</v>
      </c>
      <c r="I1873" s="5" t="str">
        <f>VLOOKUP(F1873,'Set up'!$A$2:$C$44,3,FALSE)</f>
        <v>Cash</v>
      </c>
      <c r="J1873" s="5">
        <f>VLOOKUP(F1873,'Set up'!$A$2:$D$44,4,FALSE)</f>
        <v>0</v>
      </c>
      <c r="K1873" s="4">
        <f t="shared" si="633"/>
        <v>45118</v>
      </c>
      <c r="L1873" s="5">
        <f t="shared" si="634"/>
        <v>7</v>
      </c>
      <c r="M1873" s="5">
        <f t="shared" si="635"/>
        <v>2023</v>
      </c>
      <c r="N1873" s="6">
        <v>95</v>
      </c>
      <c r="P1873" s="6">
        <f t="shared" si="636"/>
        <v>95</v>
      </c>
      <c r="Q1873" s="7">
        <f t="shared" si="637"/>
        <v>3331290.0500000012</v>
      </c>
      <c r="R1873" s="44" t="str">
        <f>VLOOKUP(F1873,'Set up'!$A$2:$E$44,5,FALSE)</f>
        <v>PD Chq</v>
      </c>
    </row>
    <row r="1874" spans="1:19" ht="15" customHeight="1" x14ac:dyDescent="0.3">
      <c r="A1874" s="4">
        <v>45118</v>
      </c>
      <c r="B1874" s="5">
        <f t="shared" si="631"/>
        <v>7</v>
      </c>
      <c r="C1874" s="5">
        <f t="shared" si="632"/>
        <v>2023</v>
      </c>
      <c r="D1874" s="88" t="s">
        <v>1722</v>
      </c>
      <c r="E1874" s="5" t="str">
        <f>VLOOKUP(F1874,'Set up'!$A$2:$C$44,2,FALSE)</f>
        <v>C00000037</v>
      </c>
      <c r="F1874" s="1" t="s">
        <v>1311</v>
      </c>
      <c r="G1874" s="11" t="s">
        <v>1407</v>
      </c>
      <c r="H1874" s="5">
        <v>3</v>
      </c>
      <c r="I1874" s="5">
        <f>VLOOKUP(F1874,'Set up'!$A$2:$C$44,3,FALSE)</f>
        <v>30</v>
      </c>
      <c r="J1874" s="5">
        <f>VLOOKUP(F1874,'Set up'!$A$2:$D$44,4,FALSE)</f>
        <v>30</v>
      </c>
      <c r="K1874" s="4">
        <f t="shared" si="633"/>
        <v>45148</v>
      </c>
      <c r="L1874" s="5">
        <f t="shared" si="634"/>
        <v>8</v>
      </c>
      <c r="M1874" s="5">
        <f t="shared" si="635"/>
        <v>2023</v>
      </c>
      <c r="N1874" s="6">
        <v>144</v>
      </c>
      <c r="O1874" s="6">
        <f t="shared" ref="O1874" si="641">-N1874</f>
        <v>-144</v>
      </c>
      <c r="P1874" s="6">
        <f t="shared" si="636"/>
        <v>0</v>
      </c>
      <c r="Q1874" s="7">
        <f t="shared" si="637"/>
        <v>3331434.0500000012</v>
      </c>
      <c r="R1874" s="44" t="str">
        <f>VLOOKUP(F1874,'Set up'!$A$2:$E$44,5,FALSE)</f>
        <v>Chq</v>
      </c>
      <c r="S1874" s="1" t="s">
        <v>1785</v>
      </c>
    </row>
    <row r="1875" spans="1:19" ht="15" customHeight="1" x14ac:dyDescent="0.3">
      <c r="A1875" s="4" t="s">
        <v>1724</v>
      </c>
      <c r="B1875" s="5" t="e">
        <f t="shared" si="631"/>
        <v>#VALUE!</v>
      </c>
      <c r="C1875" s="5" t="e">
        <f t="shared" si="632"/>
        <v>#VALUE!</v>
      </c>
      <c r="D1875" s="88" t="s">
        <v>1723</v>
      </c>
      <c r="E1875" s="5" t="str">
        <f>VLOOKUP(F1875,'Set up'!$A$2:$C$44,2,FALSE)</f>
        <v>C00000034</v>
      </c>
      <c r="F1875" s="1" t="s">
        <v>1198</v>
      </c>
      <c r="G1875" s="99" t="s">
        <v>1358</v>
      </c>
      <c r="H1875" s="5">
        <v>2</v>
      </c>
      <c r="I1875" s="5" t="str">
        <f>VLOOKUP(F1875,'Set up'!$A$2:$C$44,3,FALSE)</f>
        <v>Cash</v>
      </c>
      <c r="J1875" s="5">
        <f>VLOOKUP(F1875,'Set up'!$A$2:$D$44,4,FALSE)</f>
        <v>0</v>
      </c>
      <c r="K1875" s="4" t="e">
        <f t="shared" si="633"/>
        <v>#VALUE!</v>
      </c>
      <c r="L1875" s="5" t="e">
        <f t="shared" si="634"/>
        <v>#VALUE!</v>
      </c>
      <c r="M1875" s="5" t="e">
        <f t="shared" si="635"/>
        <v>#VALUE!</v>
      </c>
      <c r="N1875" s="6">
        <v>3652</v>
      </c>
      <c r="O1875" s="6">
        <f t="shared" ref="O1875:O1880" si="642">-N1875</f>
        <v>-3652</v>
      </c>
      <c r="P1875" s="6">
        <f t="shared" si="636"/>
        <v>0</v>
      </c>
      <c r="Q1875" s="7">
        <f t="shared" si="637"/>
        <v>3335086.0500000012</v>
      </c>
      <c r="R1875" s="44" t="str">
        <f>VLOOKUP(F1875,'Set up'!$A$2:$E$44,5,FALSE)</f>
        <v>Trsf</v>
      </c>
      <c r="S1875" s="117" t="s">
        <v>1850</v>
      </c>
    </row>
    <row r="1876" spans="1:19" ht="15" customHeight="1" x14ac:dyDescent="0.3">
      <c r="A1876" s="4" t="s">
        <v>1724</v>
      </c>
      <c r="B1876" s="5" t="e">
        <f t="shared" si="631"/>
        <v>#VALUE!</v>
      </c>
      <c r="C1876" s="5" t="e">
        <f t="shared" si="632"/>
        <v>#VALUE!</v>
      </c>
      <c r="D1876" s="88" t="s">
        <v>1723</v>
      </c>
      <c r="E1876" s="5" t="str">
        <f>VLOOKUP(F1876,'Set up'!$A$2:$C$44,2,FALSE)</f>
        <v>C00000034</v>
      </c>
      <c r="F1876" s="1" t="s">
        <v>1198</v>
      </c>
      <c r="G1876" s="99" t="s">
        <v>1433</v>
      </c>
      <c r="H1876" s="5">
        <v>3</v>
      </c>
      <c r="I1876" s="5" t="str">
        <f>VLOOKUP(F1876,'Set up'!$A$2:$C$44,3,FALSE)</f>
        <v>Cash</v>
      </c>
      <c r="J1876" s="5">
        <f>VLOOKUP(F1876,'Set up'!$A$2:$D$44,4,FALSE)</f>
        <v>0</v>
      </c>
      <c r="K1876" s="4" t="e">
        <f t="shared" si="633"/>
        <v>#VALUE!</v>
      </c>
      <c r="L1876" s="5" t="e">
        <f t="shared" si="634"/>
        <v>#VALUE!</v>
      </c>
      <c r="M1876" s="5" t="e">
        <f t="shared" si="635"/>
        <v>#VALUE!</v>
      </c>
      <c r="N1876" s="6">
        <v>675</v>
      </c>
      <c r="O1876" s="6">
        <f t="shared" si="642"/>
        <v>-675</v>
      </c>
      <c r="P1876" s="6">
        <f t="shared" si="636"/>
        <v>0</v>
      </c>
      <c r="Q1876" s="7">
        <f t="shared" si="637"/>
        <v>3335761.0500000012</v>
      </c>
      <c r="R1876" s="44" t="str">
        <f>VLOOKUP(F1876,'Set up'!$A$2:$E$44,5,FALSE)</f>
        <v>Trsf</v>
      </c>
      <c r="S1876" s="117" t="s">
        <v>1850</v>
      </c>
    </row>
    <row r="1877" spans="1:19" ht="15" customHeight="1" x14ac:dyDescent="0.3">
      <c r="A1877" s="4" t="s">
        <v>1724</v>
      </c>
      <c r="B1877" s="5" t="e">
        <f t="shared" si="631"/>
        <v>#VALUE!</v>
      </c>
      <c r="C1877" s="5" t="e">
        <f t="shared" si="632"/>
        <v>#VALUE!</v>
      </c>
      <c r="D1877" s="88" t="s">
        <v>1723</v>
      </c>
      <c r="E1877" s="5" t="str">
        <f>VLOOKUP(F1877,'Set up'!$A$2:$C$44,2,FALSE)</f>
        <v>C00000034</v>
      </c>
      <c r="F1877" s="1" t="s">
        <v>1198</v>
      </c>
      <c r="G1877" s="99" t="s">
        <v>1627</v>
      </c>
      <c r="H1877" s="5">
        <v>1</v>
      </c>
      <c r="I1877" s="5" t="str">
        <f>VLOOKUP(F1877,'Set up'!$A$2:$C$44,3,FALSE)</f>
        <v>Cash</v>
      </c>
      <c r="J1877" s="5">
        <f>VLOOKUP(F1877,'Set up'!$A$2:$D$44,4,FALSE)</f>
        <v>0</v>
      </c>
      <c r="K1877" s="4" t="e">
        <f t="shared" si="633"/>
        <v>#VALUE!</v>
      </c>
      <c r="L1877" s="5" t="e">
        <f t="shared" si="634"/>
        <v>#VALUE!</v>
      </c>
      <c r="M1877" s="5" t="e">
        <f t="shared" si="635"/>
        <v>#VALUE!</v>
      </c>
      <c r="N1877" s="6">
        <v>236</v>
      </c>
      <c r="O1877" s="6">
        <f t="shared" si="642"/>
        <v>-236</v>
      </c>
      <c r="P1877" s="6">
        <f t="shared" si="636"/>
        <v>0</v>
      </c>
      <c r="Q1877" s="7">
        <f t="shared" si="637"/>
        <v>3335997.0500000012</v>
      </c>
      <c r="R1877" s="44" t="str">
        <f>VLOOKUP(F1877,'Set up'!$A$2:$E$44,5,FALSE)</f>
        <v>Trsf</v>
      </c>
      <c r="S1877" s="117" t="s">
        <v>1850</v>
      </c>
    </row>
    <row r="1878" spans="1:19" ht="15" customHeight="1" x14ac:dyDescent="0.3">
      <c r="A1878" s="4" t="s">
        <v>1724</v>
      </c>
      <c r="B1878" s="5" t="e">
        <f t="shared" si="631"/>
        <v>#VALUE!</v>
      </c>
      <c r="C1878" s="5" t="e">
        <f t="shared" si="632"/>
        <v>#VALUE!</v>
      </c>
      <c r="D1878" s="88" t="s">
        <v>1723</v>
      </c>
      <c r="E1878" s="5" t="str">
        <f>VLOOKUP(F1878,'Set up'!$A$2:$C$44,2,FALSE)</f>
        <v>C00000034</v>
      </c>
      <c r="F1878" s="1" t="s">
        <v>1198</v>
      </c>
      <c r="G1878" s="99" t="s">
        <v>1063</v>
      </c>
      <c r="H1878" s="5">
        <v>2</v>
      </c>
      <c r="I1878" s="5" t="str">
        <f>VLOOKUP(F1878,'Set up'!$A$2:$C$44,3,FALSE)</f>
        <v>Cash</v>
      </c>
      <c r="J1878" s="5">
        <f>VLOOKUP(F1878,'Set up'!$A$2:$D$44,4,FALSE)</f>
        <v>0</v>
      </c>
      <c r="K1878" s="4" t="e">
        <f t="shared" si="633"/>
        <v>#VALUE!</v>
      </c>
      <c r="L1878" s="5" t="e">
        <f t="shared" si="634"/>
        <v>#VALUE!</v>
      </c>
      <c r="M1878" s="5" t="e">
        <f t="shared" si="635"/>
        <v>#VALUE!</v>
      </c>
      <c r="N1878" s="6">
        <v>190</v>
      </c>
      <c r="O1878" s="6">
        <f t="shared" si="642"/>
        <v>-190</v>
      </c>
      <c r="P1878" s="6">
        <f t="shared" si="636"/>
        <v>0</v>
      </c>
      <c r="Q1878" s="7">
        <f t="shared" si="637"/>
        <v>3336187.0500000012</v>
      </c>
      <c r="R1878" s="44" t="str">
        <f>VLOOKUP(F1878,'Set up'!$A$2:$E$44,5,FALSE)</f>
        <v>Trsf</v>
      </c>
      <c r="S1878" s="117" t="s">
        <v>1850</v>
      </c>
    </row>
    <row r="1879" spans="1:19" ht="15" customHeight="1" x14ac:dyDescent="0.3">
      <c r="A1879" s="4" t="s">
        <v>1724</v>
      </c>
      <c r="B1879" s="5" t="e">
        <f t="shared" si="631"/>
        <v>#VALUE!</v>
      </c>
      <c r="C1879" s="5" t="e">
        <f t="shared" si="632"/>
        <v>#VALUE!</v>
      </c>
      <c r="D1879" s="88" t="s">
        <v>1723</v>
      </c>
      <c r="E1879" s="5" t="str">
        <f>VLOOKUP(F1879,'Set up'!$A$2:$C$44,2,FALSE)</f>
        <v>C00000034</v>
      </c>
      <c r="F1879" s="1" t="s">
        <v>1198</v>
      </c>
      <c r="G1879" s="99" t="s">
        <v>1112</v>
      </c>
      <c r="H1879" s="5">
        <v>2</v>
      </c>
      <c r="I1879" s="5" t="str">
        <f>VLOOKUP(F1879,'Set up'!$A$2:$C$44,3,FALSE)</f>
        <v>Cash</v>
      </c>
      <c r="J1879" s="5">
        <f>VLOOKUP(F1879,'Set up'!$A$2:$D$44,4,FALSE)</f>
        <v>0</v>
      </c>
      <c r="K1879" s="4" t="e">
        <f t="shared" si="633"/>
        <v>#VALUE!</v>
      </c>
      <c r="L1879" s="5" t="e">
        <f t="shared" si="634"/>
        <v>#VALUE!</v>
      </c>
      <c r="M1879" s="5" t="e">
        <f t="shared" si="635"/>
        <v>#VALUE!</v>
      </c>
      <c r="N1879" s="6">
        <v>125</v>
      </c>
      <c r="O1879" s="6">
        <f t="shared" si="642"/>
        <v>-125</v>
      </c>
      <c r="P1879" s="6">
        <f t="shared" si="636"/>
        <v>0</v>
      </c>
      <c r="Q1879" s="7">
        <f t="shared" si="637"/>
        <v>3336312.0500000012</v>
      </c>
      <c r="R1879" s="44" t="str">
        <f>VLOOKUP(F1879,'Set up'!$A$2:$E$44,5,FALSE)</f>
        <v>Trsf</v>
      </c>
      <c r="S1879" s="117" t="s">
        <v>1850</v>
      </c>
    </row>
    <row r="1880" spans="1:19" ht="15" customHeight="1" x14ac:dyDescent="0.3">
      <c r="A1880" s="4" t="s">
        <v>1724</v>
      </c>
      <c r="B1880" s="5" t="e">
        <f t="shared" si="631"/>
        <v>#VALUE!</v>
      </c>
      <c r="C1880" s="5" t="e">
        <f t="shared" si="632"/>
        <v>#VALUE!</v>
      </c>
      <c r="D1880" s="88" t="s">
        <v>1723</v>
      </c>
      <c r="E1880" s="5" t="str">
        <f>VLOOKUP(F1880,'Set up'!$A$2:$C$44,2,FALSE)</f>
        <v>C00000034</v>
      </c>
      <c r="F1880" s="1" t="s">
        <v>1198</v>
      </c>
      <c r="G1880" s="99" t="s">
        <v>1353</v>
      </c>
      <c r="H1880" s="5">
        <v>5</v>
      </c>
      <c r="I1880" s="5" t="str">
        <f>VLOOKUP(F1880,'Set up'!$A$2:$C$44,3,FALSE)</f>
        <v>Cash</v>
      </c>
      <c r="J1880" s="5">
        <f>VLOOKUP(F1880,'Set up'!$A$2:$D$44,4,FALSE)</f>
        <v>0</v>
      </c>
      <c r="K1880" s="4" t="e">
        <f t="shared" si="633"/>
        <v>#VALUE!</v>
      </c>
      <c r="L1880" s="5" t="e">
        <f t="shared" si="634"/>
        <v>#VALUE!</v>
      </c>
      <c r="M1880" s="5" t="e">
        <f t="shared" si="635"/>
        <v>#VALUE!</v>
      </c>
      <c r="N1880" s="6">
        <v>695</v>
      </c>
      <c r="O1880" s="6">
        <f t="shared" si="642"/>
        <v>-695</v>
      </c>
      <c r="P1880" s="91">
        <f t="shared" si="636"/>
        <v>0</v>
      </c>
      <c r="Q1880" s="7">
        <f t="shared" si="637"/>
        <v>3337007.0500000012</v>
      </c>
      <c r="R1880" s="44" t="str">
        <f>VLOOKUP(F1880,'Set up'!$A$2:$E$44,5,FALSE)</f>
        <v>Trsf</v>
      </c>
      <c r="S1880" s="117" t="s">
        <v>1850</v>
      </c>
    </row>
    <row r="1881" spans="1:19" ht="15" customHeight="1" x14ac:dyDescent="0.3">
      <c r="A1881" s="4">
        <v>45124</v>
      </c>
      <c r="B1881" s="5">
        <f t="shared" si="631"/>
        <v>7</v>
      </c>
      <c r="C1881" s="5">
        <f t="shared" si="632"/>
        <v>2023</v>
      </c>
      <c r="D1881" s="88" t="s">
        <v>1725</v>
      </c>
      <c r="E1881" s="5" t="str">
        <f>VLOOKUP(F1881,'Set up'!$A$2:$C$44,2,FALSE)</f>
        <v>C00000021</v>
      </c>
      <c r="F1881" s="1" t="s">
        <v>493</v>
      </c>
      <c r="G1881" s="99" t="s">
        <v>718</v>
      </c>
      <c r="H1881" s="5">
        <v>1</v>
      </c>
      <c r="I1881" s="5" t="str">
        <f>VLOOKUP(F1881,'Set up'!$A$2:$C$44,3,FALSE)</f>
        <v>Cash</v>
      </c>
      <c r="J1881" s="5">
        <f>VLOOKUP(F1881,'Set up'!$A$2:$D$44,4,FALSE)</f>
        <v>0</v>
      </c>
      <c r="K1881" s="4">
        <f t="shared" si="633"/>
        <v>45124</v>
      </c>
      <c r="L1881" s="5">
        <f t="shared" si="634"/>
        <v>7</v>
      </c>
      <c r="M1881" s="5">
        <f t="shared" si="635"/>
        <v>2023</v>
      </c>
      <c r="N1881" s="6">
        <v>1826</v>
      </c>
      <c r="P1881" s="6">
        <f t="shared" si="636"/>
        <v>1826</v>
      </c>
      <c r="Q1881" s="7">
        <f t="shared" si="637"/>
        <v>3338833.0500000012</v>
      </c>
      <c r="R1881" s="44" t="str">
        <f>VLOOKUP(F1881,'Set up'!$A$2:$E$44,5,FALSE)</f>
        <v>PD Chq</v>
      </c>
    </row>
    <row r="1882" spans="1:19" ht="15" customHeight="1" x14ac:dyDescent="0.3">
      <c r="A1882" s="4">
        <v>45124</v>
      </c>
      <c r="B1882" s="5">
        <f t="shared" si="631"/>
        <v>7</v>
      </c>
      <c r="C1882" s="5">
        <f t="shared" si="632"/>
        <v>2023</v>
      </c>
      <c r="D1882" s="88" t="s">
        <v>1725</v>
      </c>
      <c r="E1882" s="5" t="str">
        <f>VLOOKUP(F1882,'Set up'!$A$2:$C$44,2,FALSE)</f>
        <v>C00000021</v>
      </c>
      <c r="F1882" s="1" t="s">
        <v>493</v>
      </c>
      <c r="G1882" s="99" t="s">
        <v>656</v>
      </c>
      <c r="H1882" s="5">
        <v>2</v>
      </c>
      <c r="I1882" s="5" t="str">
        <f>VLOOKUP(F1882,'Set up'!$A$2:$C$44,3,FALSE)</f>
        <v>Cash</v>
      </c>
      <c r="J1882" s="5">
        <f>VLOOKUP(F1882,'Set up'!$A$2:$D$44,4,FALSE)</f>
        <v>0</v>
      </c>
      <c r="K1882" s="4">
        <f t="shared" si="633"/>
        <v>45124</v>
      </c>
      <c r="L1882" s="5">
        <f t="shared" si="634"/>
        <v>7</v>
      </c>
      <c r="M1882" s="5">
        <f t="shared" si="635"/>
        <v>2023</v>
      </c>
      <c r="N1882" s="6">
        <v>498</v>
      </c>
      <c r="P1882" s="6">
        <f t="shared" si="636"/>
        <v>498</v>
      </c>
      <c r="Q1882" s="7">
        <f t="shared" si="637"/>
        <v>3339331.0500000012</v>
      </c>
      <c r="R1882" s="44" t="str">
        <f>VLOOKUP(F1882,'Set up'!$A$2:$E$44,5,FALSE)</f>
        <v>PD Chq</v>
      </c>
    </row>
    <row r="1883" spans="1:19" ht="15" customHeight="1" x14ac:dyDescent="0.3">
      <c r="A1883" s="4">
        <v>45124</v>
      </c>
      <c r="B1883" s="5">
        <f t="shared" si="631"/>
        <v>7</v>
      </c>
      <c r="C1883" s="5">
        <f t="shared" si="632"/>
        <v>2023</v>
      </c>
      <c r="D1883" s="88" t="s">
        <v>1725</v>
      </c>
      <c r="E1883" s="5" t="str">
        <f>VLOOKUP(F1883,'Set up'!$A$2:$C$44,2,FALSE)</f>
        <v>C00000021</v>
      </c>
      <c r="F1883" s="1" t="s">
        <v>493</v>
      </c>
      <c r="G1883" s="99" t="s">
        <v>1063</v>
      </c>
      <c r="H1883" s="5">
        <v>1</v>
      </c>
      <c r="I1883" s="5" t="str">
        <f>VLOOKUP(F1883,'Set up'!$A$2:$C$44,3,FALSE)</f>
        <v>Cash</v>
      </c>
      <c r="J1883" s="5">
        <f>VLOOKUP(F1883,'Set up'!$A$2:$D$44,4,FALSE)</f>
        <v>0</v>
      </c>
      <c r="K1883" s="4">
        <f t="shared" si="633"/>
        <v>45124</v>
      </c>
      <c r="L1883" s="5">
        <f t="shared" si="634"/>
        <v>7</v>
      </c>
      <c r="M1883" s="5">
        <f t="shared" si="635"/>
        <v>2023</v>
      </c>
      <c r="N1883" s="6">
        <v>95</v>
      </c>
      <c r="P1883" s="6">
        <f t="shared" si="636"/>
        <v>95</v>
      </c>
      <c r="Q1883" s="7">
        <f t="shared" si="637"/>
        <v>3339426.0500000012</v>
      </c>
      <c r="R1883" s="44" t="str">
        <f>VLOOKUP(F1883,'Set up'!$A$2:$E$44,5,FALSE)</f>
        <v>PD Chq</v>
      </c>
    </row>
    <row r="1884" spans="1:19" ht="15" customHeight="1" x14ac:dyDescent="0.3">
      <c r="A1884" s="4">
        <v>45124</v>
      </c>
      <c r="B1884" s="5">
        <f t="shared" si="631"/>
        <v>7</v>
      </c>
      <c r="C1884" s="5">
        <f t="shared" si="632"/>
        <v>2023</v>
      </c>
      <c r="D1884" s="88" t="s">
        <v>1725</v>
      </c>
      <c r="E1884" s="5" t="str">
        <f>VLOOKUP(F1884,'Set up'!$A$2:$C$44,2,FALSE)</f>
        <v>C00000021</v>
      </c>
      <c r="F1884" s="1" t="s">
        <v>493</v>
      </c>
      <c r="G1884" s="99" t="s">
        <v>1112</v>
      </c>
      <c r="H1884" s="5">
        <v>5</v>
      </c>
      <c r="I1884" s="5" t="str">
        <f>VLOOKUP(F1884,'Set up'!$A$2:$C$44,3,FALSE)</f>
        <v>Cash</v>
      </c>
      <c r="J1884" s="5">
        <f>VLOOKUP(F1884,'Set up'!$A$2:$D$44,4,FALSE)</f>
        <v>0</v>
      </c>
      <c r="K1884" s="4">
        <f t="shared" si="633"/>
        <v>45124</v>
      </c>
      <c r="L1884" s="5">
        <f t="shared" si="634"/>
        <v>7</v>
      </c>
      <c r="M1884" s="5">
        <f t="shared" si="635"/>
        <v>2023</v>
      </c>
      <c r="N1884" s="6">
        <v>312.5</v>
      </c>
      <c r="P1884" s="6">
        <f t="shared" si="636"/>
        <v>312.5</v>
      </c>
      <c r="Q1884" s="7">
        <f t="shared" si="637"/>
        <v>3339738.5500000012</v>
      </c>
      <c r="R1884" s="44" t="str">
        <f>VLOOKUP(F1884,'Set up'!$A$2:$E$44,5,FALSE)</f>
        <v>PD Chq</v>
      </c>
    </row>
    <row r="1885" spans="1:19" ht="15" customHeight="1" x14ac:dyDescent="0.3">
      <c r="A1885" s="4" t="s">
        <v>1727</v>
      </c>
      <c r="B1885" s="5" t="e">
        <f t="shared" si="631"/>
        <v>#VALUE!</v>
      </c>
      <c r="C1885" s="5" t="e">
        <f t="shared" si="632"/>
        <v>#VALUE!</v>
      </c>
      <c r="D1885" s="88" t="s">
        <v>1726</v>
      </c>
      <c r="E1885" s="5" t="str">
        <f>VLOOKUP(F1885,'Set up'!$A$2:$C$44,2,FALSE)</f>
        <v>C00000019</v>
      </c>
      <c r="F1885" s="1" t="s">
        <v>402</v>
      </c>
      <c r="G1885" s="99" t="s">
        <v>721</v>
      </c>
      <c r="H1885" s="5">
        <v>2</v>
      </c>
      <c r="I1885" s="5" t="str">
        <f>VLOOKUP(F1885,'Set up'!$A$2:$C$44,3,FALSE)</f>
        <v>Cash</v>
      </c>
      <c r="J1885" s="5">
        <f>VLOOKUP(F1885,'Set up'!$A$2:$D$44,4,FALSE)</f>
        <v>0</v>
      </c>
      <c r="K1885" s="4" t="e">
        <f t="shared" si="633"/>
        <v>#VALUE!</v>
      </c>
      <c r="L1885" s="5" t="e">
        <f t="shared" si="634"/>
        <v>#VALUE!</v>
      </c>
      <c r="M1885" s="5" t="e">
        <f t="shared" si="635"/>
        <v>#VALUE!</v>
      </c>
      <c r="N1885" s="6">
        <v>3564</v>
      </c>
      <c r="P1885" s="6">
        <f t="shared" si="636"/>
        <v>3564</v>
      </c>
      <c r="Q1885" s="7">
        <f t="shared" si="637"/>
        <v>3343302.5500000012</v>
      </c>
      <c r="R1885" s="44" t="str">
        <f>VLOOKUP(F1885,'Set up'!$A$2:$E$44,5,FALSE)</f>
        <v>Trsf</v>
      </c>
    </row>
    <row r="1886" spans="1:19" ht="15" customHeight="1" x14ac:dyDescent="0.3">
      <c r="A1886" s="4" t="s">
        <v>1727</v>
      </c>
      <c r="B1886" s="5" t="e">
        <f t="shared" si="631"/>
        <v>#VALUE!</v>
      </c>
      <c r="C1886" s="5" t="e">
        <f t="shared" si="632"/>
        <v>#VALUE!</v>
      </c>
      <c r="D1886" s="88" t="s">
        <v>1726</v>
      </c>
      <c r="E1886" s="5" t="str">
        <f>VLOOKUP(F1886,'Set up'!$A$2:$C$44,2,FALSE)</f>
        <v>C00000019</v>
      </c>
      <c r="F1886" s="1" t="s">
        <v>402</v>
      </c>
      <c r="G1886" s="99" t="s">
        <v>1413</v>
      </c>
      <c r="H1886" s="5">
        <v>2</v>
      </c>
      <c r="I1886" s="5" t="str">
        <f>VLOOKUP(F1886,'Set up'!$A$2:$C$44,3,FALSE)</f>
        <v>Cash</v>
      </c>
      <c r="J1886" s="5">
        <f>VLOOKUP(F1886,'Set up'!$A$2:$D$44,4,FALSE)</f>
        <v>0</v>
      </c>
      <c r="K1886" s="4" t="e">
        <f t="shared" si="633"/>
        <v>#VALUE!</v>
      </c>
      <c r="L1886" s="5" t="e">
        <f t="shared" si="634"/>
        <v>#VALUE!</v>
      </c>
      <c r="M1886" s="5" t="e">
        <f t="shared" si="635"/>
        <v>#VALUE!</v>
      </c>
      <c r="N1886" s="6">
        <v>842.4</v>
      </c>
      <c r="P1886" s="6">
        <f t="shared" si="636"/>
        <v>842.4</v>
      </c>
      <c r="Q1886" s="7">
        <f t="shared" si="637"/>
        <v>3344144.9500000011</v>
      </c>
      <c r="R1886" s="44" t="str">
        <f>VLOOKUP(F1886,'Set up'!$A$2:$E$44,5,FALSE)</f>
        <v>Trsf</v>
      </c>
    </row>
    <row r="1887" spans="1:19" ht="15" customHeight="1" x14ac:dyDescent="0.3">
      <c r="A1887" s="4" t="s">
        <v>1727</v>
      </c>
      <c r="B1887" s="5" t="e">
        <f t="shared" si="631"/>
        <v>#VALUE!</v>
      </c>
      <c r="C1887" s="5" t="e">
        <f t="shared" si="632"/>
        <v>#VALUE!</v>
      </c>
      <c r="D1887" s="88" t="s">
        <v>1726</v>
      </c>
      <c r="E1887" s="5" t="str">
        <f>VLOOKUP(F1887,'Set up'!$A$2:$C$44,2,FALSE)</f>
        <v>C00000019</v>
      </c>
      <c r="F1887" s="1" t="s">
        <v>402</v>
      </c>
      <c r="G1887" s="99" t="s">
        <v>793</v>
      </c>
      <c r="H1887" s="5">
        <v>3</v>
      </c>
      <c r="I1887" s="5" t="str">
        <f>VLOOKUP(F1887,'Set up'!$A$2:$C$44,3,FALSE)</f>
        <v>Cash</v>
      </c>
      <c r="J1887" s="5">
        <f>VLOOKUP(F1887,'Set up'!$A$2:$D$44,4,FALSE)</f>
        <v>0</v>
      </c>
      <c r="K1887" s="4" t="e">
        <f t="shared" si="633"/>
        <v>#VALUE!</v>
      </c>
      <c r="L1887" s="5" t="e">
        <f t="shared" si="634"/>
        <v>#VALUE!</v>
      </c>
      <c r="M1887" s="5" t="e">
        <f t="shared" si="635"/>
        <v>#VALUE!</v>
      </c>
      <c r="N1887" s="6">
        <v>187.5</v>
      </c>
      <c r="P1887" s="6">
        <f t="shared" si="636"/>
        <v>187.5</v>
      </c>
      <c r="Q1887" s="7">
        <f t="shared" si="637"/>
        <v>3344332.4500000011</v>
      </c>
      <c r="R1887" s="44" t="str">
        <f>VLOOKUP(F1887,'Set up'!$A$2:$E$44,5,FALSE)</f>
        <v>Trsf</v>
      </c>
    </row>
    <row r="1888" spans="1:19" ht="15" customHeight="1" x14ac:dyDescent="0.3">
      <c r="A1888" s="4" t="s">
        <v>1727</v>
      </c>
      <c r="B1888" s="5" t="e">
        <f t="shared" si="631"/>
        <v>#VALUE!</v>
      </c>
      <c r="C1888" s="5" t="e">
        <f t="shared" si="632"/>
        <v>#VALUE!</v>
      </c>
      <c r="D1888" s="88" t="s">
        <v>1726</v>
      </c>
      <c r="E1888" s="5" t="str">
        <f>VLOOKUP(F1888,'Set up'!$A$2:$C$44,2,FALSE)</f>
        <v>C00000019</v>
      </c>
      <c r="F1888" s="1" t="s">
        <v>402</v>
      </c>
      <c r="G1888" s="99" t="s">
        <v>1471</v>
      </c>
      <c r="H1888" s="5">
        <v>1</v>
      </c>
      <c r="I1888" s="5" t="str">
        <f>VLOOKUP(F1888,'Set up'!$A$2:$C$44,3,FALSE)</f>
        <v>Cash</v>
      </c>
      <c r="J1888" s="5">
        <f>VLOOKUP(F1888,'Set up'!$A$2:$D$44,4,FALSE)</f>
        <v>0</v>
      </c>
      <c r="K1888" s="4" t="e">
        <f t="shared" si="633"/>
        <v>#VALUE!</v>
      </c>
      <c r="L1888" s="5" t="e">
        <f t="shared" si="634"/>
        <v>#VALUE!</v>
      </c>
      <c r="M1888" s="5" t="e">
        <f t="shared" si="635"/>
        <v>#VALUE!</v>
      </c>
      <c r="N1888" s="6">
        <v>390</v>
      </c>
      <c r="P1888" s="6">
        <f t="shared" si="636"/>
        <v>390</v>
      </c>
      <c r="Q1888" s="7">
        <f t="shared" si="637"/>
        <v>3344722.4500000011</v>
      </c>
      <c r="R1888" s="44" t="str">
        <f>VLOOKUP(F1888,'Set up'!$A$2:$E$44,5,FALSE)</f>
        <v>Trsf</v>
      </c>
    </row>
    <row r="1889" spans="1:19" ht="15" customHeight="1" x14ac:dyDescent="0.3">
      <c r="A1889" s="4" t="s">
        <v>1727</v>
      </c>
      <c r="B1889" s="5" t="e">
        <f t="shared" si="631"/>
        <v>#VALUE!</v>
      </c>
      <c r="C1889" s="5" t="e">
        <f t="shared" si="632"/>
        <v>#VALUE!</v>
      </c>
      <c r="D1889" s="88" t="s">
        <v>1726</v>
      </c>
      <c r="E1889" s="5" t="str">
        <f>VLOOKUP(F1889,'Set up'!$A$2:$C$44,2,FALSE)</f>
        <v>C00000019</v>
      </c>
      <c r="F1889" s="1" t="s">
        <v>402</v>
      </c>
      <c r="G1889" s="99" t="s">
        <v>46</v>
      </c>
      <c r="H1889" s="5">
        <v>1</v>
      </c>
      <c r="I1889" s="5" t="str">
        <f>VLOOKUP(F1889,'Set up'!$A$2:$C$44,3,FALSE)</f>
        <v>Cash</v>
      </c>
      <c r="J1889" s="5">
        <f>VLOOKUP(F1889,'Set up'!$A$2:$D$44,4,FALSE)</f>
        <v>0</v>
      </c>
      <c r="K1889" s="4" t="e">
        <f t="shared" si="633"/>
        <v>#VALUE!</v>
      </c>
      <c r="L1889" s="5" t="e">
        <f t="shared" si="634"/>
        <v>#VALUE!</v>
      </c>
      <c r="M1889" s="5" t="e">
        <f t="shared" si="635"/>
        <v>#VALUE!</v>
      </c>
      <c r="N1889" s="6">
        <v>105</v>
      </c>
      <c r="P1889" s="6">
        <f t="shared" si="636"/>
        <v>105</v>
      </c>
      <c r="Q1889" s="7">
        <f t="shared" si="637"/>
        <v>3344827.4500000011</v>
      </c>
      <c r="R1889" s="44" t="str">
        <f>VLOOKUP(F1889,'Set up'!$A$2:$E$44,5,FALSE)</f>
        <v>Trsf</v>
      </c>
    </row>
    <row r="1890" spans="1:19" ht="15" customHeight="1" x14ac:dyDescent="0.3">
      <c r="A1890" s="4" t="s">
        <v>1727</v>
      </c>
      <c r="B1890" s="5" t="e">
        <f t="shared" si="631"/>
        <v>#VALUE!</v>
      </c>
      <c r="C1890" s="5" t="e">
        <f t="shared" si="632"/>
        <v>#VALUE!</v>
      </c>
      <c r="D1890" s="88" t="s">
        <v>1726</v>
      </c>
      <c r="E1890" s="5" t="str">
        <f>VLOOKUP(F1890,'Set up'!$A$2:$C$44,2,FALSE)</f>
        <v>C00000019</v>
      </c>
      <c r="F1890" s="1" t="s">
        <v>402</v>
      </c>
      <c r="G1890" s="99" t="s">
        <v>951</v>
      </c>
      <c r="H1890" s="5">
        <v>3</v>
      </c>
      <c r="I1890" s="5" t="str">
        <f>VLOOKUP(F1890,'Set up'!$A$2:$C$44,3,FALSE)</f>
        <v>Cash</v>
      </c>
      <c r="J1890" s="5">
        <f>VLOOKUP(F1890,'Set up'!$A$2:$D$44,4,FALSE)</f>
        <v>0</v>
      </c>
      <c r="K1890" s="4" t="e">
        <f t="shared" si="633"/>
        <v>#VALUE!</v>
      </c>
      <c r="L1890" s="5" t="e">
        <f t="shared" si="634"/>
        <v>#VALUE!</v>
      </c>
      <c r="M1890" s="5" t="e">
        <f t="shared" si="635"/>
        <v>#VALUE!</v>
      </c>
      <c r="N1890" s="6">
        <v>150</v>
      </c>
      <c r="P1890" s="6">
        <f t="shared" si="636"/>
        <v>150</v>
      </c>
      <c r="Q1890" s="7">
        <f t="shared" si="637"/>
        <v>3344977.4500000011</v>
      </c>
      <c r="R1890" s="44" t="str">
        <f>VLOOKUP(F1890,'Set up'!$A$2:$E$44,5,FALSE)</f>
        <v>Trsf</v>
      </c>
    </row>
    <row r="1891" spans="1:19" ht="15" customHeight="1" x14ac:dyDescent="0.3">
      <c r="A1891" s="4">
        <v>45133</v>
      </c>
      <c r="B1891" s="5">
        <f t="shared" si="631"/>
        <v>7</v>
      </c>
      <c r="C1891" s="5">
        <f t="shared" si="632"/>
        <v>2023</v>
      </c>
      <c r="D1891" s="88" t="s">
        <v>1728</v>
      </c>
      <c r="E1891" s="5" t="str">
        <f>VLOOKUP(F1891,'Set up'!$A$2:$C$44,2,FALSE)</f>
        <v>C00000020</v>
      </c>
      <c r="F1891" s="1" t="s">
        <v>411</v>
      </c>
      <c r="G1891" s="103" t="s">
        <v>1112</v>
      </c>
      <c r="H1891" s="5">
        <v>1</v>
      </c>
      <c r="I1891" s="5" t="str">
        <f>VLOOKUP(F1891,'Set up'!$A$2:$C$44,3,FALSE)</f>
        <v>Cash</v>
      </c>
      <c r="J1891" s="5">
        <f>VLOOKUP(F1891,'Set up'!$A$2:$D$44,4,FALSE)</f>
        <v>0</v>
      </c>
      <c r="K1891" s="4">
        <f t="shared" si="633"/>
        <v>45133</v>
      </c>
      <c r="L1891" s="5">
        <f t="shared" si="634"/>
        <v>7</v>
      </c>
      <c r="M1891" s="5">
        <f t="shared" si="635"/>
        <v>2023</v>
      </c>
      <c r="N1891" s="6">
        <v>62.5</v>
      </c>
      <c r="P1891" s="6">
        <f t="shared" si="636"/>
        <v>62.5</v>
      </c>
      <c r="Q1891" s="7">
        <f t="shared" si="637"/>
        <v>3345039.9500000011</v>
      </c>
      <c r="R1891" s="44" t="str">
        <f>VLOOKUP(F1891,'Set up'!$A$2:$E$44,5,FALSE)</f>
        <v>Trsf</v>
      </c>
    </row>
    <row r="1892" spans="1:19" ht="15" customHeight="1" x14ac:dyDescent="0.3">
      <c r="A1892" s="4">
        <v>45127</v>
      </c>
      <c r="B1892" s="5">
        <f t="shared" si="631"/>
        <v>7</v>
      </c>
      <c r="C1892" s="5">
        <f t="shared" si="632"/>
        <v>2023</v>
      </c>
      <c r="D1892" s="88" t="s">
        <v>1729</v>
      </c>
      <c r="E1892" s="5" t="str">
        <f>VLOOKUP(F1892,'Set up'!$A$2:$C$44,2,FALSE)</f>
        <v>C00000019</v>
      </c>
      <c r="F1892" s="1" t="s">
        <v>402</v>
      </c>
      <c r="G1892" s="89" t="s">
        <v>789</v>
      </c>
      <c r="H1892" s="5">
        <v>1</v>
      </c>
      <c r="I1892" s="5" t="str">
        <f>VLOOKUP(F1892,'Set up'!$A$2:$C$44,3,FALSE)</f>
        <v>Cash</v>
      </c>
      <c r="J1892" s="5">
        <f>VLOOKUP(F1892,'Set up'!$A$2:$D$44,4,FALSE)</f>
        <v>0</v>
      </c>
      <c r="K1892" s="4">
        <f t="shared" si="633"/>
        <v>45127</v>
      </c>
      <c r="L1892" s="5">
        <f t="shared" si="634"/>
        <v>7</v>
      </c>
      <c r="M1892" s="5">
        <f t="shared" si="635"/>
        <v>2023</v>
      </c>
      <c r="N1892" s="6">
        <v>420</v>
      </c>
      <c r="P1892" s="6">
        <f t="shared" si="636"/>
        <v>420</v>
      </c>
      <c r="Q1892" s="7">
        <f t="shared" si="637"/>
        <v>3345459.9500000011</v>
      </c>
      <c r="R1892" s="44" t="str">
        <f>VLOOKUP(F1892,'Set up'!$A$2:$E$44,5,FALSE)</f>
        <v>Trsf</v>
      </c>
    </row>
    <row r="1893" spans="1:19" ht="15" customHeight="1" x14ac:dyDescent="0.3">
      <c r="A1893" s="4">
        <v>45128</v>
      </c>
      <c r="B1893" s="5">
        <f t="shared" si="631"/>
        <v>7</v>
      </c>
      <c r="C1893" s="5">
        <f t="shared" si="632"/>
        <v>2023</v>
      </c>
      <c r="D1893" s="88" t="s">
        <v>1730</v>
      </c>
      <c r="E1893" s="5" t="str">
        <f>VLOOKUP(F1893,'Set up'!$A$2:$C$44,2,FALSE)</f>
        <v>C00000010</v>
      </c>
      <c r="F1893" s="1" t="s">
        <v>62</v>
      </c>
      <c r="G1893" s="95" t="s">
        <v>1404</v>
      </c>
      <c r="H1893" s="5">
        <v>6</v>
      </c>
      <c r="I1893" s="5">
        <f>VLOOKUP(F1893,'Set up'!$A$2:$C$44,3,FALSE)</f>
        <v>120</v>
      </c>
      <c r="J1893" s="5">
        <f>VLOOKUP(F1893,'Set up'!$A$2:$D$44,4,FALSE)</f>
        <v>120</v>
      </c>
      <c r="K1893" s="4">
        <f t="shared" si="633"/>
        <v>45248</v>
      </c>
      <c r="L1893" s="5">
        <f t="shared" si="634"/>
        <v>11</v>
      </c>
      <c r="M1893" s="5">
        <f t="shared" si="635"/>
        <v>2023</v>
      </c>
      <c r="N1893" s="6">
        <v>9636</v>
      </c>
      <c r="P1893" s="6">
        <f t="shared" si="636"/>
        <v>9636</v>
      </c>
      <c r="Q1893" s="7">
        <f t="shared" si="637"/>
        <v>3355095.9500000011</v>
      </c>
      <c r="R1893" s="44" t="str">
        <f>VLOOKUP(F1893,'Set up'!$A$2:$E$44,5,FALSE)</f>
        <v>Trsf</v>
      </c>
    </row>
    <row r="1894" spans="1:19" ht="15" customHeight="1" x14ac:dyDescent="0.3">
      <c r="A1894" s="4">
        <v>45128</v>
      </c>
      <c r="B1894" s="5">
        <f t="shared" si="631"/>
        <v>7</v>
      </c>
      <c r="C1894" s="5">
        <f t="shared" si="632"/>
        <v>2023</v>
      </c>
      <c r="D1894" s="88" t="s">
        <v>1730</v>
      </c>
      <c r="E1894" s="5" t="str">
        <f>VLOOKUP(F1894,'Set up'!$A$2:$C$44,2,FALSE)</f>
        <v>C00000010</v>
      </c>
      <c r="F1894" s="1" t="s">
        <v>62</v>
      </c>
      <c r="G1894" s="90" t="s">
        <v>1545</v>
      </c>
      <c r="H1894" s="5">
        <v>5</v>
      </c>
      <c r="I1894" s="5">
        <f>VLOOKUP(F1894,'Set up'!$A$2:$C$44,3,FALSE)</f>
        <v>120</v>
      </c>
      <c r="J1894" s="5">
        <f>VLOOKUP(F1894,'Set up'!$A$2:$D$44,4,FALSE)</f>
        <v>120</v>
      </c>
      <c r="K1894" s="4">
        <f t="shared" si="633"/>
        <v>45248</v>
      </c>
      <c r="L1894" s="5">
        <f t="shared" si="634"/>
        <v>11</v>
      </c>
      <c r="M1894" s="5">
        <f t="shared" si="635"/>
        <v>2023</v>
      </c>
      <c r="N1894" s="6">
        <v>900</v>
      </c>
      <c r="P1894" s="6">
        <f t="shared" si="636"/>
        <v>900</v>
      </c>
      <c r="Q1894" s="7">
        <f t="shared" si="637"/>
        <v>3355995.9500000011</v>
      </c>
      <c r="R1894" s="44" t="str">
        <f>VLOOKUP(F1894,'Set up'!$A$2:$E$44,5,FALSE)</f>
        <v>Trsf</v>
      </c>
    </row>
    <row r="1895" spans="1:19" ht="15" customHeight="1" x14ac:dyDescent="0.3">
      <c r="A1895" s="4">
        <v>45128</v>
      </c>
      <c r="B1895" s="5">
        <f t="shared" si="631"/>
        <v>7</v>
      </c>
      <c r="C1895" s="5">
        <f t="shared" si="632"/>
        <v>2023</v>
      </c>
      <c r="D1895" s="88" t="s">
        <v>1730</v>
      </c>
      <c r="E1895" s="5" t="str">
        <f>VLOOKUP(F1895,'Set up'!$A$2:$C$44,2,FALSE)</f>
        <v>C00000010</v>
      </c>
      <c r="F1895" s="1" t="s">
        <v>62</v>
      </c>
      <c r="G1895" s="90" t="s">
        <v>793</v>
      </c>
      <c r="H1895" s="5">
        <v>15</v>
      </c>
      <c r="I1895" s="5">
        <f>VLOOKUP(F1895,'Set up'!$A$2:$C$44,3,FALSE)</f>
        <v>120</v>
      </c>
      <c r="J1895" s="5">
        <f>VLOOKUP(F1895,'Set up'!$A$2:$D$44,4,FALSE)</f>
        <v>120</v>
      </c>
      <c r="K1895" s="4">
        <f t="shared" si="633"/>
        <v>45248</v>
      </c>
      <c r="L1895" s="5">
        <f t="shared" si="634"/>
        <v>11</v>
      </c>
      <c r="M1895" s="5">
        <f t="shared" si="635"/>
        <v>2023</v>
      </c>
      <c r="N1895" s="6">
        <v>862.5</v>
      </c>
      <c r="P1895" s="6">
        <f t="shared" si="636"/>
        <v>862.5</v>
      </c>
      <c r="Q1895" s="7">
        <f t="shared" si="637"/>
        <v>3356858.4500000011</v>
      </c>
      <c r="R1895" s="44" t="str">
        <f>VLOOKUP(F1895,'Set up'!$A$2:$E$44,5,FALSE)</f>
        <v>Trsf</v>
      </c>
    </row>
    <row r="1896" spans="1:19" ht="15" customHeight="1" x14ac:dyDescent="0.3">
      <c r="A1896" s="4">
        <v>45128</v>
      </c>
      <c r="B1896" s="5">
        <f t="shared" si="631"/>
        <v>7</v>
      </c>
      <c r="C1896" s="5">
        <f t="shared" si="632"/>
        <v>2023</v>
      </c>
      <c r="D1896" s="88" t="s">
        <v>1731</v>
      </c>
      <c r="E1896" s="5" t="str">
        <f>VLOOKUP(F1896,'Set up'!$A$2:$C$44,2,FALSE)</f>
        <v>C00000037</v>
      </c>
      <c r="F1896" s="1" t="s">
        <v>1311</v>
      </c>
      <c r="G1896" s="11" t="s">
        <v>721</v>
      </c>
      <c r="H1896" s="5">
        <v>4</v>
      </c>
      <c r="I1896" s="5">
        <f>VLOOKUP(F1896,'Set up'!$A$2:$C$44,3,FALSE)</f>
        <v>30</v>
      </c>
      <c r="J1896" s="5">
        <f>VLOOKUP(F1896,'Set up'!$A$2:$D$44,4,FALSE)</f>
        <v>30</v>
      </c>
      <c r="K1896" s="4">
        <f t="shared" si="633"/>
        <v>45158</v>
      </c>
      <c r="L1896" s="5">
        <f t="shared" si="634"/>
        <v>8</v>
      </c>
      <c r="M1896" s="5">
        <f t="shared" si="635"/>
        <v>2023</v>
      </c>
      <c r="N1896" s="6">
        <v>7304</v>
      </c>
      <c r="O1896" s="6">
        <f t="shared" ref="O1896:O1902" si="643">-N1896</f>
        <v>-7304</v>
      </c>
      <c r="P1896" s="6">
        <f t="shared" si="636"/>
        <v>0</v>
      </c>
      <c r="Q1896" s="7">
        <f t="shared" si="637"/>
        <v>3364162.4500000011</v>
      </c>
      <c r="R1896" s="44" t="str">
        <f>VLOOKUP(F1896,'Set up'!$A$2:$E$44,5,FALSE)</f>
        <v>Chq</v>
      </c>
      <c r="S1896" s="1" t="s">
        <v>1859</v>
      </c>
    </row>
    <row r="1897" spans="1:19" ht="15" customHeight="1" x14ac:dyDescent="0.3">
      <c r="A1897" s="4">
        <v>45128</v>
      </c>
      <c r="B1897" s="5">
        <f t="shared" si="631"/>
        <v>7</v>
      </c>
      <c r="C1897" s="5">
        <f t="shared" si="632"/>
        <v>2023</v>
      </c>
      <c r="D1897" s="88" t="s">
        <v>1731</v>
      </c>
      <c r="E1897" s="5" t="str">
        <f>VLOOKUP(F1897,'Set up'!$A$2:$C$44,2,FALSE)</f>
        <v>C00000037</v>
      </c>
      <c r="F1897" s="1" t="s">
        <v>1311</v>
      </c>
      <c r="G1897" s="11" t="s">
        <v>709</v>
      </c>
      <c r="H1897" s="5">
        <v>5</v>
      </c>
      <c r="I1897" s="5">
        <f>VLOOKUP(F1897,'Set up'!$A$2:$C$44,3,FALSE)</f>
        <v>30</v>
      </c>
      <c r="J1897" s="5">
        <f>VLOOKUP(F1897,'Set up'!$A$2:$D$44,4,FALSE)</f>
        <v>30</v>
      </c>
      <c r="K1897" s="4">
        <f t="shared" si="633"/>
        <v>45158</v>
      </c>
      <c r="L1897" s="5">
        <f t="shared" si="634"/>
        <v>8</v>
      </c>
      <c r="M1897" s="5">
        <f t="shared" si="635"/>
        <v>2023</v>
      </c>
      <c r="N1897" s="6">
        <v>2106</v>
      </c>
      <c r="O1897" s="6">
        <f t="shared" si="643"/>
        <v>-2106</v>
      </c>
      <c r="P1897" s="6">
        <f t="shared" si="636"/>
        <v>0</v>
      </c>
      <c r="Q1897" s="7">
        <f t="shared" si="637"/>
        <v>3366268.4500000011</v>
      </c>
      <c r="R1897" s="44" t="str">
        <f>VLOOKUP(F1897,'Set up'!$A$2:$E$44,5,FALSE)</f>
        <v>Chq</v>
      </c>
      <c r="S1897" s="1" t="s">
        <v>1859</v>
      </c>
    </row>
    <row r="1898" spans="1:19" ht="15" customHeight="1" x14ac:dyDescent="0.3">
      <c r="A1898" s="4">
        <v>45128</v>
      </c>
      <c r="B1898" s="5">
        <f t="shared" si="631"/>
        <v>7</v>
      </c>
      <c r="C1898" s="5">
        <f t="shared" si="632"/>
        <v>2023</v>
      </c>
      <c r="D1898" s="88" t="s">
        <v>1731</v>
      </c>
      <c r="E1898" s="5" t="str">
        <f>VLOOKUP(F1898,'Set up'!$A$2:$C$44,2,FALSE)</f>
        <v>C00000037</v>
      </c>
      <c r="F1898" s="1" t="s">
        <v>1311</v>
      </c>
      <c r="G1898" s="90" t="s">
        <v>1407</v>
      </c>
      <c r="H1898" s="5">
        <v>5</v>
      </c>
      <c r="I1898" s="5">
        <f>VLOOKUP(F1898,'Set up'!$A$2:$C$44,3,FALSE)</f>
        <v>30</v>
      </c>
      <c r="J1898" s="5">
        <f>VLOOKUP(F1898,'Set up'!$A$2:$D$44,4,FALSE)</f>
        <v>30</v>
      </c>
      <c r="K1898" s="4">
        <f t="shared" si="633"/>
        <v>45158</v>
      </c>
      <c r="L1898" s="5">
        <f t="shared" si="634"/>
        <v>8</v>
      </c>
      <c r="M1898" s="5">
        <f t="shared" si="635"/>
        <v>2023</v>
      </c>
      <c r="N1898" s="6">
        <v>240</v>
      </c>
      <c r="O1898" s="6">
        <f t="shared" si="643"/>
        <v>-240</v>
      </c>
      <c r="P1898" s="6">
        <f t="shared" si="636"/>
        <v>0</v>
      </c>
      <c r="Q1898" s="7">
        <f t="shared" si="637"/>
        <v>3366508.4500000011</v>
      </c>
      <c r="R1898" s="44" t="str">
        <f>VLOOKUP(F1898,'Set up'!$A$2:$E$44,5,FALSE)</f>
        <v>Chq</v>
      </c>
      <c r="S1898" s="1" t="s">
        <v>1859</v>
      </c>
    </row>
    <row r="1899" spans="1:19" ht="15" customHeight="1" x14ac:dyDescent="0.3">
      <c r="A1899" s="4">
        <v>45128</v>
      </c>
      <c r="B1899" s="5">
        <f t="shared" si="631"/>
        <v>7</v>
      </c>
      <c r="C1899" s="5">
        <f t="shared" si="632"/>
        <v>2023</v>
      </c>
      <c r="D1899" s="88" t="s">
        <v>1731</v>
      </c>
      <c r="E1899" s="5" t="str">
        <f>VLOOKUP(F1899,'Set up'!$A$2:$C$44,2,FALSE)</f>
        <v>C00000037</v>
      </c>
      <c r="F1899" s="1" t="s">
        <v>1311</v>
      </c>
      <c r="G1899" s="90" t="s">
        <v>1063</v>
      </c>
      <c r="H1899" s="5">
        <v>2</v>
      </c>
      <c r="I1899" s="5">
        <f>VLOOKUP(F1899,'Set up'!$A$2:$C$44,3,FALSE)</f>
        <v>30</v>
      </c>
      <c r="J1899" s="5">
        <f>VLOOKUP(F1899,'Set up'!$A$2:$D$44,4,FALSE)</f>
        <v>30</v>
      </c>
      <c r="K1899" s="4">
        <f t="shared" si="633"/>
        <v>45158</v>
      </c>
      <c r="L1899" s="5">
        <f t="shared" si="634"/>
        <v>8</v>
      </c>
      <c r="M1899" s="5">
        <f t="shared" si="635"/>
        <v>2023</v>
      </c>
      <c r="N1899" s="6">
        <v>190</v>
      </c>
      <c r="O1899" s="6">
        <f t="shared" si="643"/>
        <v>-190</v>
      </c>
      <c r="P1899" s="6">
        <f t="shared" si="636"/>
        <v>0</v>
      </c>
      <c r="Q1899" s="7">
        <f t="shared" si="637"/>
        <v>3366698.4500000011</v>
      </c>
      <c r="R1899" s="44" t="str">
        <f>VLOOKUP(F1899,'Set up'!$A$2:$E$44,5,FALSE)</f>
        <v>Chq</v>
      </c>
      <c r="S1899" s="1" t="s">
        <v>1859</v>
      </c>
    </row>
    <row r="1900" spans="1:19" ht="15" customHeight="1" x14ac:dyDescent="0.3">
      <c r="A1900" s="4">
        <v>45128</v>
      </c>
      <c r="B1900" s="5">
        <f t="shared" si="631"/>
        <v>7</v>
      </c>
      <c r="C1900" s="5">
        <f t="shared" si="632"/>
        <v>2023</v>
      </c>
      <c r="D1900" s="88" t="s">
        <v>1731</v>
      </c>
      <c r="E1900" s="5" t="str">
        <f>VLOOKUP(F1900,'Set up'!$A$2:$C$44,2,FALSE)</f>
        <v>C00000037</v>
      </c>
      <c r="F1900" s="1" t="s">
        <v>1311</v>
      </c>
      <c r="G1900" s="99" t="s">
        <v>1112</v>
      </c>
      <c r="H1900" s="5">
        <v>5</v>
      </c>
      <c r="I1900" s="5">
        <f>VLOOKUP(F1900,'Set up'!$A$2:$C$44,3,FALSE)</f>
        <v>30</v>
      </c>
      <c r="J1900" s="5">
        <f>VLOOKUP(F1900,'Set up'!$A$2:$D$44,4,FALSE)</f>
        <v>30</v>
      </c>
      <c r="K1900" s="4">
        <f t="shared" si="633"/>
        <v>45158</v>
      </c>
      <c r="L1900" s="5">
        <f t="shared" si="634"/>
        <v>8</v>
      </c>
      <c r="M1900" s="5">
        <f t="shared" si="635"/>
        <v>2023</v>
      </c>
      <c r="N1900" s="6">
        <v>312.5</v>
      </c>
      <c r="O1900" s="6">
        <f t="shared" si="643"/>
        <v>-312.5</v>
      </c>
      <c r="P1900" s="6">
        <f t="shared" si="636"/>
        <v>0</v>
      </c>
      <c r="Q1900" s="7">
        <f t="shared" si="637"/>
        <v>3367010.9500000011</v>
      </c>
      <c r="R1900" s="44" t="str">
        <f>VLOOKUP(F1900,'Set up'!$A$2:$E$44,5,FALSE)</f>
        <v>Chq</v>
      </c>
      <c r="S1900" s="1" t="s">
        <v>1859</v>
      </c>
    </row>
    <row r="1901" spans="1:19" ht="15" customHeight="1" x14ac:dyDescent="0.3">
      <c r="A1901" s="4">
        <v>45128</v>
      </c>
      <c r="B1901" s="5">
        <f t="shared" si="631"/>
        <v>7</v>
      </c>
      <c r="C1901" s="5">
        <f t="shared" si="632"/>
        <v>2023</v>
      </c>
      <c r="D1901" s="88" t="s">
        <v>1731</v>
      </c>
      <c r="E1901" s="5" t="str">
        <f>VLOOKUP(F1901,'Set up'!$A$2:$C$44,2,FALSE)</f>
        <v>C00000037</v>
      </c>
      <c r="F1901" s="1" t="s">
        <v>1311</v>
      </c>
      <c r="G1901" s="99" t="s">
        <v>867</v>
      </c>
      <c r="H1901" s="5">
        <v>1</v>
      </c>
      <c r="I1901" s="5">
        <f>VLOOKUP(F1901,'Set up'!$A$2:$C$44,3,FALSE)</f>
        <v>30</v>
      </c>
      <c r="J1901" s="5">
        <f>VLOOKUP(F1901,'Set up'!$A$2:$D$44,4,FALSE)</f>
        <v>30</v>
      </c>
      <c r="K1901" s="4">
        <f t="shared" si="633"/>
        <v>45158</v>
      </c>
      <c r="L1901" s="5">
        <f t="shared" si="634"/>
        <v>8</v>
      </c>
      <c r="M1901" s="5">
        <f t="shared" si="635"/>
        <v>2023</v>
      </c>
      <c r="N1901" s="6">
        <v>260</v>
      </c>
      <c r="O1901" s="6">
        <f t="shared" si="643"/>
        <v>-260</v>
      </c>
      <c r="P1901" s="6">
        <f t="shared" si="636"/>
        <v>0</v>
      </c>
      <c r="Q1901" s="7">
        <f t="shared" si="637"/>
        <v>3367270.9500000011</v>
      </c>
      <c r="R1901" s="44" t="str">
        <f>VLOOKUP(F1901,'Set up'!$A$2:$E$44,5,FALSE)</f>
        <v>Chq</v>
      </c>
      <c r="S1901" s="1" t="s">
        <v>1859</v>
      </c>
    </row>
    <row r="1902" spans="1:19" ht="15" customHeight="1" x14ac:dyDescent="0.3">
      <c r="A1902" s="4">
        <v>45128</v>
      </c>
      <c r="B1902" s="5">
        <f t="shared" si="631"/>
        <v>7</v>
      </c>
      <c r="C1902" s="5">
        <f t="shared" si="632"/>
        <v>2023</v>
      </c>
      <c r="D1902" s="88" t="s">
        <v>1731</v>
      </c>
      <c r="E1902" s="5" t="str">
        <f>VLOOKUP(F1902,'Set up'!$A$2:$C$44,2,FALSE)</f>
        <v>C00000037</v>
      </c>
      <c r="F1902" s="1" t="s">
        <v>1311</v>
      </c>
      <c r="G1902" s="99" t="s">
        <v>1548</v>
      </c>
      <c r="H1902" s="5">
        <v>1</v>
      </c>
      <c r="I1902" s="5">
        <f>VLOOKUP(F1902,'Set up'!$A$2:$C$44,3,FALSE)</f>
        <v>30</v>
      </c>
      <c r="J1902" s="5">
        <f>VLOOKUP(F1902,'Set up'!$A$2:$D$44,4,FALSE)</f>
        <v>30</v>
      </c>
      <c r="K1902" s="4">
        <f t="shared" si="633"/>
        <v>45158</v>
      </c>
      <c r="L1902" s="5">
        <f t="shared" si="634"/>
        <v>8</v>
      </c>
      <c r="M1902" s="5">
        <f t="shared" si="635"/>
        <v>2023</v>
      </c>
      <c r="N1902" s="6">
        <v>930</v>
      </c>
      <c r="O1902" s="6">
        <f t="shared" si="643"/>
        <v>-930</v>
      </c>
      <c r="P1902" s="6">
        <f t="shared" si="636"/>
        <v>0</v>
      </c>
      <c r="Q1902" s="7">
        <f t="shared" si="637"/>
        <v>3368200.9500000011</v>
      </c>
      <c r="R1902" s="44" t="str">
        <f>VLOOKUP(F1902,'Set up'!$A$2:$E$44,5,FALSE)</f>
        <v>Chq</v>
      </c>
      <c r="S1902" s="1" t="s">
        <v>1859</v>
      </c>
    </row>
    <row r="1903" spans="1:19" ht="15" customHeight="1" x14ac:dyDescent="0.3">
      <c r="A1903" s="4">
        <v>45131</v>
      </c>
      <c r="B1903" s="5">
        <f t="shared" si="631"/>
        <v>7</v>
      </c>
      <c r="C1903" s="5">
        <f t="shared" si="632"/>
        <v>2023</v>
      </c>
      <c r="D1903" s="88" t="s">
        <v>1732</v>
      </c>
      <c r="E1903" s="5" t="str">
        <f>VLOOKUP(F1903,'Set up'!$A$2:$C$44,2,FALSE)</f>
        <v>C00000034</v>
      </c>
      <c r="F1903" s="1" t="s">
        <v>1198</v>
      </c>
      <c r="G1903" s="99" t="s">
        <v>1358</v>
      </c>
      <c r="H1903" s="5">
        <v>2</v>
      </c>
      <c r="I1903" s="5" t="str">
        <f>VLOOKUP(F1903,'Set up'!$A$2:$C$44,3,FALSE)</f>
        <v>Cash</v>
      </c>
      <c r="J1903" s="5">
        <f>VLOOKUP(F1903,'Set up'!$A$2:$D$44,4,FALSE)</f>
        <v>0</v>
      </c>
      <c r="K1903" s="4">
        <f t="shared" si="633"/>
        <v>45131</v>
      </c>
      <c r="L1903" s="5">
        <f t="shared" si="634"/>
        <v>7</v>
      </c>
      <c r="M1903" s="5">
        <f t="shared" si="635"/>
        <v>2023</v>
      </c>
      <c r="N1903" s="6">
        <v>3652</v>
      </c>
      <c r="O1903" s="6">
        <f t="shared" ref="O1903:O1909" si="644">-N1903</f>
        <v>-3652</v>
      </c>
      <c r="P1903" s="6">
        <f t="shared" si="636"/>
        <v>0</v>
      </c>
      <c r="Q1903" s="7">
        <f t="shared" si="637"/>
        <v>3371852.9500000011</v>
      </c>
      <c r="R1903" s="44" t="str">
        <f>VLOOKUP(F1903,'Set up'!$A$2:$E$44,5,FALSE)</f>
        <v>Trsf</v>
      </c>
      <c r="S1903" s="1" t="s">
        <v>1871</v>
      </c>
    </row>
    <row r="1904" spans="1:19" ht="15" customHeight="1" x14ac:dyDescent="0.3">
      <c r="A1904" s="4">
        <v>45131</v>
      </c>
      <c r="B1904" s="5">
        <f t="shared" si="631"/>
        <v>7</v>
      </c>
      <c r="C1904" s="5">
        <f t="shared" si="632"/>
        <v>2023</v>
      </c>
      <c r="D1904" s="88" t="s">
        <v>1732</v>
      </c>
      <c r="E1904" s="5" t="str">
        <f>VLOOKUP(F1904,'Set up'!$A$2:$C$44,2,FALSE)</f>
        <v>C00000034</v>
      </c>
      <c r="F1904" s="1" t="s">
        <v>1198</v>
      </c>
      <c r="G1904" s="99" t="s">
        <v>1433</v>
      </c>
      <c r="H1904" s="5">
        <v>3</v>
      </c>
      <c r="I1904" s="5" t="str">
        <f>VLOOKUP(F1904,'Set up'!$A$2:$C$44,3,FALSE)</f>
        <v>Cash</v>
      </c>
      <c r="J1904" s="5">
        <f>VLOOKUP(F1904,'Set up'!$A$2:$D$44,4,FALSE)</f>
        <v>0</v>
      </c>
      <c r="K1904" s="4">
        <f t="shared" si="633"/>
        <v>45131</v>
      </c>
      <c r="L1904" s="5">
        <f t="shared" si="634"/>
        <v>7</v>
      </c>
      <c r="M1904" s="5">
        <f t="shared" si="635"/>
        <v>2023</v>
      </c>
      <c r="N1904" s="6">
        <v>675</v>
      </c>
      <c r="O1904" s="6">
        <f t="shared" si="644"/>
        <v>-675</v>
      </c>
      <c r="P1904" s="6">
        <f t="shared" si="636"/>
        <v>0</v>
      </c>
      <c r="Q1904" s="7">
        <f t="shared" si="637"/>
        <v>3372527.9500000011</v>
      </c>
      <c r="R1904" s="44" t="str">
        <f>VLOOKUP(F1904,'Set up'!$A$2:$E$44,5,FALSE)</f>
        <v>Trsf</v>
      </c>
      <c r="S1904" s="1" t="s">
        <v>1872</v>
      </c>
    </row>
    <row r="1905" spans="1:19" ht="15" customHeight="1" x14ac:dyDescent="0.3">
      <c r="A1905" s="4">
        <v>45131</v>
      </c>
      <c r="B1905" s="5">
        <f t="shared" si="631"/>
        <v>7</v>
      </c>
      <c r="C1905" s="5">
        <f t="shared" si="632"/>
        <v>2023</v>
      </c>
      <c r="D1905" s="88" t="s">
        <v>1732</v>
      </c>
      <c r="E1905" s="5" t="str">
        <f>VLOOKUP(F1905,'Set up'!$A$2:$C$44,2,FALSE)</f>
        <v>C00000034</v>
      </c>
      <c r="F1905" s="1" t="s">
        <v>1198</v>
      </c>
      <c r="G1905" s="99" t="s">
        <v>1627</v>
      </c>
      <c r="H1905" s="5">
        <v>1</v>
      </c>
      <c r="I1905" s="5" t="str">
        <f>VLOOKUP(F1905,'Set up'!$A$2:$C$44,3,FALSE)</f>
        <v>Cash</v>
      </c>
      <c r="J1905" s="5">
        <f>VLOOKUP(F1905,'Set up'!$A$2:$D$44,4,FALSE)</f>
        <v>0</v>
      </c>
      <c r="K1905" s="4">
        <f t="shared" si="633"/>
        <v>45131</v>
      </c>
      <c r="L1905" s="5">
        <f t="shared" si="634"/>
        <v>7</v>
      </c>
      <c r="M1905" s="5">
        <f t="shared" si="635"/>
        <v>2023</v>
      </c>
      <c r="N1905" s="6">
        <v>236</v>
      </c>
      <c r="O1905" s="6">
        <f t="shared" si="644"/>
        <v>-236</v>
      </c>
      <c r="P1905" s="6">
        <f t="shared" si="636"/>
        <v>0</v>
      </c>
      <c r="Q1905" s="7">
        <f t="shared" si="637"/>
        <v>3372763.9500000011</v>
      </c>
      <c r="R1905" s="44" t="str">
        <f>VLOOKUP(F1905,'Set up'!$A$2:$E$44,5,FALSE)</f>
        <v>Trsf</v>
      </c>
      <c r="S1905" s="1" t="s">
        <v>1873</v>
      </c>
    </row>
    <row r="1906" spans="1:19" ht="15" customHeight="1" x14ac:dyDescent="0.3">
      <c r="A1906" s="4">
        <v>45131</v>
      </c>
      <c r="B1906" s="5">
        <f t="shared" si="631"/>
        <v>7</v>
      </c>
      <c r="C1906" s="5">
        <f t="shared" si="632"/>
        <v>2023</v>
      </c>
      <c r="D1906" s="88" t="s">
        <v>1732</v>
      </c>
      <c r="E1906" s="5" t="str">
        <f>VLOOKUP(F1906,'Set up'!$A$2:$C$44,2,FALSE)</f>
        <v>C00000034</v>
      </c>
      <c r="F1906" s="1" t="s">
        <v>1198</v>
      </c>
      <c r="G1906" s="99" t="s">
        <v>1063</v>
      </c>
      <c r="H1906" s="5">
        <v>2</v>
      </c>
      <c r="I1906" s="5" t="str">
        <f>VLOOKUP(F1906,'Set up'!$A$2:$C$44,3,FALSE)</f>
        <v>Cash</v>
      </c>
      <c r="J1906" s="5">
        <f>VLOOKUP(F1906,'Set up'!$A$2:$D$44,4,FALSE)</f>
        <v>0</v>
      </c>
      <c r="K1906" s="4">
        <f t="shared" si="633"/>
        <v>45131</v>
      </c>
      <c r="L1906" s="5">
        <f t="shared" si="634"/>
        <v>7</v>
      </c>
      <c r="M1906" s="5">
        <f t="shared" si="635"/>
        <v>2023</v>
      </c>
      <c r="N1906" s="6">
        <v>190</v>
      </c>
      <c r="O1906" s="6">
        <f t="shared" si="644"/>
        <v>-190</v>
      </c>
      <c r="P1906" s="6">
        <f t="shared" si="636"/>
        <v>0</v>
      </c>
      <c r="Q1906" s="7">
        <f t="shared" si="637"/>
        <v>3372953.9500000011</v>
      </c>
      <c r="R1906" s="44" t="str">
        <f>VLOOKUP(F1906,'Set up'!$A$2:$E$44,5,FALSE)</f>
        <v>Trsf</v>
      </c>
      <c r="S1906" s="1" t="s">
        <v>1874</v>
      </c>
    </row>
    <row r="1907" spans="1:19" ht="15" customHeight="1" x14ac:dyDescent="0.3">
      <c r="A1907" s="4">
        <v>45131</v>
      </c>
      <c r="B1907" s="5">
        <f t="shared" si="631"/>
        <v>7</v>
      </c>
      <c r="C1907" s="5">
        <f t="shared" si="632"/>
        <v>2023</v>
      </c>
      <c r="D1907" s="88" t="s">
        <v>1732</v>
      </c>
      <c r="E1907" s="5" t="str">
        <f>VLOOKUP(F1907,'Set up'!$A$2:$C$44,2,FALSE)</f>
        <v>C00000034</v>
      </c>
      <c r="F1907" s="1" t="s">
        <v>1198</v>
      </c>
      <c r="G1907" s="99" t="s">
        <v>1112</v>
      </c>
      <c r="H1907" s="5">
        <v>3</v>
      </c>
      <c r="I1907" s="5" t="str">
        <f>VLOOKUP(F1907,'Set up'!$A$2:$C$44,3,FALSE)</f>
        <v>Cash</v>
      </c>
      <c r="J1907" s="5">
        <f>VLOOKUP(F1907,'Set up'!$A$2:$D$44,4,FALSE)</f>
        <v>0</v>
      </c>
      <c r="K1907" s="4">
        <f t="shared" si="633"/>
        <v>45131</v>
      </c>
      <c r="L1907" s="5">
        <f t="shared" si="634"/>
        <v>7</v>
      </c>
      <c r="M1907" s="5">
        <f t="shared" si="635"/>
        <v>2023</v>
      </c>
      <c r="N1907" s="6">
        <v>187.5</v>
      </c>
      <c r="O1907" s="6">
        <f>-187-0.5</f>
        <v>-187.5</v>
      </c>
      <c r="P1907" s="6">
        <f t="shared" si="636"/>
        <v>0</v>
      </c>
      <c r="Q1907" s="7">
        <f t="shared" si="637"/>
        <v>3373141.4500000011</v>
      </c>
      <c r="R1907" s="44" t="str">
        <f>VLOOKUP(F1907,'Set up'!$A$2:$E$44,5,FALSE)</f>
        <v>Trsf</v>
      </c>
      <c r="S1907" s="1" t="s">
        <v>1875</v>
      </c>
    </row>
    <row r="1908" spans="1:19" ht="15" customHeight="1" x14ac:dyDescent="0.3">
      <c r="A1908" s="4">
        <v>45132</v>
      </c>
      <c r="B1908" s="5">
        <f t="shared" si="631"/>
        <v>7</v>
      </c>
      <c r="C1908" s="5">
        <f t="shared" si="632"/>
        <v>2023</v>
      </c>
      <c r="D1908" s="88" t="s">
        <v>1733</v>
      </c>
      <c r="E1908" s="5" t="str">
        <f>VLOOKUP(F1908,'Set up'!$A$2:$C$44,2,FALSE)</f>
        <v>C00000038</v>
      </c>
      <c r="F1908" s="1" t="s">
        <v>1422</v>
      </c>
      <c r="G1908" s="103" t="s">
        <v>1633</v>
      </c>
      <c r="H1908" s="5">
        <v>1</v>
      </c>
      <c r="I1908" s="5" t="str">
        <f>VLOOKUP(F1908,'Set up'!$A$2:$C$44,3,FALSE)</f>
        <v>Cash</v>
      </c>
      <c r="J1908" s="5">
        <f>VLOOKUP(F1908,'Set up'!$A$2:$D$44,4,FALSE)</f>
        <v>0</v>
      </c>
      <c r="K1908" s="4">
        <f t="shared" si="633"/>
        <v>45132</v>
      </c>
      <c r="L1908" s="5">
        <f t="shared" si="634"/>
        <v>7</v>
      </c>
      <c r="M1908" s="5">
        <f t="shared" si="635"/>
        <v>2023</v>
      </c>
      <c r="N1908" s="6">
        <v>350</v>
      </c>
      <c r="O1908" s="6">
        <f t="shared" si="644"/>
        <v>-350</v>
      </c>
      <c r="P1908" s="6">
        <f t="shared" si="636"/>
        <v>0</v>
      </c>
      <c r="Q1908" s="7">
        <f t="shared" si="637"/>
        <v>3373491.4500000011</v>
      </c>
      <c r="R1908" s="44" t="str">
        <f>VLOOKUP(F1908,'Set up'!$A$2:$E$44,5,FALSE)</f>
        <v>Trsf</v>
      </c>
      <c r="S1908" s="1" t="s">
        <v>1789</v>
      </c>
    </row>
    <row r="1909" spans="1:19" ht="15" customHeight="1" x14ac:dyDescent="0.3">
      <c r="A1909" s="4">
        <v>45132</v>
      </c>
      <c r="B1909" s="5">
        <f t="shared" ref="B1909:B1935" si="645">MONTH(A1909)</f>
        <v>7</v>
      </c>
      <c r="C1909" s="5">
        <f t="shared" ref="C1909:C1935" si="646">YEAR(A1909)</f>
        <v>2023</v>
      </c>
      <c r="D1909" s="88" t="s">
        <v>1733</v>
      </c>
      <c r="E1909" s="5" t="str">
        <f>VLOOKUP(F1909,'Set up'!$A$2:$C$44,2,FALSE)</f>
        <v>C00000038</v>
      </c>
      <c r="F1909" s="1" t="s">
        <v>1422</v>
      </c>
      <c r="G1909" s="90" t="s">
        <v>1427</v>
      </c>
      <c r="H1909" s="5">
        <v>1</v>
      </c>
      <c r="I1909" s="5" t="str">
        <f>VLOOKUP(F1909,'Set up'!$A$2:$C$44,3,FALSE)</f>
        <v>Cash</v>
      </c>
      <c r="J1909" s="5">
        <f>VLOOKUP(F1909,'Set up'!$A$2:$D$44,4,FALSE)</f>
        <v>0</v>
      </c>
      <c r="K1909" s="4">
        <f t="shared" ref="K1909:K1935" si="647">A1909+J1909</f>
        <v>45132</v>
      </c>
      <c r="L1909" s="5">
        <f t="shared" ref="L1909:L1935" si="648">MONTH(K1909)</f>
        <v>7</v>
      </c>
      <c r="M1909" s="5">
        <f t="shared" ref="M1909:M1935" si="649">YEAR(K1909)</f>
        <v>2023</v>
      </c>
      <c r="N1909" s="6">
        <v>55</v>
      </c>
      <c r="O1909" s="6">
        <f t="shared" si="644"/>
        <v>-55</v>
      </c>
      <c r="P1909" s="6">
        <f t="shared" ref="P1909:P1935" si="650">SUM(N1909+O1909)</f>
        <v>0</v>
      </c>
      <c r="Q1909" s="7">
        <f t="shared" ref="Q1909:Q1935" si="651">SUM(Q1908+N1909)</f>
        <v>3373546.4500000011</v>
      </c>
      <c r="R1909" s="44" t="str">
        <f>VLOOKUP(F1909,'Set up'!$A$2:$E$44,5,FALSE)</f>
        <v>Trsf</v>
      </c>
      <c r="S1909" s="1" t="s">
        <v>1789</v>
      </c>
    </row>
    <row r="1910" spans="1:19" ht="15" customHeight="1" x14ac:dyDescent="0.3">
      <c r="A1910" s="4" t="s">
        <v>1735</v>
      </c>
      <c r="B1910" s="5" t="e">
        <f t="shared" si="645"/>
        <v>#VALUE!</v>
      </c>
      <c r="C1910" s="5" t="e">
        <f t="shared" si="646"/>
        <v>#VALUE!</v>
      </c>
      <c r="D1910" s="88" t="s">
        <v>1734</v>
      </c>
      <c r="E1910" s="5" t="str">
        <f>VLOOKUP(F1910,'Set up'!$A$2:$C$44,2,FALSE)</f>
        <v>C00000020</v>
      </c>
      <c r="F1910" s="1" t="s">
        <v>411</v>
      </c>
      <c r="G1910" s="99" t="s">
        <v>1736</v>
      </c>
      <c r="H1910" s="5">
        <v>2</v>
      </c>
      <c r="I1910" s="5" t="str">
        <f>VLOOKUP(F1910,'Set up'!$A$2:$C$44,3,FALSE)</f>
        <v>Cash</v>
      </c>
      <c r="J1910" s="5">
        <f>VLOOKUP(F1910,'Set up'!$A$2:$D$44,4,FALSE)</f>
        <v>0</v>
      </c>
      <c r="K1910" s="4" t="e">
        <f t="shared" si="647"/>
        <v>#VALUE!</v>
      </c>
      <c r="L1910" s="5" t="e">
        <f t="shared" si="648"/>
        <v>#VALUE!</v>
      </c>
      <c r="M1910" s="5" t="e">
        <f t="shared" si="649"/>
        <v>#VALUE!</v>
      </c>
      <c r="N1910" s="6">
        <v>3080</v>
      </c>
      <c r="P1910" s="6">
        <f t="shared" si="650"/>
        <v>3080</v>
      </c>
      <c r="Q1910" s="7">
        <f t="shared" si="651"/>
        <v>3376626.4500000011</v>
      </c>
      <c r="R1910" s="44" t="str">
        <f>VLOOKUP(F1910,'Set up'!$A$2:$E$44,5,FALSE)</f>
        <v>Trsf</v>
      </c>
    </row>
    <row r="1911" spans="1:19" ht="15" customHeight="1" x14ac:dyDescent="0.3">
      <c r="A1911" s="4" t="s">
        <v>1735</v>
      </c>
      <c r="B1911" s="5" t="e">
        <f t="shared" si="645"/>
        <v>#VALUE!</v>
      </c>
      <c r="C1911" s="5" t="e">
        <f t="shared" si="646"/>
        <v>#VALUE!</v>
      </c>
      <c r="D1911" s="88" t="s">
        <v>1734</v>
      </c>
      <c r="E1911" s="5" t="str">
        <f>VLOOKUP(F1911,'Set up'!$A$2:$C$44,2,FALSE)</f>
        <v>C00000020</v>
      </c>
      <c r="F1911" s="1" t="s">
        <v>411</v>
      </c>
      <c r="G1911" s="99" t="s">
        <v>915</v>
      </c>
      <c r="H1911" s="5">
        <v>6</v>
      </c>
      <c r="I1911" s="5" t="str">
        <f>VLOOKUP(F1911,'Set up'!$A$2:$C$44,3,FALSE)</f>
        <v>Cash</v>
      </c>
      <c r="J1911" s="5">
        <f>VLOOKUP(F1911,'Set up'!$A$2:$D$44,4,FALSE)</f>
        <v>0</v>
      </c>
      <c r="K1911" s="4" t="e">
        <f t="shared" si="647"/>
        <v>#VALUE!</v>
      </c>
      <c r="L1911" s="5" t="e">
        <f t="shared" si="648"/>
        <v>#VALUE!</v>
      </c>
      <c r="M1911" s="5" t="e">
        <f t="shared" si="649"/>
        <v>#VALUE!</v>
      </c>
      <c r="N1911" s="6">
        <v>1134</v>
      </c>
      <c r="P1911" s="6">
        <f t="shared" si="650"/>
        <v>1134</v>
      </c>
      <c r="Q1911" s="7">
        <f t="shared" si="651"/>
        <v>3377760.4500000011</v>
      </c>
      <c r="R1911" s="44" t="str">
        <f>VLOOKUP(F1911,'Set up'!$A$2:$E$44,5,FALSE)</f>
        <v>Trsf</v>
      </c>
    </row>
    <row r="1912" spans="1:19" ht="15" customHeight="1" x14ac:dyDescent="0.3">
      <c r="A1912" s="4" t="s">
        <v>1735</v>
      </c>
      <c r="B1912" s="5" t="e">
        <f t="shared" si="645"/>
        <v>#VALUE!</v>
      </c>
      <c r="C1912" s="5" t="e">
        <f t="shared" si="646"/>
        <v>#VALUE!</v>
      </c>
      <c r="D1912" s="88" t="s">
        <v>1734</v>
      </c>
      <c r="E1912" s="5" t="str">
        <f>VLOOKUP(F1912,'Set up'!$A$2:$C$44,2,FALSE)</f>
        <v>C00000020</v>
      </c>
      <c r="F1912" s="1" t="s">
        <v>411</v>
      </c>
      <c r="G1912" s="99" t="s">
        <v>780</v>
      </c>
      <c r="H1912" s="5">
        <v>3</v>
      </c>
      <c r="I1912" s="5" t="str">
        <f>VLOOKUP(F1912,'Set up'!$A$2:$C$44,3,FALSE)</f>
        <v>Cash</v>
      </c>
      <c r="J1912" s="5">
        <f>VLOOKUP(F1912,'Set up'!$A$2:$D$44,4,FALSE)</f>
        <v>0</v>
      </c>
      <c r="K1912" s="4" t="e">
        <f t="shared" si="647"/>
        <v>#VALUE!</v>
      </c>
      <c r="L1912" s="5" t="e">
        <f t="shared" si="648"/>
        <v>#VALUE!</v>
      </c>
      <c r="M1912" s="5" t="e">
        <f t="shared" si="649"/>
        <v>#VALUE!</v>
      </c>
      <c r="N1912" s="6">
        <v>600</v>
      </c>
      <c r="P1912" s="6">
        <f t="shared" si="650"/>
        <v>600</v>
      </c>
      <c r="Q1912" s="7">
        <f t="shared" si="651"/>
        <v>3378360.4500000011</v>
      </c>
      <c r="R1912" s="44" t="str">
        <f>VLOOKUP(F1912,'Set up'!$A$2:$E$44,5,FALSE)</f>
        <v>Trsf</v>
      </c>
    </row>
    <row r="1913" spans="1:19" ht="15" customHeight="1" x14ac:dyDescent="0.3">
      <c r="A1913" s="4" t="s">
        <v>1735</v>
      </c>
      <c r="B1913" s="5" t="e">
        <f t="shared" si="645"/>
        <v>#VALUE!</v>
      </c>
      <c r="C1913" s="5" t="e">
        <f t="shared" si="646"/>
        <v>#VALUE!</v>
      </c>
      <c r="D1913" s="88" t="s">
        <v>1734</v>
      </c>
      <c r="E1913" s="5" t="str">
        <f>VLOOKUP(F1913,'Set up'!$A$2:$C$44,2,FALSE)</f>
        <v>C00000020</v>
      </c>
      <c r="F1913" s="1" t="s">
        <v>411</v>
      </c>
      <c r="G1913" s="99" t="s">
        <v>1063</v>
      </c>
      <c r="H1913" s="5">
        <v>4</v>
      </c>
      <c r="I1913" s="5" t="str">
        <f>VLOOKUP(F1913,'Set up'!$A$2:$C$44,3,FALSE)</f>
        <v>Cash</v>
      </c>
      <c r="J1913" s="5">
        <f>VLOOKUP(F1913,'Set up'!$A$2:$D$44,4,FALSE)</f>
        <v>0</v>
      </c>
      <c r="K1913" s="4" t="e">
        <f t="shared" si="647"/>
        <v>#VALUE!</v>
      </c>
      <c r="L1913" s="5" t="e">
        <f t="shared" si="648"/>
        <v>#VALUE!</v>
      </c>
      <c r="M1913" s="5" t="e">
        <f t="shared" si="649"/>
        <v>#VALUE!</v>
      </c>
      <c r="N1913" s="6">
        <v>380</v>
      </c>
      <c r="P1913" s="6">
        <f t="shared" si="650"/>
        <v>380</v>
      </c>
      <c r="Q1913" s="7">
        <f t="shared" si="651"/>
        <v>3378740.4500000011</v>
      </c>
      <c r="R1913" s="44" t="str">
        <f>VLOOKUP(F1913,'Set up'!$A$2:$E$44,5,FALSE)</f>
        <v>Trsf</v>
      </c>
    </row>
    <row r="1914" spans="1:19" ht="15" customHeight="1" x14ac:dyDescent="0.3">
      <c r="A1914" s="4" t="s">
        <v>1735</v>
      </c>
      <c r="B1914" s="5" t="e">
        <f t="shared" si="645"/>
        <v>#VALUE!</v>
      </c>
      <c r="C1914" s="5" t="e">
        <f t="shared" si="646"/>
        <v>#VALUE!</v>
      </c>
      <c r="D1914" s="88" t="s">
        <v>1734</v>
      </c>
      <c r="E1914" s="5" t="str">
        <f>VLOOKUP(F1914,'Set up'!$A$2:$C$44,2,FALSE)</f>
        <v>C00000020</v>
      </c>
      <c r="F1914" s="1" t="s">
        <v>411</v>
      </c>
      <c r="G1914" s="99" t="s">
        <v>1075</v>
      </c>
      <c r="H1914" s="5">
        <v>1</v>
      </c>
      <c r="I1914" s="5" t="str">
        <f>VLOOKUP(F1914,'Set up'!$A$2:$C$44,3,FALSE)</f>
        <v>Cash</v>
      </c>
      <c r="J1914" s="5">
        <f>VLOOKUP(F1914,'Set up'!$A$2:$D$44,4,FALSE)</f>
        <v>0</v>
      </c>
      <c r="K1914" s="4" t="e">
        <f t="shared" si="647"/>
        <v>#VALUE!</v>
      </c>
      <c r="L1914" s="5" t="e">
        <f t="shared" si="648"/>
        <v>#VALUE!</v>
      </c>
      <c r="M1914" s="5" t="e">
        <f t="shared" si="649"/>
        <v>#VALUE!</v>
      </c>
      <c r="N1914" s="6">
        <v>1000</v>
      </c>
      <c r="P1914" s="6">
        <f t="shared" si="650"/>
        <v>1000</v>
      </c>
      <c r="Q1914" s="7">
        <f t="shared" si="651"/>
        <v>3379740.4500000011</v>
      </c>
      <c r="R1914" s="44" t="str">
        <f>VLOOKUP(F1914,'Set up'!$A$2:$E$44,5,FALSE)</f>
        <v>Trsf</v>
      </c>
    </row>
    <row r="1915" spans="1:19" ht="15" customHeight="1" x14ac:dyDescent="0.3">
      <c r="A1915" s="4">
        <v>45134</v>
      </c>
      <c r="B1915" s="5">
        <f t="shared" si="645"/>
        <v>7</v>
      </c>
      <c r="C1915" s="5">
        <f t="shared" si="646"/>
        <v>2023</v>
      </c>
      <c r="D1915" s="88" t="s">
        <v>1737</v>
      </c>
      <c r="E1915" s="5" t="str">
        <f>VLOOKUP(F1915,'Set up'!$A$2:$C$44,2,FALSE)</f>
        <v>C00000021</v>
      </c>
      <c r="F1915" s="1" t="s">
        <v>493</v>
      </c>
      <c r="G1915" s="99" t="s">
        <v>718</v>
      </c>
      <c r="H1915" s="5">
        <v>1</v>
      </c>
      <c r="I1915" s="5" t="str">
        <f>VLOOKUP(F1915,'Set up'!$A$2:$C$44,3,FALSE)</f>
        <v>Cash</v>
      </c>
      <c r="J1915" s="5">
        <f>VLOOKUP(F1915,'Set up'!$A$2:$D$44,4,FALSE)</f>
        <v>0</v>
      </c>
      <c r="K1915" s="4">
        <f t="shared" si="647"/>
        <v>45134</v>
      </c>
      <c r="L1915" s="5">
        <f t="shared" si="648"/>
        <v>7</v>
      </c>
      <c r="M1915" s="5">
        <f t="shared" si="649"/>
        <v>2023</v>
      </c>
      <c r="N1915" s="6">
        <v>1826</v>
      </c>
      <c r="P1915" s="6">
        <f t="shared" si="650"/>
        <v>1826</v>
      </c>
      <c r="Q1915" s="7">
        <f t="shared" si="651"/>
        <v>3381566.4500000011</v>
      </c>
      <c r="R1915" s="44" t="str">
        <f>VLOOKUP(F1915,'Set up'!$A$2:$E$44,5,FALSE)</f>
        <v>PD Chq</v>
      </c>
    </row>
    <row r="1916" spans="1:19" ht="15" customHeight="1" x14ac:dyDescent="0.3">
      <c r="A1916" s="4">
        <v>45134</v>
      </c>
      <c r="B1916" s="5">
        <f t="shared" si="645"/>
        <v>7</v>
      </c>
      <c r="C1916" s="5">
        <f t="shared" si="646"/>
        <v>2023</v>
      </c>
      <c r="D1916" s="88" t="s">
        <v>1737</v>
      </c>
      <c r="E1916" s="5" t="str">
        <f>VLOOKUP(F1916,'Set up'!$A$2:$C$44,2,FALSE)</f>
        <v>C00000021</v>
      </c>
      <c r="F1916" s="1" t="s">
        <v>493</v>
      </c>
      <c r="G1916" s="99" t="s">
        <v>656</v>
      </c>
      <c r="H1916" s="5">
        <v>2</v>
      </c>
      <c r="I1916" s="5" t="str">
        <f>VLOOKUP(F1916,'Set up'!$A$2:$C$44,3,FALSE)</f>
        <v>Cash</v>
      </c>
      <c r="J1916" s="5">
        <f>VLOOKUP(F1916,'Set up'!$A$2:$D$44,4,FALSE)</f>
        <v>0</v>
      </c>
      <c r="K1916" s="4">
        <f t="shared" si="647"/>
        <v>45134</v>
      </c>
      <c r="L1916" s="5">
        <f t="shared" si="648"/>
        <v>7</v>
      </c>
      <c r="M1916" s="5">
        <f t="shared" si="649"/>
        <v>2023</v>
      </c>
      <c r="N1916" s="6">
        <v>498</v>
      </c>
      <c r="P1916" s="6">
        <f t="shared" si="650"/>
        <v>498</v>
      </c>
      <c r="Q1916" s="7">
        <f t="shared" si="651"/>
        <v>3382064.4500000011</v>
      </c>
      <c r="R1916" s="44" t="str">
        <f>VLOOKUP(F1916,'Set up'!$A$2:$E$44,5,FALSE)</f>
        <v>PD Chq</v>
      </c>
    </row>
    <row r="1917" spans="1:19" ht="15" customHeight="1" x14ac:dyDescent="0.3">
      <c r="A1917" s="4">
        <v>45134</v>
      </c>
      <c r="B1917" s="5">
        <f t="shared" si="645"/>
        <v>7</v>
      </c>
      <c r="C1917" s="5">
        <f t="shared" si="646"/>
        <v>2023</v>
      </c>
      <c r="D1917" s="88" t="s">
        <v>1737</v>
      </c>
      <c r="E1917" s="5" t="str">
        <f>VLOOKUP(F1917,'Set up'!$A$2:$C$44,2,FALSE)</f>
        <v>C00000021</v>
      </c>
      <c r="F1917" s="1" t="s">
        <v>493</v>
      </c>
      <c r="G1917" s="99" t="s">
        <v>1063</v>
      </c>
      <c r="H1917" s="5">
        <v>1</v>
      </c>
      <c r="I1917" s="5" t="str">
        <f>VLOOKUP(F1917,'Set up'!$A$2:$C$44,3,FALSE)</f>
        <v>Cash</v>
      </c>
      <c r="J1917" s="5">
        <f>VLOOKUP(F1917,'Set up'!$A$2:$D$44,4,FALSE)</f>
        <v>0</v>
      </c>
      <c r="K1917" s="4">
        <f t="shared" si="647"/>
        <v>45134</v>
      </c>
      <c r="L1917" s="5">
        <f t="shared" si="648"/>
        <v>7</v>
      </c>
      <c r="M1917" s="5">
        <f t="shared" si="649"/>
        <v>2023</v>
      </c>
      <c r="N1917" s="6">
        <v>95</v>
      </c>
      <c r="P1917" s="6">
        <f t="shared" si="650"/>
        <v>95</v>
      </c>
      <c r="Q1917" s="7">
        <f t="shared" si="651"/>
        <v>3382159.4500000011</v>
      </c>
      <c r="R1917" s="44" t="str">
        <f>VLOOKUP(F1917,'Set up'!$A$2:$E$44,5,FALSE)</f>
        <v>PD Chq</v>
      </c>
    </row>
    <row r="1918" spans="1:19" ht="15" customHeight="1" x14ac:dyDescent="0.3">
      <c r="A1918" s="4">
        <v>45134</v>
      </c>
      <c r="B1918" s="5">
        <f t="shared" si="645"/>
        <v>7</v>
      </c>
      <c r="C1918" s="5">
        <f t="shared" si="646"/>
        <v>2023</v>
      </c>
      <c r="D1918" s="88" t="s">
        <v>1737</v>
      </c>
      <c r="E1918" s="5" t="str">
        <f>VLOOKUP(F1918,'Set up'!$A$2:$C$44,2,FALSE)</f>
        <v>C00000021</v>
      </c>
      <c r="F1918" s="1" t="s">
        <v>493</v>
      </c>
      <c r="G1918" s="99" t="s">
        <v>802</v>
      </c>
      <c r="H1918" s="5">
        <v>1</v>
      </c>
      <c r="I1918" s="5" t="str">
        <f>VLOOKUP(F1918,'Set up'!$A$2:$C$44,3,FALSE)</f>
        <v>Cash</v>
      </c>
      <c r="J1918" s="5">
        <f>VLOOKUP(F1918,'Set up'!$A$2:$D$44,4,FALSE)</f>
        <v>0</v>
      </c>
      <c r="K1918" s="4">
        <f t="shared" si="647"/>
        <v>45134</v>
      </c>
      <c r="L1918" s="5">
        <f t="shared" si="648"/>
        <v>7</v>
      </c>
      <c r="M1918" s="5">
        <f t="shared" si="649"/>
        <v>2023</v>
      </c>
      <c r="N1918" s="6">
        <v>225</v>
      </c>
      <c r="P1918" s="6">
        <f t="shared" si="650"/>
        <v>225</v>
      </c>
      <c r="Q1918" s="7">
        <f t="shared" si="651"/>
        <v>3382384.4500000011</v>
      </c>
      <c r="R1918" s="44" t="str">
        <f>VLOOKUP(F1918,'Set up'!$A$2:$E$44,5,FALSE)</f>
        <v>PD Chq</v>
      </c>
    </row>
    <row r="1919" spans="1:19" ht="15" customHeight="1" x14ac:dyDescent="0.3">
      <c r="A1919" s="4">
        <v>45134</v>
      </c>
      <c r="B1919" s="5">
        <f t="shared" si="645"/>
        <v>7</v>
      </c>
      <c r="C1919" s="5">
        <f t="shared" si="646"/>
        <v>2023</v>
      </c>
      <c r="D1919" s="88" t="s">
        <v>1738</v>
      </c>
      <c r="E1919" s="5" t="str">
        <f>VLOOKUP(F1919,'Set up'!$A$2:$C$44,2,FALSE)</f>
        <v>C00000020</v>
      </c>
      <c r="F1919" s="1" t="s">
        <v>411</v>
      </c>
      <c r="G1919" s="99" t="s">
        <v>1112</v>
      </c>
      <c r="H1919" s="5">
        <v>3</v>
      </c>
      <c r="I1919" s="5" t="str">
        <f>VLOOKUP(F1919,'Set up'!$A$2:$C$44,3,FALSE)</f>
        <v>Cash</v>
      </c>
      <c r="J1919" s="5">
        <f>VLOOKUP(F1919,'Set up'!$A$2:$D$44,4,FALSE)</f>
        <v>0</v>
      </c>
      <c r="K1919" s="4">
        <f t="shared" si="647"/>
        <v>45134</v>
      </c>
      <c r="L1919" s="5">
        <f t="shared" si="648"/>
        <v>7</v>
      </c>
      <c r="M1919" s="5">
        <f t="shared" si="649"/>
        <v>2023</v>
      </c>
      <c r="N1919" s="6">
        <v>187.5</v>
      </c>
      <c r="P1919" s="6">
        <f t="shared" si="650"/>
        <v>187.5</v>
      </c>
      <c r="Q1919" s="7">
        <f t="shared" si="651"/>
        <v>3382571.9500000011</v>
      </c>
      <c r="R1919" s="44" t="str">
        <f>VLOOKUP(F1919,'Set up'!$A$2:$E$44,5,FALSE)</f>
        <v>Trsf</v>
      </c>
    </row>
    <row r="1920" spans="1:19" ht="15" customHeight="1" x14ac:dyDescent="0.3">
      <c r="A1920" s="4">
        <v>45134</v>
      </c>
      <c r="B1920" s="5">
        <f t="shared" si="645"/>
        <v>7</v>
      </c>
      <c r="C1920" s="5">
        <f t="shared" si="646"/>
        <v>2023</v>
      </c>
      <c r="D1920" s="88" t="s">
        <v>1739</v>
      </c>
      <c r="E1920" s="5" t="str">
        <f>VLOOKUP(F1920,'Set up'!$A$2:$C$44,2,FALSE)</f>
        <v>C00000020</v>
      </c>
      <c r="F1920" s="1" t="s">
        <v>411</v>
      </c>
      <c r="G1920" s="103" t="s">
        <v>1736</v>
      </c>
      <c r="H1920" s="5">
        <v>3</v>
      </c>
      <c r="I1920" s="5" t="str">
        <f>VLOOKUP(F1920,'Set up'!$A$2:$C$44,3,FALSE)</f>
        <v>Cash</v>
      </c>
      <c r="J1920" s="5">
        <f>VLOOKUP(F1920,'Set up'!$A$2:$D$44,4,FALSE)</f>
        <v>0</v>
      </c>
      <c r="K1920" s="4">
        <f t="shared" si="647"/>
        <v>45134</v>
      </c>
      <c r="L1920" s="5">
        <f t="shared" si="648"/>
        <v>7</v>
      </c>
      <c r="M1920" s="5">
        <f t="shared" si="649"/>
        <v>2023</v>
      </c>
      <c r="N1920" s="6">
        <v>4620</v>
      </c>
      <c r="P1920" s="6">
        <f t="shared" si="650"/>
        <v>4620</v>
      </c>
      <c r="Q1920" s="7">
        <f t="shared" si="651"/>
        <v>3387191.9500000011</v>
      </c>
      <c r="R1920" s="44" t="str">
        <f>VLOOKUP(F1920,'Set up'!$A$2:$E$44,5,FALSE)</f>
        <v>Trsf</v>
      </c>
    </row>
    <row r="1921" spans="1:19" ht="15" customHeight="1" x14ac:dyDescent="0.3">
      <c r="A1921" s="4">
        <v>45134</v>
      </c>
      <c r="B1921" s="5">
        <f t="shared" si="645"/>
        <v>7</v>
      </c>
      <c r="C1921" s="5">
        <f t="shared" si="646"/>
        <v>2023</v>
      </c>
      <c r="D1921" s="88" t="s">
        <v>1739</v>
      </c>
      <c r="E1921" s="5" t="str">
        <f>VLOOKUP(F1921,'Set up'!$A$2:$C$44,2,FALSE)</f>
        <v>C00000020</v>
      </c>
      <c r="F1921" s="1" t="s">
        <v>411</v>
      </c>
      <c r="G1921" s="90" t="s">
        <v>915</v>
      </c>
      <c r="H1921" s="5">
        <v>9</v>
      </c>
      <c r="I1921" s="5" t="str">
        <f>VLOOKUP(F1921,'Set up'!$A$2:$C$44,3,FALSE)</f>
        <v>Cash</v>
      </c>
      <c r="J1921" s="5">
        <f>VLOOKUP(F1921,'Set up'!$A$2:$D$44,4,FALSE)</f>
        <v>0</v>
      </c>
      <c r="K1921" s="4">
        <f t="shared" si="647"/>
        <v>45134</v>
      </c>
      <c r="L1921" s="5">
        <f t="shared" si="648"/>
        <v>7</v>
      </c>
      <c r="M1921" s="5">
        <f t="shared" si="649"/>
        <v>2023</v>
      </c>
      <c r="N1921" s="6">
        <v>1701</v>
      </c>
      <c r="P1921" s="6">
        <f t="shared" si="650"/>
        <v>1701</v>
      </c>
      <c r="Q1921" s="7">
        <f t="shared" si="651"/>
        <v>3388892.9500000011</v>
      </c>
      <c r="R1921" s="44" t="str">
        <f>VLOOKUP(F1921,'Set up'!$A$2:$E$44,5,FALSE)</f>
        <v>Trsf</v>
      </c>
    </row>
    <row r="1922" spans="1:19" ht="15" customHeight="1" x14ac:dyDescent="0.3">
      <c r="A1922" s="4">
        <v>45134</v>
      </c>
      <c r="B1922" s="5">
        <f t="shared" si="645"/>
        <v>7</v>
      </c>
      <c r="C1922" s="5">
        <f t="shared" si="646"/>
        <v>2023</v>
      </c>
      <c r="D1922" s="88" t="s">
        <v>1739</v>
      </c>
      <c r="E1922" s="5" t="str">
        <f>VLOOKUP(F1922,'Set up'!$A$2:$C$44,2,FALSE)</f>
        <v>C00000020</v>
      </c>
      <c r="F1922" s="1" t="s">
        <v>411</v>
      </c>
      <c r="G1922" s="90" t="s">
        <v>780</v>
      </c>
      <c r="H1922" s="5">
        <v>4</v>
      </c>
      <c r="I1922" s="5" t="str">
        <f>VLOOKUP(F1922,'Set up'!$A$2:$C$44,3,FALSE)</f>
        <v>Cash</v>
      </c>
      <c r="J1922" s="5">
        <f>VLOOKUP(F1922,'Set up'!$A$2:$D$44,4,FALSE)</f>
        <v>0</v>
      </c>
      <c r="K1922" s="4">
        <f t="shared" si="647"/>
        <v>45134</v>
      </c>
      <c r="L1922" s="5">
        <f t="shared" si="648"/>
        <v>7</v>
      </c>
      <c r="M1922" s="5">
        <f t="shared" si="649"/>
        <v>2023</v>
      </c>
      <c r="N1922" s="6">
        <v>800</v>
      </c>
      <c r="P1922" s="6">
        <f t="shared" si="650"/>
        <v>800</v>
      </c>
      <c r="Q1922" s="7">
        <f t="shared" si="651"/>
        <v>3389692.9500000011</v>
      </c>
      <c r="R1922" s="44" t="str">
        <f>VLOOKUP(F1922,'Set up'!$A$2:$E$44,5,FALSE)</f>
        <v>Trsf</v>
      </c>
    </row>
    <row r="1923" spans="1:19" ht="15" customHeight="1" x14ac:dyDescent="0.3">
      <c r="A1923" s="4">
        <v>45134</v>
      </c>
      <c r="B1923" s="5">
        <f t="shared" si="645"/>
        <v>7</v>
      </c>
      <c r="C1923" s="5">
        <f t="shared" si="646"/>
        <v>2023</v>
      </c>
      <c r="D1923" s="88" t="s">
        <v>1740</v>
      </c>
      <c r="E1923" s="5" t="str">
        <f>VLOOKUP(F1923,'Set up'!$A$2:$C$44,2,FALSE)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up'!$A$2:$C$44,3,FALSE)</f>
        <v>45</v>
      </c>
      <c r="J1923" s="5">
        <f>VLOOKUP(F1923,'Set up'!$A$2:$D$44,4,FALSE)</f>
        <v>45</v>
      </c>
      <c r="K1923" s="4">
        <f t="shared" si="647"/>
        <v>45179</v>
      </c>
      <c r="L1923" s="5">
        <f t="shared" si="648"/>
        <v>9</v>
      </c>
      <c r="M1923" s="5">
        <f t="shared" si="649"/>
        <v>2023</v>
      </c>
      <c r="N1923" s="6">
        <v>3740</v>
      </c>
      <c r="O1923" s="6">
        <f>-N1923</f>
        <v>-3740</v>
      </c>
      <c r="P1923" s="6">
        <f t="shared" si="650"/>
        <v>0</v>
      </c>
      <c r="Q1923" s="7">
        <f t="shared" si="651"/>
        <v>3393432.9500000011</v>
      </c>
      <c r="R1923" s="44" t="str">
        <f>VLOOKUP(F1923,'Set up'!$A$2:$E$44,5,FALSE)</f>
        <v>PD Chq</v>
      </c>
      <c r="S1923" s="1" t="s">
        <v>1982</v>
      </c>
    </row>
    <row r="1924" spans="1:19" ht="15" customHeight="1" x14ac:dyDescent="0.3">
      <c r="A1924" s="4">
        <v>45135</v>
      </c>
      <c r="B1924" s="5">
        <f t="shared" si="645"/>
        <v>7</v>
      </c>
      <c r="C1924" s="5">
        <f t="shared" si="646"/>
        <v>2023</v>
      </c>
      <c r="D1924" s="88" t="s">
        <v>1740</v>
      </c>
      <c r="E1924" s="5" t="str">
        <f>VLOOKUP(F1924,'Set up'!$A$2:$C$44,2,FALSE)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up'!$A$2:$C$44,3,FALSE)</f>
        <v>45</v>
      </c>
      <c r="J1924" s="5">
        <f>VLOOKUP(F1924,'Set up'!$A$2:$D$44,4,FALSE)</f>
        <v>45</v>
      </c>
      <c r="K1924" s="4">
        <f t="shared" si="647"/>
        <v>45180</v>
      </c>
      <c r="L1924" s="5">
        <f t="shared" si="648"/>
        <v>9</v>
      </c>
      <c r="M1924" s="5">
        <f t="shared" si="649"/>
        <v>2023</v>
      </c>
      <c r="N1924" s="6">
        <v>220</v>
      </c>
      <c r="O1924" s="6">
        <f>-N1924</f>
        <v>-220</v>
      </c>
      <c r="P1924" s="6">
        <f t="shared" si="650"/>
        <v>0</v>
      </c>
      <c r="Q1924" s="7">
        <f t="shared" si="651"/>
        <v>3393652.9500000011</v>
      </c>
      <c r="R1924" s="44" t="str">
        <f>VLOOKUP(F1924,'Set up'!$A$2:$E$44,5,FALSE)</f>
        <v>PD Chq</v>
      </c>
      <c r="S1924" s="1" t="s">
        <v>1982</v>
      </c>
    </row>
    <row r="1925" spans="1:19" ht="15" customHeight="1" x14ac:dyDescent="0.3">
      <c r="A1925" s="4">
        <v>45138</v>
      </c>
      <c r="B1925" s="5">
        <f t="shared" si="645"/>
        <v>7</v>
      </c>
      <c r="C1925" s="5">
        <f t="shared" si="646"/>
        <v>2023</v>
      </c>
      <c r="D1925" s="88" t="s">
        <v>1750</v>
      </c>
      <c r="E1925" s="5" t="str">
        <f>VLOOKUP(F1925,'Set up'!$A$2:$C$44,2,FALSE)</f>
        <v>C00000013</v>
      </c>
      <c r="F1925" s="1" t="s">
        <v>1455</v>
      </c>
      <c r="G1925" s="89" t="s">
        <v>1741</v>
      </c>
      <c r="H1925" s="5">
        <v>4</v>
      </c>
      <c r="I1925" s="5" t="str">
        <f>VLOOKUP(F1925,'Set up'!$A$2:$C$44,3,FALSE)</f>
        <v>Cash</v>
      </c>
      <c r="J1925" s="5">
        <f>VLOOKUP(F1925,'Set up'!$A$2:$D$44,4,FALSE)</f>
        <v>0</v>
      </c>
      <c r="K1925" s="4">
        <f t="shared" si="647"/>
        <v>45138</v>
      </c>
      <c r="L1925" s="5">
        <f t="shared" si="648"/>
        <v>7</v>
      </c>
      <c r="M1925" s="5">
        <f t="shared" si="649"/>
        <v>2023</v>
      </c>
      <c r="N1925" s="96">
        <v>7304</v>
      </c>
      <c r="O1925" s="6">
        <f t="shared" ref="O1925:O1935" si="652">-N1925</f>
        <v>-7304</v>
      </c>
      <c r="P1925" s="6">
        <f t="shared" si="650"/>
        <v>0</v>
      </c>
      <c r="Q1925" s="7">
        <f t="shared" si="651"/>
        <v>3400956.9500000011</v>
      </c>
      <c r="R1925" s="44" t="str">
        <f>VLOOKUP(F1925,'Set up'!$A$2:$E$44,5,FALSE)</f>
        <v>Chq</v>
      </c>
      <c r="S1925" s="1" t="s">
        <v>1791</v>
      </c>
    </row>
    <row r="1926" spans="1:19" ht="15" customHeight="1" x14ac:dyDescent="0.3">
      <c r="A1926" s="4">
        <v>45138</v>
      </c>
      <c r="B1926" s="5">
        <f t="shared" si="645"/>
        <v>7</v>
      </c>
      <c r="C1926" s="5">
        <f t="shared" si="646"/>
        <v>2023</v>
      </c>
      <c r="D1926" s="88" t="s">
        <v>1750</v>
      </c>
      <c r="E1926" s="5" t="str">
        <f>VLOOKUP(F1926,'Set up'!$A$2:$C$44,2,FALSE)</f>
        <v>C00000013</v>
      </c>
      <c r="F1926" s="1" t="s">
        <v>1455</v>
      </c>
      <c r="G1926" s="90" t="s">
        <v>1742</v>
      </c>
      <c r="H1926" s="5">
        <v>5</v>
      </c>
      <c r="I1926" s="5" t="str">
        <f>VLOOKUP(F1926,'Set up'!$A$2:$C$44,3,FALSE)</f>
        <v>Cash</v>
      </c>
      <c r="J1926" s="5">
        <f>VLOOKUP(F1926,'Set up'!$A$2:$D$44,4,FALSE)</f>
        <v>0</v>
      </c>
      <c r="K1926" s="4">
        <f t="shared" si="647"/>
        <v>45138</v>
      </c>
      <c r="L1926" s="5">
        <f t="shared" si="648"/>
        <v>7</v>
      </c>
      <c r="M1926" s="5">
        <f t="shared" si="649"/>
        <v>2023</v>
      </c>
      <c r="N1926" s="96">
        <v>2133</v>
      </c>
      <c r="O1926" s="6">
        <f t="shared" si="652"/>
        <v>-2133</v>
      </c>
      <c r="P1926" s="6">
        <f t="shared" si="650"/>
        <v>0</v>
      </c>
      <c r="Q1926" s="7">
        <f t="shared" si="651"/>
        <v>3403089.9500000011</v>
      </c>
      <c r="R1926" s="44" t="str">
        <f>VLOOKUP(F1926,'Set up'!$A$2:$E$44,5,FALSE)</f>
        <v>Chq</v>
      </c>
      <c r="S1926" s="1" t="s">
        <v>1791</v>
      </c>
    </row>
    <row r="1927" spans="1:19" ht="15" customHeight="1" x14ac:dyDescent="0.3">
      <c r="A1927" s="4">
        <v>45138</v>
      </c>
      <c r="B1927" s="5">
        <f t="shared" si="645"/>
        <v>7</v>
      </c>
      <c r="C1927" s="5">
        <f t="shared" si="646"/>
        <v>2023</v>
      </c>
      <c r="D1927" s="88" t="s">
        <v>1750</v>
      </c>
      <c r="E1927" s="5" t="str">
        <f>VLOOKUP(F1927,'Set up'!$A$2:$C$44,2,FALSE)</f>
        <v>C00000013</v>
      </c>
      <c r="F1927" s="1" t="s">
        <v>1455</v>
      </c>
      <c r="G1927" s="90" t="s">
        <v>1743</v>
      </c>
      <c r="H1927" s="5">
        <v>3</v>
      </c>
      <c r="I1927" s="5" t="str">
        <f>VLOOKUP(F1927,'Set up'!$A$2:$C$44,3,FALSE)</f>
        <v>Cash</v>
      </c>
      <c r="J1927" s="5">
        <f>VLOOKUP(F1927,'Set up'!$A$2:$D$44,4,FALSE)</f>
        <v>0</v>
      </c>
      <c r="K1927" s="4">
        <f t="shared" si="647"/>
        <v>45138</v>
      </c>
      <c r="L1927" s="5">
        <f t="shared" si="648"/>
        <v>7</v>
      </c>
      <c r="M1927" s="5">
        <f t="shared" si="649"/>
        <v>2023</v>
      </c>
      <c r="N1927" s="96">
        <v>1279.8000000000002</v>
      </c>
      <c r="O1927" s="6">
        <f t="shared" si="652"/>
        <v>-1279.8000000000002</v>
      </c>
      <c r="P1927" s="6">
        <f t="shared" si="650"/>
        <v>0</v>
      </c>
      <c r="Q1927" s="7">
        <f t="shared" si="651"/>
        <v>3404369.7500000009</v>
      </c>
      <c r="R1927" s="44" t="str">
        <f>VLOOKUP(F1927,'Set up'!$A$2:$E$44,5,FALSE)</f>
        <v>Chq</v>
      </c>
      <c r="S1927" s="1" t="s">
        <v>1791</v>
      </c>
    </row>
    <row r="1928" spans="1:19" ht="15" customHeight="1" x14ac:dyDescent="0.3">
      <c r="A1928" s="4">
        <v>45138</v>
      </c>
      <c r="B1928" s="5">
        <f t="shared" si="645"/>
        <v>7</v>
      </c>
      <c r="C1928" s="5">
        <f t="shared" si="646"/>
        <v>2023</v>
      </c>
      <c r="D1928" s="88" t="s">
        <v>1750</v>
      </c>
      <c r="E1928" s="5" t="str">
        <f>VLOOKUP(F1928,'Set up'!$A$2:$C$44,2,FALSE)</f>
        <v>C00000013</v>
      </c>
      <c r="F1928" s="1" t="s">
        <v>1455</v>
      </c>
      <c r="G1928" s="90" t="s">
        <v>1657</v>
      </c>
      <c r="H1928" s="5">
        <v>16</v>
      </c>
      <c r="I1928" s="5" t="str">
        <f>VLOOKUP(F1928,'Set up'!$A$2:$C$44,3,FALSE)</f>
        <v>Cash</v>
      </c>
      <c r="J1928" s="5">
        <f>VLOOKUP(F1928,'Set up'!$A$2:$D$44,4,FALSE)</f>
        <v>0</v>
      </c>
      <c r="K1928" s="4">
        <f t="shared" si="647"/>
        <v>45138</v>
      </c>
      <c r="L1928" s="5">
        <f t="shared" si="648"/>
        <v>7</v>
      </c>
      <c r="M1928" s="5">
        <f t="shared" si="649"/>
        <v>2023</v>
      </c>
      <c r="N1928" s="96">
        <v>4128</v>
      </c>
      <c r="O1928" s="6">
        <f t="shared" si="652"/>
        <v>-4128</v>
      </c>
      <c r="P1928" s="6">
        <f t="shared" si="650"/>
        <v>0</v>
      </c>
      <c r="Q1928" s="7">
        <f t="shared" si="651"/>
        <v>3408497.7500000009</v>
      </c>
      <c r="R1928" s="44" t="str">
        <f>VLOOKUP(F1928,'Set up'!$A$2:$E$44,5,FALSE)</f>
        <v>Chq</v>
      </c>
      <c r="S1928" s="1" t="s">
        <v>1791</v>
      </c>
    </row>
    <row r="1929" spans="1:19" ht="15" customHeight="1" x14ac:dyDescent="0.3">
      <c r="A1929" s="4">
        <v>45138</v>
      </c>
      <c r="B1929" s="5">
        <f t="shared" si="645"/>
        <v>7</v>
      </c>
      <c r="C1929" s="5">
        <f t="shared" si="646"/>
        <v>2023</v>
      </c>
      <c r="D1929" s="88" t="s">
        <v>1750</v>
      </c>
      <c r="E1929" s="5" t="str">
        <f>VLOOKUP(F1929,'Set up'!$A$2:$C$44,2,FALSE)</f>
        <v>C00000013</v>
      </c>
      <c r="F1929" s="1" t="s">
        <v>1455</v>
      </c>
      <c r="G1929" s="90" t="s">
        <v>1744</v>
      </c>
      <c r="H1929" s="5">
        <v>3</v>
      </c>
      <c r="I1929" s="5" t="str">
        <f>VLOOKUP(F1929,'Set up'!$A$2:$C$44,3,FALSE)</f>
        <v>Cash</v>
      </c>
      <c r="J1929" s="5">
        <f>VLOOKUP(F1929,'Set up'!$A$2:$D$44,4,FALSE)</f>
        <v>0</v>
      </c>
      <c r="K1929" s="4">
        <f t="shared" si="647"/>
        <v>45138</v>
      </c>
      <c r="L1929" s="5">
        <f t="shared" si="648"/>
        <v>7</v>
      </c>
      <c r="M1929" s="5">
        <f t="shared" si="649"/>
        <v>2023</v>
      </c>
      <c r="N1929" s="96">
        <v>2625</v>
      </c>
      <c r="O1929" s="6">
        <f t="shared" si="652"/>
        <v>-2625</v>
      </c>
      <c r="P1929" s="6">
        <f t="shared" si="650"/>
        <v>0</v>
      </c>
      <c r="Q1929" s="7">
        <f t="shared" si="651"/>
        <v>3411122.7500000009</v>
      </c>
      <c r="R1929" s="44" t="str">
        <f>VLOOKUP(F1929,'Set up'!$A$2:$E$44,5,FALSE)</f>
        <v>Chq</v>
      </c>
      <c r="S1929" s="1" t="s">
        <v>1791</v>
      </c>
    </row>
    <row r="1930" spans="1:19" ht="15" customHeight="1" x14ac:dyDescent="0.3">
      <c r="A1930" s="4">
        <v>45138</v>
      </c>
      <c r="B1930" s="5">
        <f t="shared" si="645"/>
        <v>7</v>
      </c>
      <c r="C1930" s="5">
        <f t="shared" si="646"/>
        <v>2023</v>
      </c>
      <c r="D1930" s="88" t="s">
        <v>1750</v>
      </c>
      <c r="E1930" s="5" t="str">
        <f>VLOOKUP(F1930,'Set up'!$A$2:$C$44,2,FALSE)</f>
        <v>C00000013</v>
      </c>
      <c r="F1930" s="1" t="s">
        <v>1455</v>
      </c>
      <c r="G1930" s="90" t="s">
        <v>1471</v>
      </c>
      <c r="H1930" s="5">
        <v>3</v>
      </c>
      <c r="I1930" s="5" t="str">
        <f>VLOOKUP(F1930,'Set up'!$A$2:$C$44,3,FALSE)</f>
        <v>Cash</v>
      </c>
      <c r="J1930" s="5">
        <f>VLOOKUP(F1930,'Set up'!$A$2:$D$44,4,FALSE)</f>
        <v>0</v>
      </c>
      <c r="K1930" s="4">
        <f t="shared" si="647"/>
        <v>45138</v>
      </c>
      <c r="L1930" s="5">
        <f t="shared" si="648"/>
        <v>7</v>
      </c>
      <c r="M1930" s="5">
        <f t="shared" si="649"/>
        <v>2023</v>
      </c>
      <c r="N1930" s="96">
        <v>1290</v>
      </c>
      <c r="O1930" s="6">
        <f t="shared" si="652"/>
        <v>-1290</v>
      </c>
      <c r="P1930" s="6">
        <f t="shared" si="650"/>
        <v>0</v>
      </c>
      <c r="Q1930" s="7">
        <f t="shared" si="651"/>
        <v>3412412.7500000009</v>
      </c>
      <c r="R1930" s="44" t="str">
        <f>VLOOKUP(F1930,'Set up'!$A$2:$E$44,5,FALSE)</f>
        <v>Chq</v>
      </c>
      <c r="S1930" s="1" t="s">
        <v>1791</v>
      </c>
    </row>
    <row r="1931" spans="1:19" ht="15" customHeight="1" x14ac:dyDescent="0.3">
      <c r="A1931" s="4">
        <v>45138</v>
      </c>
      <c r="B1931" s="5">
        <f t="shared" si="645"/>
        <v>7</v>
      </c>
      <c r="C1931" s="5">
        <f t="shared" si="646"/>
        <v>2023</v>
      </c>
      <c r="D1931" s="88" t="s">
        <v>1750</v>
      </c>
      <c r="E1931" s="5" t="str">
        <f>VLOOKUP(F1931,'Set up'!$A$2:$C$44,2,FALSE)</f>
        <v>C00000013</v>
      </c>
      <c r="F1931" s="1" t="s">
        <v>1455</v>
      </c>
      <c r="G1931" s="108" t="s">
        <v>1745</v>
      </c>
      <c r="H1931" s="5">
        <v>2</v>
      </c>
      <c r="I1931" s="5" t="str">
        <f>VLOOKUP(F1931,'Set up'!$A$2:$C$44,3,FALSE)</f>
        <v>Cash</v>
      </c>
      <c r="J1931" s="5">
        <f>VLOOKUP(F1931,'Set up'!$A$2:$D$44,4,FALSE)</f>
        <v>0</v>
      </c>
      <c r="K1931" s="4">
        <f t="shared" si="647"/>
        <v>45138</v>
      </c>
      <c r="L1931" s="5">
        <f t="shared" si="648"/>
        <v>7</v>
      </c>
      <c r="M1931" s="5">
        <f t="shared" si="649"/>
        <v>2023</v>
      </c>
      <c r="N1931" s="96">
        <v>120</v>
      </c>
      <c r="O1931" s="6">
        <f t="shared" si="652"/>
        <v>-120</v>
      </c>
      <c r="P1931" s="6">
        <f t="shared" si="650"/>
        <v>0</v>
      </c>
      <c r="Q1931" s="7">
        <f t="shared" si="651"/>
        <v>3412532.7500000009</v>
      </c>
      <c r="R1931" s="44" t="str">
        <f>VLOOKUP(F1931,'Set up'!$A$2:$E$44,5,FALSE)</f>
        <v>Chq</v>
      </c>
      <c r="S1931" s="1" t="s">
        <v>1791</v>
      </c>
    </row>
    <row r="1932" spans="1:19" ht="15" customHeight="1" x14ac:dyDescent="0.3">
      <c r="A1932" s="4">
        <v>45138</v>
      </c>
      <c r="B1932" s="5">
        <f t="shared" si="645"/>
        <v>7</v>
      </c>
      <c r="C1932" s="5">
        <f t="shared" si="646"/>
        <v>2023</v>
      </c>
      <c r="D1932" s="88" t="s">
        <v>1750</v>
      </c>
      <c r="E1932" s="5" t="str">
        <f>VLOOKUP(F1932,'Set up'!$A$2:$C$44,2,FALSE)</f>
        <v>C00000013</v>
      </c>
      <c r="F1932" s="1" t="s">
        <v>1455</v>
      </c>
      <c r="G1932" s="99" t="s">
        <v>1746</v>
      </c>
      <c r="H1932" s="5">
        <v>1</v>
      </c>
      <c r="I1932" s="5" t="str">
        <f>VLOOKUP(F1932,'Set up'!$A$2:$C$44,3,FALSE)</f>
        <v>Cash</v>
      </c>
      <c r="J1932" s="5">
        <f>VLOOKUP(F1932,'Set up'!$A$2:$D$44,4,FALSE)</f>
        <v>0</v>
      </c>
      <c r="K1932" s="4">
        <f t="shared" si="647"/>
        <v>45138</v>
      </c>
      <c r="L1932" s="5">
        <f t="shared" si="648"/>
        <v>7</v>
      </c>
      <c r="M1932" s="5">
        <f t="shared" si="649"/>
        <v>2023</v>
      </c>
      <c r="N1932" s="96">
        <v>55.2</v>
      </c>
      <c r="O1932" s="6">
        <f t="shared" si="652"/>
        <v>-55.2</v>
      </c>
      <c r="P1932" s="6">
        <f t="shared" si="650"/>
        <v>0</v>
      </c>
      <c r="Q1932" s="7">
        <f t="shared" si="651"/>
        <v>3412587.9500000011</v>
      </c>
      <c r="R1932" s="44" t="str">
        <f>VLOOKUP(F1932,'Set up'!$A$2:$E$44,5,FALSE)</f>
        <v>Chq</v>
      </c>
      <c r="S1932" s="1" t="s">
        <v>1791</v>
      </c>
    </row>
    <row r="1933" spans="1:19" ht="15" customHeight="1" x14ac:dyDescent="0.3">
      <c r="A1933" s="4">
        <v>45138</v>
      </c>
      <c r="B1933" s="5">
        <f t="shared" si="645"/>
        <v>7</v>
      </c>
      <c r="C1933" s="5">
        <f t="shared" si="646"/>
        <v>2023</v>
      </c>
      <c r="D1933" s="88" t="s">
        <v>1750</v>
      </c>
      <c r="E1933" s="5" t="str">
        <f>VLOOKUP(F1933,'Set up'!$A$2:$C$44,2,FALSE)</f>
        <v>C00000013</v>
      </c>
      <c r="F1933" s="1" t="s">
        <v>1455</v>
      </c>
      <c r="G1933" s="99" t="s">
        <v>1747</v>
      </c>
      <c r="H1933" s="5">
        <v>1</v>
      </c>
      <c r="I1933" s="5" t="str">
        <f>VLOOKUP(F1933,'Set up'!$A$2:$C$44,3,FALSE)</f>
        <v>Cash</v>
      </c>
      <c r="J1933" s="5">
        <f>VLOOKUP(F1933,'Set up'!$A$2:$D$44,4,FALSE)</f>
        <v>0</v>
      </c>
      <c r="K1933" s="4">
        <f t="shared" si="647"/>
        <v>45138</v>
      </c>
      <c r="L1933" s="5">
        <f t="shared" si="648"/>
        <v>7</v>
      </c>
      <c r="M1933" s="5">
        <f t="shared" si="649"/>
        <v>2023</v>
      </c>
      <c r="N1933" s="96">
        <v>1108.4000000000001</v>
      </c>
      <c r="O1933" s="6">
        <f t="shared" si="652"/>
        <v>-1108.4000000000001</v>
      </c>
      <c r="P1933" s="6">
        <f t="shared" si="650"/>
        <v>0</v>
      </c>
      <c r="Q1933" s="7">
        <f t="shared" si="651"/>
        <v>3413696.350000001</v>
      </c>
      <c r="R1933" s="44" t="str">
        <f>VLOOKUP(F1933,'Set up'!$A$2:$E$44,5,FALSE)</f>
        <v>Chq</v>
      </c>
      <c r="S1933" s="1" t="s">
        <v>1791</v>
      </c>
    </row>
    <row r="1934" spans="1:19" ht="15" customHeight="1" x14ac:dyDescent="0.3">
      <c r="A1934" s="4">
        <v>45138</v>
      </c>
      <c r="B1934" s="5">
        <f t="shared" si="645"/>
        <v>7</v>
      </c>
      <c r="C1934" s="5">
        <f t="shared" si="646"/>
        <v>2023</v>
      </c>
      <c r="D1934" s="88" t="s">
        <v>1750</v>
      </c>
      <c r="E1934" s="5" t="str">
        <f>VLOOKUP(F1934,'Set up'!$A$2:$C$44,2,FALSE)</f>
        <v>C00000013</v>
      </c>
      <c r="F1934" s="1" t="s">
        <v>1455</v>
      </c>
      <c r="G1934" s="99" t="s">
        <v>1748</v>
      </c>
      <c r="H1934" s="5">
        <v>1</v>
      </c>
      <c r="I1934" s="5" t="str">
        <f>VLOOKUP(F1934,'Set up'!$A$2:$C$44,3,FALSE)</f>
        <v>Cash</v>
      </c>
      <c r="J1934" s="5">
        <f>VLOOKUP(F1934,'Set up'!$A$2:$D$44,4,FALSE)</f>
        <v>0</v>
      </c>
      <c r="K1934" s="4">
        <f t="shared" si="647"/>
        <v>45138</v>
      </c>
      <c r="L1934" s="5">
        <f t="shared" si="648"/>
        <v>7</v>
      </c>
      <c r="M1934" s="5">
        <f t="shared" si="649"/>
        <v>2023</v>
      </c>
      <c r="N1934" s="96">
        <v>280</v>
      </c>
      <c r="O1934" s="6">
        <f t="shared" si="652"/>
        <v>-280</v>
      </c>
      <c r="P1934" s="6">
        <f t="shared" si="650"/>
        <v>0</v>
      </c>
      <c r="Q1934" s="7">
        <f t="shared" si="651"/>
        <v>3413976.350000001</v>
      </c>
      <c r="R1934" s="44" t="str">
        <f>VLOOKUP(F1934,'Set up'!$A$2:$E$44,5,FALSE)</f>
        <v>Chq</v>
      </c>
      <c r="S1934" s="1" t="s">
        <v>1791</v>
      </c>
    </row>
    <row r="1935" spans="1:19" ht="15" customHeight="1" x14ac:dyDescent="0.3">
      <c r="A1935" s="4">
        <v>45138</v>
      </c>
      <c r="B1935" s="5">
        <f t="shared" si="645"/>
        <v>7</v>
      </c>
      <c r="C1935" s="5">
        <f t="shared" si="646"/>
        <v>2023</v>
      </c>
      <c r="D1935" s="88" t="s">
        <v>1750</v>
      </c>
      <c r="E1935" s="5" t="str">
        <f>VLOOKUP(F1935,'Set up'!$A$2:$C$44,2,FALSE)</f>
        <v>C00000013</v>
      </c>
      <c r="F1935" s="1" t="s">
        <v>1455</v>
      </c>
      <c r="G1935" s="99" t="s">
        <v>1749</v>
      </c>
      <c r="H1935" s="5">
        <v>1</v>
      </c>
      <c r="I1935" s="5" t="str">
        <f>VLOOKUP(F1935,'Set up'!$A$2:$C$44,3,FALSE)</f>
        <v>Cash</v>
      </c>
      <c r="J1935" s="5">
        <f>VLOOKUP(F1935,'Set up'!$A$2:$D$44,4,FALSE)</f>
        <v>0</v>
      </c>
      <c r="K1935" s="4">
        <f t="shared" si="647"/>
        <v>45138</v>
      </c>
      <c r="L1935" s="5">
        <f t="shared" si="648"/>
        <v>7</v>
      </c>
      <c r="M1935" s="5">
        <f t="shared" si="649"/>
        <v>2023</v>
      </c>
      <c r="N1935" s="96">
        <v>260</v>
      </c>
      <c r="O1935" s="6">
        <f t="shared" si="652"/>
        <v>-260</v>
      </c>
      <c r="P1935" s="6">
        <f t="shared" si="650"/>
        <v>0</v>
      </c>
      <c r="Q1935" s="7">
        <f t="shared" si="651"/>
        <v>3414236.350000001</v>
      </c>
      <c r="R1935" s="44" t="str">
        <f>VLOOKUP(F1935,'Set up'!$A$2:$E$44,5,FALSE)</f>
        <v>Chq</v>
      </c>
      <c r="S1935" s="1" t="s">
        <v>1791</v>
      </c>
    </row>
    <row r="1936" spans="1:19" ht="15" customHeight="1" x14ac:dyDescent="0.3">
      <c r="A1936" s="4">
        <v>45139</v>
      </c>
      <c r="B1936" s="5">
        <f t="shared" ref="B1936:B1999" si="653">MONTH(A1936)</f>
        <v>8</v>
      </c>
      <c r="C1936" s="5">
        <f t="shared" ref="C1936:C1999" si="654">YEAR(A1936)</f>
        <v>2023</v>
      </c>
      <c r="D1936" s="88" t="s">
        <v>1794</v>
      </c>
      <c r="E1936" s="5" t="str">
        <f>VLOOKUP(F1936,'Set up'!$A$2:$C$44,2,FALSE)</f>
        <v>C00000034</v>
      </c>
      <c r="F1936" s="1" t="s">
        <v>1198</v>
      </c>
      <c r="G1936" s="89" t="s">
        <v>946</v>
      </c>
      <c r="H1936" s="5">
        <v>1</v>
      </c>
      <c r="I1936" s="5" t="str">
        <f>VLOOKUP(F1936,'Set up'!$A$2:$C$44,3,FALSE)</f>
        <v>Cash</v>
      </c>
      <c r="J1936" s="5">
        <f>VLOOKUP(F1936,'Set up'!$A$2:$D$44,4,FALSE)</f>
        <v>0</v>
      </c>
      <c r="K1936" s="4">
        <f t="shared" ref="K1936:K1999" si="655">A1936+J1936</f>
        <v>45139</v>
      </c>
      <c r="L1936" s="5">
        <f t="shared" ref="L1936:L1999" si="656">MONTH(K1936)</f>
        <v>8</v>
      </c>
      <c r="M1936" s="5">
        <f t="shared" ref="M1936:M1999" si="657">YEAR(K1936)</f>
        <v>2023</v>
      </c>
      <c r="N1936" s="96">
        <v>420</v>
      </c>
      <c r="O1936" s="6">
        <f>-0.2-10-100-309.8</f>
        <v>-420</v>
      </c>
      <c r="P1936" s="6">
        <f t="shared" ref="P1936:P1999" si="658">SUM(N1936+O1936)</f>
        <v>0</v>
      </c>
      <c r="Q1936" s="7">
        <f t="shared" ref="Q1936:Q1999" si="659">SUM(Q1935+N1936)</f>
        <v>3414656.350000001</v>
      </c>
      <c r="R1936" s="44" t="str">
        <f>VLOOKUP(F1936,'Set up'!$A$2:$E$44,5,FALSE)</f>
        <v>Trsf</v>
      </c>
      <c r="S1936" s="1" t="s">
        <v>1876</v>
      </c>
    </row>
    <row r="1937" spans="1:19" ht="15" customHeight="1" x14ac:dyDescent="0.3">
      <c r="A1937" s="4">
        <v>45139</v>
      </c>
      <c r="B1937" s="5">
        <f t="shared" si="653"/>
        <v>8</v>
      </c>
      <c r="C1937" s="5">
        <f t="shared" si="654"/>
        <v>2023</v>
      </c>
      <c r="D1937" s="88" t="s">
        <v>1794</v>
      </c>
      <c r="E1937" s="5" t="str">
        <f>VLOOKUP(F1937,'Set up'!$A$2:$C$44,2,FALSE)</f>
        <v>C00000034</v>
      </c>
      <c r="F1937" s="1" t="s">
        <v>1198</v>
      </c>
      <c r="G1937" s="11" t="s">
        <v>1433</v>
      </c>
      <c r="H1937" s="5">
        <v>1</v>
      </c>
      <c r="I1937" s="5" t="str">
        <f>VLOOKUP(F1937,'Set up'!$A$2:$C$44,3,FALSE)</f>
        <v>Cash</v>
      </c>
      <c r="J1937" s="5">
        <f>VLOOKUP(F1937,'Set up'!$A$2:$D$44,4,FALSE)</f>
        <v>0</v>
      </c>
      <c r="K1937" s="4">
        <f t="shared" si="655"/>
        <v>45139</v>
      </c>
      <c r="L1937" s="5">
        <f t="shared" si="656"/>
        <v>8</v>
      </c>
      <c r="M1937" s="5">
        <f t="shared" si="657"/>
        <v>2023</v>
      </c>
      <c r="N1937" s="96">
        <v>225</v>
      </c>
      <c r="O1937" s="6">
        <f t="shared" ref="O1937:O1938" si="660">-N1937</f>
        <v>-225</v>
      </c>
      <c r="P1937" s="6">
        <f t="shared" si="658"/>
        <v>0</v>
      </c>
      <c r="Q1937" s="7">
        <f t="shared" si="659"/>
        <v>3414881.350000001</v>
      </c>
      <c r="R1937" s="44" t="str">
        <f>VLOOKUP(F1937,'Set up'!$A$2:$E$44,5,FALSE)</f>
        <v>Trsf</v>
      </c>
      <c r="S1937" s="1" t="s">
        <v>1851</v>
      </c>
    </row>
    <row r="1938" spans="1:19" ht="15" customHeight="1" x14ac:dyDescent="0.3">
      <c r="A1938" s="4">
        <v>45139</v>
      </c>
      <c r="B1938" s="5">
        <f t="shared" si="653"/>
        <v>8</v>
      </c>
      <c r="C1938" s="5">
        <f t="shared" si="654"/>
        <v>2023</v>
      </c>
      <c r="D1938" s="88" t="s">
        <v>1794</v>
      </c>
      <c r="E1938" s="5" t="str">
        <f>VLOOKUP(F1938,'Set up'!$A$2:$C$44,2,FALSE)</f>
        <v>C00000034</v>
      </c>
      <c r="F1938" s="1" t="s">
        <v>1198</v>
      </c>
      <c r="G1938" s="90" t="s">
        <v>1796</v>
      </c>
      <c r="H1938" s="5">
        <v>1</v>
      </c>
      <c r="I1938" s="5" t="str">
        <f>VLOOKUP(F1938,'Set up'!$A$2:$C$44,3,FALSE)</f>
        <v>Cash</v>
      </c>
      <c r="J1938" s="5">
        <f>VLOOKUP(F1938,'Set up'!$A$2:$D$44,4,FALSE)</f>
        <v>0</v>
      </c>
      <c r="K1938" s="4">
        <f t="shared" si="655"/>
        <v>45139</v>
      </c>
      <c r="L1938" s="5">
        <f t="shared" si="656"/>
        <v>8</v>
      </c>
      <c r="M1938" s="5">
        <f t="shared" si="657"/>
        <v>2023</v>
      </c>
      <c r="N1938" s="96">
        <v>160</v>
      </c>
      <c r="O1938" s="6">
        <f t="shared" si="660"/>
        <v>-160</v>
      </c>
      <c r="P1938" s="6">
        <f t="shared" si="658"/>
        <v>0</v>
      </c>
      <c r="Q1938" s="7">
        <f t="shared" si="659"/>
        <v>3415041.350000001</v>
      </c>
      <c r="R1938" s="44" t="str">
        <f>VLOOKUP(F1938,'Set up'!$A$2:$E$44,5,FALSE)</f>
        <v>Trsf</v>
      </c>
      <c r="S1938" s="1" t="s">
        <v>1852</v>
      </c>
    </row>
    <row r="1939" spans="1:19" ht="15" customHeight="1" x14ac:dyDescent="0.3">
      <c r="A1939" s="4">
        <v>45139</v>
      </c>
      <c r="B1939" s="5">
        <f t="shared" si="653"/>
        <v>8</v>
      </c>
      <c r="C1939" s="5">
        <f t="shared" si="654"/>
        <v>2023</v>
      </c>
      <c r="D1939" s="88" t="s">
        <v>1795</v>
      </c>
      <c r="E1939" s="5" t="str">
        <f>VLOOKUP(F1939,'Set up'!$A$2:$C$44,2,FALSE)</f>
        <v>C00000009</v>
      </c>
      <c r="F1939" s="1" t="s">
        <v>58</v>
      </c>
      <c r="G1939" s="11" t="s">
        <v>1404</v>
      </c>
      <c r="H1939" s="5">
        <v>2</v>
      </c>
      <c r="I1939" s="5">
        <f>VLOOKUP(F1939,'Set up'!$A$2:$C$44,3,FALSE)</f>
        <v>60</v>
      </c>
      <c r="J1939" s="5">
        <f>VLOOKUP(F1939,'Set up'!$A$2:$D$44,4,FALSE)</f>
        <v>60</v>
      </c>
      <c r="K1939" s="4">
        <f t="shared" si="655"/>
        <v>45199</v>
      </c>
      <c r="L1939" s="5">
        <f t="shared" si="656"/>
        <v>9</v>
      </c>
      <c r="M1939" s="5">
        <f t="shared" si="657"/>
        <v>2023</v>
      </c>
      <c r="N1939" s="98">
        <v>3124</v>
      </c>
      <c r="P1939" s="6">
        <f t="shared" si="658"/>
        <v>3124</v>
      </c>
      <c r="Q1939" s="7">
        <f t="shared" si="659"/>
        <v>3418165.350000001</v>
      </c>
      <c r="R1939" s="44" t="str">
        <f>VLOOKUP(F1939,'Set up'!$A$2:$E$44,5,FALSE)</f>
        <v>Chq</v>
      </c>
    </row>
    <row r="1940" spans="1:19" ht="15" customHeight="1" x14ac:dyDescent="0.3">
      <c r="A1940" s="4">
        <v>45139</v>
      </c>
      <c r="B1940" s="5">
        <f t="shared" si="653"/>
        <v>8</v>
      </c>
      <c r="C1940" s="5">
        <f t="shared" si="654"/>
        <v>2023</v>
      </c>
      <c r="D1940" s="88" t="s">
        <v>1797</v>
      </c>
      <c r="E1940" s="5" t="str">
        <f>VLOOKUP(F1940,'Set up'!$A$2:$C$44,2,FALSE)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up'!$A$2:$C$44,3,FALSE)</f>
        <v>Cash</v>
      </c>
      <c r="J1940" s="5">
        <f>VLOOKUP(F1940,'Set up'!$A$2:$D$44,4,FALSE)</f>
        <v>0</v>
      </c>
      <c r="K1940" s="4">
        <f t="shared" si="655"/>
        <v>45139</v>
      </c>
      <c r="L1940" s="5">
        <f t="shared" si="656"/>
        <v>8</v>
      </c>
      <c r="M1940" s="5">
        <f t="shared" si="657"/>
        <v>2023</v>
      </c>
      <c r="N1940" s="96">
        <v>3388</v>
      </c>
      <c r="O1940" s="6">
        <f t="shared" ref="O1940:O1942" si="661">-N1940</f>
        <v>-3388</v>
      </c>
      <c r="P1940" s="6">
        <f t="shared" si="658"/>
        <v>0</v>
      </c>
      <c r="Q1940" s="7">
        <f t="shared" si="659"/>
        <v>3421553.350000001</v>
      </c>
      <c r="R1940" s="44" t="str">
        <f>VLOOKUP(F1940,'Set up'!$A$2:$E$44,5,FALSE)</f>
        <v>Cash</v>
      </c>
      <c r="S1940" s="1" t="s">
        <v>1845</v>
      </c>
    </row>
    <row r="1941" spans="1:19" ht="15" customHeight="1" x14ac:dyDescent="0.3">
      <c r="A1941" s="4">
        <v>45139</v>
      </c>
      <c r="B1941" s="5">
        <f t="shared" si="653"/>
        <v>8</v>
      </c>
      <c r="C1941" s="5">
        <f t="shared" si="654"/>
        <v>2023</v>
      </c>
      <c r="D1941" s="88" t="s">
        <v>1797</v>
      </c>
      <c r="E1941" s="5" t="str">
        <f>VLOOKUP(F1941,'Set up'!$A$2:$C$44,2,FALSE)</f>
        <v>C00000014</v>
      </c>
      <c r="F1941" s="1" t="s">
        <v>263</v>
      </c>
      <c r="G1941" s="90" t="s">
        <v>990</v>
      </c>
      <c r="H1941" s="5">
        <v>4</v>
      </c>
      <c r="I1941" s="5" t="str">
        <f>VLOOKUP(F1941,'Set up'!$A$2:$C$44,3,FALSE)</f>
        <v>Cash</v>
      </c>
      <c r="J1941" s="5">
        <f>VLOOKUP(F1941,'Set up'!$A$2:$D$44,4,FALSE)</f>
        <v>0</v>
      </c>
      <c r="K1941" s="4">
        <f t="shared" si="655"/>
        <v>45139</v>
      </c>
      <c r="L1941" s="5">
        <f t="shared" si="656"/>
        <v>8</v>
      </c>
      <c r="M1941" s="5">
        <f t="shared" si="657"/>
        <v>2023</v>
      </c>
      <c r="N1941" s="96">
        <v>936</v>
      </c>
      <c r="O1941" s="6">
        <f t="shared" si="661"/>
        <v>-936</v>
      </c>
      <c r="P1941" s="6">
        <f t="shared" si="658"/>
        <v>0</v>
      </c>
      <c r="Q1941" s="7">
        <f t="shared" si="659"/>
        <v>3422489.350000001</v>
      </c>
      <c r="R1941" s="44" t="str">
        <f>VLOOKUP(F1941,'Set up'!$A$2:$E$44,5,FALSE)</f>
        <v>Cash</v>
      </c>
      <c r="S1941" s="1" t="s">
        <v>1845</v>
      </c>
    </row>
    <row r="1942" spans="1:19" ht="15" customHeight="1" x14ac:dyDescent="0.3">
      <c r="A1942" s="4">
        <v>45139</v>
      </c>
      <c r="B1942" s="5">
        <f t="shared" si="653"/>
        <v>8</v>
      </c>
      <c r="C1942" s="5">
        <f t="shared" si="654"/>
        <v>2023</v>
      </c>
      <c r="D1942" s="88" t="s">
        <v>1797</v>
      </c>
      <c r="E1942" s="5" t="str">
        <f>VLOOKUP(F1942,'Set up'!$A$2:$C$44,2,FALSE)</f>
        <v>C00000014</v>
      </c>
      <c r="F1942" s="1" t="s">
        <v>263</v>
      </c>
      <c r="G1942" s="99" t="s">
        <v>1112</v>
      </c>
      <c r="H1942" s="5">
        <v>1</v>
      </c>
      <c r="I1942" s="5" t="str">
        <f>VLOOKUP(F1942,'Set up'!$A$2:$C$44,3,FALSE)</f>
        <v>Cash</v>
      </c>
      <c r="J1942" s="5">
        <f>VLOOKUP(F1942,'Set up'!$A$2:$D$44,4,FALSE)</f>
        <v>0</v>
      </c>
      <c r="K1942" s="4">
        <f t="shared" si="655"/>
        <v>45139</v>
      </c>
      <c r="L1942" s="5">
        <f t="shared" si="656"/>
        <v>8</v>
      </c>
      <c r="M1942" s="5">
        <f t="shared" si="657"/>
        <v>2023</v>
      </c>
      <c r="N1942" s="96">
        <v>62.5</v>
      </c>
      <c r="O1942" s="6">
        <f t="shared" si="661"/>
        <v>-62.5</v>
      </c>
      <c r="P1942" s="6">
        <f t="shared" si="658"/>
        <v>0</v>
      </c>
      <c r="Q1942" s="7">
        <f t="shared" si="659"/>
        <v>3422551.850000001</v>
      </c>
      <c r="R1942" s="44" t="str">
        <f>VLOOKUP(F1942,'Set up'!$A$2:$E$44,5,FALSE)</f>
        <v>Cash</v>
      </c>
      <c r="S1942" s="1" t="s">
        <v>1845</v>
      </c>
    </row>
    <row r="1943" spans="1:19" ht="15" customHeight="1" x14ac:dyDescent="0.3">
      <c r="A1943" s="4">
        <v>45140</v>
      </c>
      <c r="B1943" s="5">
        <f t="shared" si="653"/>
        <v>8</v>
      </c>
      <c r="C1943" s="5">
        <f t="shared" si="654"/>
        <v>2023</v>
      </c>
      <c r="D1943" s="88" t="s">
        <v>1798</v>
      </c>
      <c r="E1943" s="5" t="str">
        <f>VLOOKUP(F1943,'Set up'!$A$2:$C$44,2,FALSE)</f>
        <v>C00000010</v>
      </c>
      <c r="F1943" s="1" t="s">
        <v>62</v>
      </c>
      <c r="G1943" s="95" t="s">
        <v>1180</v>
      </c>
      <c r="H1943" s="5">
        <v>6</v>
      </c>
      <c r="I1943" s="5">
        <f>VLOOKUP(F1943,'Set up'!$A$2:$C$44,3,FALSE)</f>
        <v>120</v>
      </c>
      <c r="J1943" s="5">
        <f>VLOOKUP(F1943,'Set up'!$A$2:$D$44,4,FALSE)</f>
        <v>120</v>
      </c>
      <c r="K1943" s="4">
        <f t="shared" si="655"/>
        <v>45260</v>
      </c>
      <c r="L1943" s="5">
        <f t="shared" si="656"/>
        <v>11</v>
      </c>
      <c r="M1943" s="5">
        <f t="shared" si="657"/>
        <v>2023</v>
      </c>
      <c r="N1943" s="96">
        <v>9636</v>
      </c>
      <c r="P1943" s="6">
        <f t="shared" si="658"/>
        <v>9636</v>
      </c>
      <c r="Q1943" s="7">
        <f t="shared" si="659"/>
        <v>3432187.850000001</v>
      </c>
      <c r="R1943" s="44" t="str">
        <f>VLOOKUP(F1943,'Set up'!$A$2:$E$44,5,FALSE)</f>
        <v>Trsf</v>
      </c>
    </row>
    <row r="1944" spans="1:19" ht="15" customHeight="1" x14ac:dyDescent="0.3">
      <c r="A1944" s="4">
        <v>45140</v>
      </c>
      <c r="B1944" s="5">
        <f t="shared" si="653"/>
        <v>8</v>
      </c>
      <c r="C1944" s="5">
        <f t="shared" si="654"/>
        <v>2023</v>
      </c>
      <c r="D1944" s="88" t="s">
        <v>1798</v>
      </c>
      <c r="E1944" s="5" t="str">
        <f>VLOOKUP(F1944,'Set up'!$A$2:$C$44,2,FALSE)</f>
        <v>C00000010</v>
      </c>
      <c r="F1944" s="1" t="s">
        <v>62</v>
      </c>
      <c r="G1944" s="90" t="s">
        <v>1545</v>
      </c>
      <c r="H1944" s="5">
        <v>10</v>
      </c>
      <c r="I1944" s="5">
        <f>VLOOKUP(F1944,'Set up'!$A$2:$C$44,3,FALSE)</f>
        <v>120</v>
      </c>
      <c r="J1944" s="5">
        <f>VLOOKUP(F1944,'Set up'!$A$2:$D$44,4,FALSE)</f>
        <v>120</v>
      </c>
      <c r="K1944" s="4">
        <f t="shared" si="655"/>
        <v>45260</v>
      </c>
      <c r="L1944" s="5">
        <f t="shared" si="656"/>
        <v>11</v>
      </c>
      <c r="M1944" s="5">
        <f t="shared" si="657"/>
        <v>2023</v>
      </c>
      <c r="N1944" s="96">
        <v>1800</v>
      </c>
      <c r="P1944" s="6">
        <f t="shared" si="658"/>
        <v>1800</v>
      </c>
      <c r="Q1944" s="7">
        <f t="shared" si="659"/>
        <v>3433987.850000001</v>
      </c>
      <c r="R1944" s="44" t="str">
        <f>VLOOKUP(F1944,'Set up'!$A$2:$E$44,5,FALSE)</f>
        <v>Trsf</v>
      </c>
    </row>
    <row r="1945" spans="1:19" ht="15" customHeight="1" x14ac:dyDescent="0.3">
      <c r="A1945" s="4">
        <v>45140</v>
      </c>
      <c r="B1945" s="5">
        <f t="shared" si="653"/>
        <v>8</v>
      </c>
      <c r="C1945" s="5">
        <f t="shared" si="654"/>
        <v>2023</v>
      </c>
      <c r="D1945" s="88" t="s">
        <v>1798</v>
      </c>
      <c r="E1945" s="5" t="str">
        <f>VLOOKUP(F1945,'Set up'!$A$2:$C$44,2,FALSE)</f>
        <v>C00000010</v>
      </c>
      <c r="F1945" s="1" t="s">
        <v>62</v>
      </c>
      <c r="G1945" s="90" t="s">
        <v>793</v>
      </c>
      <c r="H1945" s="5">
        <v>15</v>
      </c>
      <c r="I1945" s="5">
        <f>VLOOKUP(F1945,'Set up'!$A$2:$C$44,3,FALSE)</f>
        <v>120</v>
      </c>
      <c r="J1945" s="5">
        <f>VLOOKUP(F1945,'Set up'!$A$2:$D$44,4,FALSE)</f>
        <v>120</v>
      </c>
      <c r="K1945" s="4">
        <f t="shared" si="655"/>
        <v>45260</v>
      </c>
      <c r="L1945" s="5">
        <f t="shared" si="656"/>
        <v>11</v>
      </c>
      <c r="M1945" s="5">
        <f t="shared" si="657"/>
        <v>2023</v>
      </c>
      <c r="N1945" s="96">
        <v>862.5</v>
      </c>
      <c r="P1945" s="6">
        <f t="shared" si="658"/>
        <v>862.5</v>
      </c>
      <c r="Q1945" s="7">
        <f t="shared" si="659"/>
        <v>3434850.350000001</v>
      </c>
      <c r="R1945" s="44" t="str">
        <f>VLOOKUP(F1945,'Set up'!$A$2:$E$44,5,FALSE)</f>
        <v>Trsf</v>
      </c>
    </row>
    <row r="1946" spans="1:19" ht="15" customHeight="1" x14ac:dyDescent="0.3">
      <c r="A1946" s="4">
        <v>45140</v>
      </c>
      <c r="B1946" s="5">
        <f t="shared" si="653"/>
        <v>8</v>
      </c>
      <c r="C1946" s="5">
        <f t="shared" si="654"/>
        <v>2023</v>
      </c>
      <c r="D1946" s="88" t="s">
        <v>1798</v>
      </c>
      <c r="E1946" s="5" t="str">
        <f>VLOOKUP(F1946,'Set up'!$A$2:$C$44,2,FALSE)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up'!$A$2:$C$44,3,FALSE)</f>
        <v>120</v>
      </c>
      <c r="J1946" s="5">
        <f>VLOOKUP(F1946,'Set up'!$A$2:$D$44,4,FALSE)</f>
        <v>120</v>
      </c>
      <c r="K1946" s="4">
        <f t="shared" si="655"/>
        <v>45260</v>
      </c>
      <c r="L1946" s="5">
        <f t="shared" si="656"/>
        <v>11</v>
      </c>
      <c r="M1946" s="5">
        <f t="shared" si="657"/>
        <v>2023</v>
      </c>
      <c r="N1946" s="96">
        <v>420</v>
      </c>
      <c r="P1946" s="6">
        <f t="shared" si="658"/>
        <v>420</v>
      </c>
      <c r="Q1946" s="7">
        <f t="shared" si="659"/>
        <v>3435270.350000001</v>
      </c>
      <c r="R1946" s="44" t="str">
        <f>VLOOKUP(F1946,'Set up'!$A$2:$E$44,5,FALSE)</f>
        <v>Trsf</v>
      </c>
    </row>
    <row r="1947" spans="1:19" ht="15" customHeight="1" x14ac:dyDescent="0.3">
      <c r="A1947" s="4">
        <v>45140</v>
      </c>
      <c r="B1947" s="5">
        <f t="shared" si="653"/>
        <v>8</v>
      </c>
      <c r="C1947" s="5">
        <f t="shared" si="654"/>
        <v>2023</v>
      </c>
      <c r="D1947" s="88" t="s">
        <v>1798</v>
      </c>
      <c r="E1947" s="5" t="str">
        <f>VLOOKUP(F1947,'Set up'!$A$2:$C$44,2,FALSE)</f>
        <v>C00000010</v>
      </c>
      <c r="F1947" s="1" t="s">
        <v>62</v>
      </c>
      <c r="G1947" s="90" t="s">
        <v>946</v>
      </c>
      <c r="H1947" s="5">
        <v>1</v>
      </c>
      <c r="I1947" s="5">
        <f>VLOOKUP(F1947,'Set up'!$A$2:$C$44,3,FALSE)</f>
        <v>120</v>
      </c>
      <c r="J1947" s="5">
        <f>VLOOKUP(F1947,'Set up'!$A$2:$D$44,4,FALSE)</f>
        <v>120</v>
      </c>
      <c r="K1947" s="4">
        <f t="shared" si="655"/>
        <v>45260</v>
      </c>
      <c r="L1947" s="5">
        <f t="shared" si="656"/>
        <v>11</v>
      </c>
      <c r="M1947" s="5">
        <f t="shared" si="657"/>
        <v>2023</v>
      </c>
      <c r="N1947" s="96">
        <v>420</v>
      </c>
      <c r="P1947" s="6">
        <f t="shared" si="658"/>
        <v>420</v>
      </c>
      <c r="Q1947" s="7">
        <f t="shared" si="659"/>
        <v>3435690.350000001</v>
      </c>
      <c r="R1947" s="44" t="str">
        <f>VLOOKUP(F1947,'Set up'!$A$2:$E$44,5,FALSE)</f>
        <v>Trsf</v>
      </c>
    </row>
    <row r="1948" spans="1:19" ht="15" customHeight="1" x14ac:dyDescent="0.3">
      <c r="A1948" s="4">
        <v>45140</v>
      </c>
      <c r="B1948" s="5">
        <f t="shared" si="653"/>
        <v>8</v>
      </c>
      <c r="C1948" s="5">
        <f t="shared" si="654"/>
        <v>2023</v>
      </c>
      <c r="D1948" s="88" t="s">
        <v>1798</v>
      </c>
      <c r="E1948" s="5" t="str">
        <f>VLOOKUP(F1948,'Set up'!$A$2:$C$44,2,FALSE)</f>
        <v>C00000010</v>
      </c>
      <c r="F1948" s="1" t="s">
        <v>62</v>
      </c>
      <c r="G1948" s="90" t="s">
        <v>616</v>
      </c>
      <c r="H1948" s="5">
        <v>1</v>
      </c>
      <c r="I1948" s="5">
        <f>VLOOKUP(F1948,'Set up'!$A$2:$C$44,3,FALSE)</f>
        <v>120</v>
      </c>
      <c r="J1948" s="5">
        <f>VLOOKUP(F1948,'Set up'!$A$2:$D$44,4,FALSE)</f>
        <v>120</v>
      </c>
      <c r="K1948" s="4">
        <f t="shared" si="655"/>
        <v>45260</v>
      </c>
      <c r="L1948" s="5">
        <f t="shared" si="656"/>
        <v>11</v>
      </c>
      <c r="M1948" s="5">
        <f t="shared" si="657"/>
        <v>2023</v>
      </c>
      <c r="N1948" s="96">
        <v>395</v>
      </c>
      <c r="P1948" s="6">
        <f t="shared" si="658"/>
        <v>395</v>
      </c>
      <c r="Q1948" s="7">
        <f t="shared" si="659"/>
        <v>3436085.350000001</v>
      </c>
      <c r="R1948" s="44" t="str">
        <f>VLOOKUP(F1948,'Set up'!$A$2:$E$44,5,FALSE)</f>
        <v>Trsf</v>
      </c>
    </row>
    <row r="1949" spans="1:19" ht="15" customHeight="1" x14ac:dyDescent="0.3">
      <c r="A1949" s="4">
        <v>45141</v>
      </c>
      <c r="B1949" s="5">
        <f t="shared" si="653"/>
        <v>8</v>
      </c>
      <c r="C1949" s="5">
        <f t="shared" si="654"/>
        <v>2023</v>
      </c>
      <c r="D1949" s="88" t="s">
        <v>1800</v>
      </c>
      <c r="E1949" s="5" t="str">
        <f>VLOOKUP(F1949,'Set up'!$A$2:$C$44,2,FALSE)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up'!$A$2:$C$44,3,FALSE)</f>
        <v>Cash</v>
      </c>
      <c r="J1949" s="5">
        <f>VLOOKUP(F1949,'Set up'!$A$2:$D$44,4,FALSE)</f>
        <v>0</v>
      </c>
      <c r="K1949" s="4">
        <f t="shared" si="655"/>
        <v>45141</v>
      </c>
      <c r="L1949" s="5">
        <f t="shared" si="656"/>
        <v>8</v>
      </c>
      <c r="M1949" s="5">
        <f t="shared" si="657"/>
        <v>2023</v>
      </c>
      <c r="N1949" s="96">
        <v>1738</v>
      </c>
      <c r="P1949" s="6">
        <f t="shared" si="658"/>
        <v>1738</v>
      </c>
      <c r="Q1949" s="7">
        <f t="shared" si="659"/>
        <v>3437823.350000001</v>
      </c>
      <c r="R1949" s="44" t="str">
        <f>VLOOKUP(F1949,'Set up'!$A$2:$E$44,5,FALSE)</f>
        <v>Chq</v>
      </c>
    </row>
    <row r="1950" spans="1:19" ht="15" customHeight="1" x14ac:dyDescent="0.3">
      <c r="A1950" s="4">
        <v>45141</v>
      </c>
      <c r="B1950" s="5">
        <f t="shared" si="653"/>
        <v>8</v>
      </c>
      <c r="C1950" s="5">
        <f t="shared" si="654"/>
        <v>2023</v>
      </c>
      <c r="D1950" s="88" t="s">
        <v>1800</v>
      </c>
      <c r="E1950" s="5" t="str">
        <f>VLOOKUP(F1950,'Set up'!$A$2:$C$44,2,FALSE)</f>
        <v>C00000006</v>
      </c>
      <c r="F1950" s="1" t="s">
        <v>43</v>
      </c>
      <c r="G1950" s="90" t="s">
        <v>1799</v>
      </c>
      <c r="H1950" s="5">
        <v>2</v>
      </c>
      <c r="I1950" s="5" t="str">
        <f>VLOOKUP(F1950,'Set up'!$A$2:$C$44,3,FALSE)</f>
        <v>Cash</v>
      </c>
      <c r="J1950" s="5">
        <f>VLOOKUP(F1950,'Set up'!$A$2:$D$44,4,FALSE)</f>
        <v>0</v>
      </c>
      <c r="K1950" s="4">
        <f t="shared" si="655"/>
        <v>45141</v>
      </c>
      <c r="L1950" s="5">
        <f t="shared" si="656"/>
        <v>8</v>
      </c>
      <c r="M1950" s="5">
        <f t="shared" si="657"/>
        <v>2023</v>
      </c>
      <c r="N1950" s="96">
        <v>468</v>
      </c>
      <c r="P1950" s="6">
        <f t="shared" si="658"/>
        <v>468</v>
      </c>
      <c r="Q1950" s="7">
        <f t="shared" si="659"/>
        <v>3438291.350000001</v>
      </c>
      <c r="R1950" s="44" t="str">
        <f>VLOOKUP(F1950,'Set up'!$A$2:$E$44,5,FALSE)</f>
        <v>Chq</v>
      </c>
    </row>
    <row r="1951" spans="1:19" ht="15" customHeight="1" x14ac:dyDescent="0.3">
      <c r="A1951" s="4">
        <v>45141</v>
      </c>
      <c r="B1951" s="5">
        <f t="shared" si="653"/>
        <v>8</v>
      </c>
      <c r="C1951" s="5">
        <f t="shared" si="654"/>
        <v>2023</v>
      </c>
      <c r="D1951" s="88" t="s">
        <v>1800</v>
      </c>
      <c r="E1951" s="5" t="str">
        <f>VLOOKUP(F1951,'Set up'!$A$2:$C$44,2,FALSE)</f>
        <v>C00000006</v>
      </c>
      <c r="F1951" s="1" t="s">
        <v>43</v>
      </c>
      <c r="G1951" s="90" t="s">
        <v>1796</v>
      </c>
      <c r="H1951" s="5">
        <v>1</v>
      </c>
      <c r="I1951" s="5" t="str">
        <f>VLOOKUP(F1951,'Set up'!$A$2:$C$44,3,FALSE)</f>
        <v>Cash</v>
      </c>
      <c r="J1951" s="5">
        <f>VLOOKUP(F1951,'Set up'!$A$2:$D$44,4,FALSE)</f>
        <v>0</v>
      </c>
      <c r="K1951" s="4">
        <f t="shared" si="655"/>
        <v>45141</v>
      </c>
      <c r="L1951" s="5">
        <f t="shared" si="656"/>
        <v>8</v>
      </c>
      <c r="M1951" s="5">
        <f t="shared" si="657"/>
        <v>2023</v>
      </c>
      <c r="N1951" s="96">
        <v>175</v>
      </c>
      <c r="P1951" s="6">
        <f t="shared" si="658"/>
        <v>175</v>
      </c>
      <c r="Q1951" s="7">
        <f t="shared" si="659"/>
        <v>3438466.350000001</v>
      </c>
      <c r="R1951" s="44" t="str">
        <f>VLOOKUP(F1951,'Set up'!$A$2:$E$44,5,FALSE)</f>
        <v>Chq</v>
      </c>
    </row>
    <row r="1952" spans="1:19" ht="15" customHeight="1" x14ac:dyDescent="0.3">
      <c r="A1952" s="4">
        <v>45142</v>
      </c>
      <c r="B1952" s="5">
        <f t="shared" si="653"/>
        <v>8</v>
      </c>
      <c r="C1952" s="5">
        <f t="shared" si="654"/>
        <v>2023</v>
      </c>
      <c r="D1952" s="88" t="s">
        <v>1801</v>
      </c>
      <c r="E1952" s="5" t="str">
        <f>VLOOKUP(F1952,'Set up'!$A$2:$C$44,2,FALSE)</f>
        <v>C00000019</v>
      </c>
      <c r="F1952" s="1" t="s">
        <v>402</v>
      </c>
      <c r="G1952" s="90" t="s">
        <v>95</v>
      </c>
      <c r="H1952" s="5">
        <v>1</v>
      </c>
      <c r="I1952" s="5" t="str">
        <f>VLOOKUP(F1952,'Set up'!$A$2:$C$44,3,FALSE)</f>
        <v>Cash</v>
      </c>
      <c r="J1952" s="5">
        <f>VLOOKUP(F1952,'Set up'!$A$2:$D$44,4,FALSE)</f>
        <v>0</v>
      </c>
      <c r="K1952" s="4">
        <f t="shared" si="655"/>
        <v>45142</v>
      </c>
      <c r="L1952" s="5">
        <f t="shared" si="656"/>
        <v>8</v>
      </c>
      <c r="M1952" s="5">
        <f t="shared" si="657"/>
        <v>2023</v>
      </c>
      <c r="N1952" s="96">
        <v>1738</v>
      </c>
      <c r="P1952" s="6">
        <f t="shared" si="658"/>
        <v>1738</v>
      </c>
      <c r="Q1952" s="7">
        <f t="shared" si="659"/>
        <v>3440204.350000001</v>
      </c>
      <c r="R1952" s="44" t="str">
        <f>VLOOKUP(F1952,'Set up'!$A$2:$E$44,5,FALSE)</f>
        <v>Trsf</v>
      </c>
    </row>
    <row r="1953" spans="1:19" ht="15" customHeight="1" x14ac:dyDescent="0.3">
      <c r="A1953" s="4">
        <v>45142</v>
      </c>
      <c r="B1953" s="5">
        <f t="shared" si="653"/>
        <v>8</v>
      </c>
      <c r="C1953" s="5">
        <f t="shared" si="654"/>
        <v>2023</v>
      </c>
      <c r="D1953" s="88" t="s">
        <v>1801</v>
      </c>
      <c r="E1953" s="5" t="str">
        <f>VLOOKUP(F1953,'Set up'!$A$2:$C$44,2,FALSE)</f>
        <v>C00000019</v>
      </c>
      <c r="F1953" s="1" t="s">
        <v>402</v>
      </c>
      <c r="G1953" s="90" t="s">
        <v>793</v>
      </c>
      <c r="H1953" s="5">
        <v>2</v>
      </c>
      <c r="I1953" s="5" t="str">
        <f>VLOOKUP(F1953,'Set up'!$A$2:$C$44,3,FALSE)</f>
        <v>Cash</v>
      </c>
      <c r="J1953" s="5">
        <f>VLOOKUP(F1953,'Set up'!$A$2:$D$44,4,FALSE)</f>
        <v>0</v>
      </c>
      <c r="K1953" s="4">
        <f t="shared" si="655"/>
        <v>45142</v>
      </c>
      <c r="L1953" s="5">
        <f t="shared" si="656"/>
        <v>8</v>
      </c>
      <c r="M1953" s="5">
        <f t="shared" si="657"/>
        <v>2023</v>
      </c>
      <c r="N1953" s="96">
        <v>125</v>
      </c>
      <c r="P1953" s="6">
        <f t="shared" si="658"/>
        <v>125</v>
      </c>
      <c r="Q1953" s="7">
        <f t="shared" si="659"/>
        <v>3440329.350000001</v>
      </c>
      <c r="R1953" s="44" t="str">
        <f>VLOOKUP(F1953,'Set up'!$A$2:$E$44,5,FALSE)</f>
        <v>Trsf</v>
      </c>
    </row>
    <row r="1954" spans="1:19" ht="15" customHeight="1" x14ac:dyDescent="0.3">
      <c r="A1954" s="4">
        <v>45142</v>
      </c>
      <c r="B1954" s="5">
        <f t="shared" si="653"/>
        <v>8</v>
      </c>
      <c r="C1954" s="5">
        <f t="shared" si="654"/>
        <v>2023</v>
      </c>
      <c r="D1954" s="88" t="s">
        <v>1801</v>
      </c>
      <c r="E1954" s="5" t="str">
        <f>VLOOKUP(F1954,'Set up'!$A$2:$C$44,2,FALSE)</f>
        <v>C00000019</v>
      </c>
      <c r="F1954" s="1" t="s">
        <v>402</v>
      </c>
      <c r="G1954" s="90" t="s">
        <v>1471</v>
      </c>
      <c r="H1954" s="5">
        <v>1</v>
      </c>
      <c r="I1954" s="5" t="str">
        <f>VLOOKUP(F1954,'Set up'!$A$2:$C$44,3,FALSE)</f>
        <v>Cash</v>
      </c>
      <c r="J1954" s="5">
        <f>VLOOKUP(F1954,'Set up'!$A$2:$D$44,4,FALSE)</f>
        <v>0</v>
      </c>
      <c r="K1954" s="4">
        <f t="shared" si="655"/>
        <v>45142</v>
      </c>
      <c r="L1954" s="5">
        <f t="shared" si="656"/>
        <v>8</v>
      </c>
      <c r="M1954" s="5">
        <f t="shared" si="657"/>
        <v>2023</v>
      </c>
      <c r="N1954" s="96">
        <v>390</v>
      </c>
      <c r="P1954" s="6">
        <f t="shared" si="658"/>
        <v>390</v>
      </c>
      <c r="Q1954" s="7">
        <f t="shared" si="659"/>
        <v>3440719.350000001</v>
      </c>
      <c r="R1954" s="44" t="str">
        <f>VLOOKUP(F1954,'Set up'!$A$2:$E$44,5,FALSE)</f>
        <v>Trsf</v>
      </c>
    </row>
    <row r="1955" spans="1:19" ht="15" customHeight="1" x14ac:dyDescent="0.3">
      <c r="A1955" s="4">
        <v>45142</v>
      </c>
      <c r="B1955" s="5">
        <f t="shared" si="653"/>
        <v>8</v>
      </c>
      <c r="C1955" s="5">
        <f t="shared" si="654"/>
        <v>2023</v>
      </c>
      <c r="D1955" s="88" t="s">
        <v>1801</v>
      </c>
      <c r="E1955" s="5" t="str">
        <f>VLOOKUP(F1955,'Set up'!$A$2:$C$44,2,FALSE)</f>
        <v>C00000019</v>
      </c>
      <c r="F1955" s="1" t="s">
        <v>402</v>
      </c>
      <c r="G1955" s="89" t="s">
        <v>946</v>
      </c>
      <c r="H1955" s="5">
        <v>1</v>
      </c>
      <c r="I1955" s="5" t="str">
        <f>VLOOKUP(F1955,'Set up'!$A$2:$C$44,3,FALSE)</f>
        <v>Cash</v>
      </c>
      <c r="J1955" s="5">
        <f>VLOOKUP(F1955,'Set up'!$A$2:$D$44,4,FALSE)</f>
        <v>0</v>
      </c>
      <c r="K1955" s="4">
        <f t="shared" si="655"/>
        <v>45142</v>
      </c>
      <c r="L1955" s="5">
        <f t="shared" si="656"/>
        <v>8</v>
      </c>
      <c r="M1955" s="5">
        <f t="shared" si="657"/>
        <v>2023</v>
      </c>
      <c r="N1955" s="96">
        <v>420</v>
      </c>
      <c r="P1955" s="6">
        <f t="shared" si="658"/>
        <v>420</v>
      </c>
      <c r="Q1955" s="7">
        <f t="shared" si="659"/>
        <v>3441139.350000001</v>
      </c>
      <c r="R1955" s="44" t="str">
        <f>VLOOKUP(F1955,'Set up'!$A$2:$E$44,5,FALSE)</f>
        <v>Trsf</v>
      </c>
    </row>
    <row r="1956" spans="1:19" ht="15" customHeight="1" x14ac:dyDescent="0.3">
      <c r="A1956" s="4">
        <v>45142</v>
      </c>
      <c r="B1956" s="5">
        <f t="shared" si="653"/>
        <v>8</v>
      </c>
      <c r="C1956" s="5">
        <f t="shared" si="654"/>
        <v>2023</v>
      </c>
      <c r="D1956" s="88" t="s">
        <v>1801</v>
      </c>
      <c r="E1956" s="5" t="str">
        <f>VLOOKUP(F1956,'Set up'!$A$2:$C$44,2,FALSE)</f>
        <v>C00000019</v>
      </c>
      <c r="F1956" s="1" t="s">
        <v>402</v>
      </c>
      <c r="G1956" s="90" t="s">
        <v>1462</v>
      </c>
      <c r="H1956" s="5">
        <v>1</v>
      </c>
      <c r="I1956" s="5" t="str">
        <f>VLOOKUP(F1956,'Set up'!$A$2:$C$44,3,FALSE)</f>
        <v>Cash</v>
      </c>
      <c r="J1956" s="5">
        <f>VLOOKUP(F1956,'Set up'!$A$2:$D$44,4,FALSE)</f>
        <v>0</v>
      </c>
      <c r="K1956" s="4">
        <f t="shared" si="655"/>
        <v>45142</v>
      </c>
      <c r="L1956" s="5">
        <f t="shared" si="656"/>
        <v>8</v>
      </c>
      <c r="M1956" s="5">
        <f t="shared" si="657"/>
        <v>2023</v>
      </c>
      <c r="N1956" s="96">
        <v>160</v>
      </c>
      <c r="P1956" s="6">
        <f t="shared" si="658"/>
        <v>160</v>
      </c>
      <c r="Q1956" s="7">
        <f t="shared" si="659"/>
        <v>3441299.350000001</v>
      </c>
      <c r="R1956" s="44" t="str">
        <f>VLOOKUP(F1956,'Set up'!$A$2:$E$44,5,FALSE)</f>
        <v>Trsf</v>
      </c>
    </row>
    <row r="1957" spans="1:19" ht="15" customHeight="1" x14ac:dyDescent="0.3">
      <c r="A1957" s="4">
        <v>45142</v>
      </c>
      <c r="B1957" s="5">
        <f t="shared" si="653"/>
        <v>8</v>
      </c>
      <c r="C1957" s="5">
        <f t="shared" si="654"/>
        <v>2023</v>
      </c>
      <c r="D1957" s="88" t="s">
        <v>1801</v>
      </c>
      <c r="E1957" s="5" t="str">
        <f>VLOOKUP(F1957,'Set up'!$A$2:$C$44,2,FALSE)</f>
        <v>C00000019</v>
      </c>
      <c r="F1957" s="1" t="s">
        <v>402</v>
      </c>
      <c r="G1957" s="90" t="s">
        <v>896</v>
      </c>
      <c r="H1957" s="5">
        <v>1</v>
      </c>
      <c r="I1957" s="5" t="str">
        <f>VLOOKUP(F1957,'Set up'!$A$2:$C$44,3,FALSE)</f>
        <v>Cash</v>
      </c>
      <c r="J1957" s="5">
        <f>VLOOKUP(F1957,'Set up'!$A$2:$D$44,4,FALSE)</f>
        <v>0</v>
      </c>
      <c r="K1957" s="4">
        <f t="shared" si="655"/>
        <v>45142</v>
      </c>
      <c r="L1957" s="5">
        <f t="shared" si="656"/>
        <v>8</v>
      </c>
      <c r="M1957" s="5">
        <f t="shared" si="657"/>
        <v>2023</v>
      </c>
      <c r="N1957" s="96">
        <v>150</v>
      </c>
      <c r="P1957" s="6">
        <f t="shared" si="658"/>
        <v>150</v>
      </c>
      <c r="Q1957" s="7">
        <f t="shared" si="659"/>
        <v>3441449.350000001</v>
      </c>
      <c r="R1957" s="44" t="str">
        <f>VLOOKUP(F1957,'Set up'!$A$2:$E$44,5,FALSE)</f>
        <v>Trsf</v>
      </c>
    </row>
    <row r="1958" spans="1:19" ht="15" customHeight="1" x14ac:dyDescent="0.3">
      <c r="A1958" s="4">
        <v>45142</v>
      </c>
      <c r="B1958" s="5">
        <f t="shared" si="653"/>
        <v>8</v>
      </c>
      <c r="C1958" s="5">
        <f t="shared" si="654"/>
        <v>2023</v>
      </c>
      <c r="D1958" s="88" t="s">
        <v>1801</v>
      </c>
      <c r="E1958" s="5" t="str">
        <f>VLOOKUP(F1958,'Set up'!$A$2:$C$44,2,FALSE)</f>
        <v>C00000019</v>
      </c>
      <c r="F1958" s="1" t="s">
        <v>402</v>
      </c>
      <c r="G1958" s="90" t="s">
        <v>1630</v>
      </c>
      <c r="H1958" s="5">
        <v>1</v>
      </c>
      <c r="I1958" s="5" t="str">
        <f>VLOOKUP(F1958,'Set up'!$A$2:$C$44,3,FALSE)</f>
        <v>Cash</v>
      </c>
      <c r="J1958" s="5">
        <f>VLOOKUP(F1958,'Set up'!$A$2:$D$44,4,FALSE)</f>
        <v>0</v>
      </c>
      <c r="K1958" s="4">
        <f t="shared" si="655"/>
        <v>45142</v>
      </c>
      <c r="L1958" s="5">
        <f t="shared" si="656"/>
        <v>8</v>
      </c>
      <c r="M1958" s="5">
        <f t="shared" si="657"/>
        <v>2023</v>
      </c>
      <c r="N1958" s="96">
        <v>260</v>
      </c>
      <c r="P1958" s="6">
        <f t="shared" si="658"/>
        <v>260</v>
      </c>
      <c r="Q1958" s="7">
        <f t="shared" si="659"/>
        <v>3441709.350000001</v>
      </c>
      <c r="R1958" s="44" t="str">
        <f>VLOOKUP(F1958,'Set up'!$A$2:$E$44,5,FALSE)</f>
        <v>Trsf</v>
      </c>
    </row>
    <row r="1959" spans="1:19" ht="15" customHeight="1" x14ac:dyDescent="0.3">
      <c r="A1959" s="4">
        <v>45142</v>
      </c>
      <c r="B1959" s="5">
        <f t="shared" si="653"/>
        <v>8</v>
      </c>
      <c r="C1959" s="5">
        <f t="shared" si="654"/>
        <v>2023</v>
      </c>
      <c r="D1959" s="88" t="s">
        <v>1801</v>
      </c>
      <c r="E1959" s="5" t="str">
        <f>VLOOKUP(F1959,'Set up'!$A$2:$C$44,2,FALSE)</f>
        <v>C00000019</v>
      </c>
      <c r="F1959" s="1" t="s">
        <v>402</v>
      </c>
      <c r="G1959" s="89" t="s">
        <v>1470</v>
      </c>
      <c r="H1959" s="5">
        <v>1</v>
      </c>
      <c r="I1959" s="5" t="str">
        <f>VLOOKUP(F1959,'Set up'!$A$2:$C$44,3,FALSE)</f>
        <v>Cash</v>
      </c>
      <c r="J1959" s="5">
        <f>VLOOKUP(F1959,'Set up'!$A$2:$D$44,4,FALSE)</f>
        <v>0</v>
      </c>
      <c r="K1959" s="4">
        <f t="shared" si="655"/>
        <v>45142</v>
      </c>
      <c r="L1959" s="5">
        <f t="shared" si="656"/>
        <v>8</v>
      </c>
      <c r="M1959" s="5">
        <f t="shared" si="657"/>
        <v>2023</v>
      </c>
      <c r="N1959" s="96">
        <v>322.5</v>
      </c>
      <c r="P1959" s="6">
        <f t="shared" si="658"/>
        <v>322.5</v>
      </c>
      <c r="Q1959" s="7">
        <f t="shared" si="659"/>
        <v>3442031.850000001</v>
      </c>
      <c r="R1959" s="44" t="str">
        <f>VLOOKUP(F1959,'Set up'!$A$2:$E$44,5,FALSE)</f>
        <v>Trsf</v>
      </c>
    </row>
    <row r="1960" spans="1:19" ht="15" customHeight="1" x14ac:dyDescent="0.3">
      <c r="A1960" s="4">
        <v>45142</v>
      </c>
      <c r="B1960" s="5">
        <f t="shared" si="653"/>
        <v>8</v>
      </c>
      <c r="C1960" s="5">
        <f t="shared" si="654"/>
        <v>2023</v>
      </c>
      <c r="D1960" s="88" t="s">
        <v>1802</v>
      </c>
      <c r="E1960" s="5" t="str">
        <f>VLOOKUP(F1960,'Set up'!$A$2:$C$44,2,FALSE)</f>
        <v>C00000020</v>
      </c>
      <c r="F1960" s="1" t="s">
        <v>411</v>
      </c>
      <c r="G1960" s="99" t="s">
        <v>1736</v>
      </c>
      <c r="H1960" s="5">
        <v>2</v>
      </c>
      <c r="I1960" s="5" t="str">
        <f>VLOOKUP(F1960,'Set up'!$A$2:$C$44,3,FALSE)</f>
        <v>Cash</v>
      </c>
      <c r="J1960" s="5">
        <f>VLOOKUP(F1960,'Set up'!$A$2:$D$44,4,FALSE)</f>
        <v>0</v>
      </c>
      <c r="K1960" s="4">
        <f t="shared" si="655"/>
        <v>45142</v>
      </c>
      <c r="L1960" s="5">
        <f t="shared" si="656"/>
        <v>8</v>
      </c>
      <c r="M1960" s="5">
        <f t="shared" si="657"/>
        <v>2023</v>
      </c>
      <c r="N1960" s="96">
        <v>3124</v>
      </c>
      <c r="P1960" s="6">
        <f t="shared" si="658"/>
        <v>3124</v>
      </c>
      <c r="Q1960" s="7">
        <f t="shared" si="659"/>
        <v>3445155.850000001</v>
      </c>
      <c r="R1960" s="44" t="str">
        <f>VLOOKUP(F1960,'Set up'!$A$2:$E$44,5,FALSE)</f>
        <v>Trsf</v>
      </c>
    </row>
    <row r="1961" spans="1:19" ht="15" customHeight="1" x14ac:dyDescent="0.3">
      <c r="A1961" s="4">
        <v>45142</v>
      </c>
      <c r="B1961" s="5">
        <f t="shared" si="653"/>
        <v>8</v>
      </c>
      <c r="C1961" s="5">
        <f t="shared" si="654"/>
        <v>2023</v>
      </c>
      <c r="D1961" s="88" t="s">
        <v>1802</v>
      </c>
      <c r="E1961" s="5" t="str">
        <f>VLOOKUP(F1961,'Set up'!$A$2:$C$44,2,FALSE)</f>
        <v>C00000020</v>
      </c>
      <c r="F1961" s="1" t="s">
        <v>411</v>
      </c>
      <c r="G1961" s="99" t="s">
        <v>915</v>
      </c>
      <c r="H1961" s="5">
        <v>6</v>
      </c>
      <c r="I1961" s="5" t="str">
        <f>VLOOKUP(F1961,'Set up'!$A$2:$C$44,3,FALSE)</f>
        <v>Cash</v>
      </c>
      <c r="J1961" s="5">
        <f>VLOOKUP(F1961,'Set up'!$A$2:$D$44,4,FALSE)</f>
        <v>0</v>
      </c>
      <c r="K1961" s="4">
        <f t="shared" si="655"/>
        <v>45142</v>
      </c>
      <c r="L1961" s="5">
        <f t="shared" si="656"/>
        <v>8</v>
      </c>
      <c r="M1961" s="5">
        <f t="shared" si="657"/>
        <v>2023</v>
      </c>
      <c r="N1961" s="96">
        <v>1134</v>
      </c>
      <c r="P1961" s="6">
        <f t="shared" si="658"/>
        <v>1134</v>
      </c>
      <c r="Q1961" s="7">
        <f t="shared" si="659"/>
        <v>3446289.850000001</v>
      </c>
      <c r="R1961" s="44" t="str">
        <f>VLOOKUP(F1961,'Set up'!$A$2:$E$44,5,FALSE)</f>
        <v>Trsf</v>
      </c>
    </row>
    <row r="1962" spans="1:19" ht="15" customHeight="1" x14ac:dyDescent="0.3">
      <c r="A1962" s="4">
        <v>45142</v>
      </c>
      <c r="B1962" s="5">
        <f t="shared" si="653"/>
        <v>8</v>
      </c>
      <c r="C1962" s="5">
        <f t="shared" si="654"/>
        <v>2023</v>
      </c>
      <c r="D1962" s="88" t="s">
        <v>1802</v>
      </c>
      <c r="E1962" s="5" t="str">
        <f>VLOOKUP(F1962,'Set up'!$A$2:$C$44,2,FALSE)</f>
        <v>C00000020</v>
      </c>
      <c r="F1962" s="1" t="s">
        <v>411</v>
      </c>
      <c r="G1962" s="99" t="s">
        <v>780</v>
      </c>
      <c r="H1962" s="5">
        <v>3</v>
      </c>
      <c r="I1962" s="5" t="str">
        <f>VLOOKUP(F1962,'Set up'!$A$2:$C$44,3,FALSE)</f>
        <v>Cash</v>
      </c>
      <c r="J1962" s="5">
        <f>VLOOKUP(F1962,'Set up'!$A$2:$D$44,4,FALSE)</f>
        <v>0</v>
      </c>
      <c r="K1962" s="4">
        <f t="shared" si="655"/>
        <v>45142</v>
      </c>
      <c r="L1962" s="5">
        <f t="shared" si="656"/>
        <v>8</v>
      </c>
      <c r="M1962" s="5">
        <f t="shared" si="657"/>
        <v>2023</v>
      </c>
      <c r="N1962" s="96">
        <v>600</v>
      </c>
      <c r="P1962" s="6">
        <f t="shared" si="658"/>
        <v>600</v>
      </c>
      <c r="Q1962" s="7">
        <f t="shared" si="659"/>
        <v>3446889.850000001</v>
      </c>
      <c r="R1962" s="44" t="str">
        <f>VLOOKUP(F1962,'Set up'!$A$2:$E$44,5,FALSE)</f>
        <v>Trsf</v>
      </c>
    </row>
    <row r="1963" spans="1:19" ht="15" customHeight="1" x14ac:dyDescent="0.3">
      <c r="A1963" s="4">
        <v>45142</v>
      </c>
      <c r="B1963" s="5">
        <f t="shared" si="653"/>
        <v>8</v>
      </c>
      <c r="C1963" s="5">
        <f t="shared" si="654"/>
        <v>2023</v>
      </c>
      <c r="D1963" s="88" t="s">
        <v>1802</v>
      </c>
      <c r="E1963" s="5" t="str">
        <f>VLOOKUP(F1963,'Set up'!$A$2:$C$44,2,FALSE)</f>
        <v>C00000020</v>
      </c>
      <c r="F1963" s="1" t="s">
        <v>411</v>
      </c>
      <c r="G1963" s="99" t="s">
        <v>1075</v>
      </c>
      <c r="H1963" s="5">
        <v>1</v>
      </c>
      <c r="I1963" s="5" t="str">
        <f>VLOOKUP(F1963,'Set up'!$A$2:$C$44,3,FALSE)</f>
        <v>Cash</v>
      </c>
      <c r="J1963" s="5">
        <f>VLOOKUP(F1963,'Set up'!$A$2:$D$44,4,FALSE)</f>
        <v>0</v>
      </c>
      <c r="K1963" s="4">
        <f t="shared" si="655"/>
        <v>45142</v>
      </c>
      <c r="L1963" s="5">
        <f t="shared" si="656"/>
        <v>8</v>
      </c>
      <c r="M1963" s="5">
        <f t="shared" si="657"/>
        <v>2023</v>
      </c>
      <c r="N1963" s="96">
        <v>1000</v>
      </c>
      <c r="P1963" s="6">
        <f t="shared" si="658"/>
        <v>1000</v>
      </c>
      <c r="Q1963" s="7">
        <f t="shared" si="659"/>
        <v>3447889.850000001</v>
      </c>
      <c r="R1963" s="44" t="str">
        <f>VLOOKUP(F1963,'Set up'!$A$2:$E$44,5,FALSE)</f>
        <v>Trsf</v>
      </c>
    </row>
    <row r="1964" spans="1:19" ht="15" customHeight="1" x14ac:dyDescent="0.3">
      <c r="A1964" s="4">
        <v>45145</v>
      </c>
      <c r="B1964" s="5">
        <f t="shared" si="653"/>
        <v>8</v>
      </c>
      <c r="C1964" s="5">
        <f t="shared" si="654"/>
        <v>2023</v>
      </c>
      <c r="D1964" s="88" t="s">
        <v>1807</v>
      </c>
      <c r="E1964" s="5" t="str">
        <f>VLOOKUP(F1964,'Set up'!$A$2:$C$44,2,FALSE)</f>
        <v>C00000014</v>
      </c>
      <c r="F1964" s="1" t="s">
        <v>263</v>
      </c>
      <c r="G1964" s="99" t="s">
        <v>1803</v>
      </c>
      <c r="H1964" s="5">
        <v>2</v>
      </c>
      <c r="I1964" s="5" t="str">
        <f>VLOOKUP(F1964,'Set up'!$A$2:$C$44,3,FALSE)</f>
        <v>Cash</v>
      </c>
      <c r="J1964" s="5">
        <f>VLOOKUP(F1964,'Set up'!$A$2:$D$44,4,FALSE)</f>
        <v>0</v>
      </c>
      <c r="K1964" s="4">
        <f t="shared" si="655"/>
        <v>45145</v>
      </c>
      <c r="L1964" s="5">
        <f t="shared" si="656"/>
        <v>8</v>
      </c>
      <c r="M1964" s="5">
        <f t="shared" si="657"/>
        <v>2023</v>
      </c>
      <c r="N1964" s="96">
        <v>645</v>
      </c>
      <c r="O1964" s="6">
        <f t="shared" ref="O1964:O1967" si="662">-N1964</f>
        <v>-645</v>
      </c>
      <c r="P1964" s="6">
        <f t="shared" si="658"/>
        <v>0</v>
      </c>
      <c r="Q1964" s="7">
        <f t="shared" si="659"/>
        <v>3448534.850000001</v>
      </c>
      <c r="R1964" s="44" t="str">
        <f>VLOOKUP(F1964,'Set up'!$A$2:$E$44,5,FALSE)</f>
        <v>Cash</v>
      </c>
      <c r="S1964" s="1" t="s">
        <v>1846</v>
      </c>
    </row>
    <row r="1965" spans="1:19" ht="15" customHeight="1" x14ac:dyDescent="0.3">
      <c r="A1965" s="4">
        <v>45145</v>
      </c>
      <c r="B1965" s="5">
        <f t="shared" si="653"/>
        <v>8</v>
      </c>
      <c r="C1965" s="5">
        <f t="shared" si="654"/>
        <v>2023</v>
      </c>
      <c r="D1965" s="88" t="s">
        <v>1807</v>
      </c>
      <c r="E1965" s="5" t="str">
        <f>VLOOKUP(F1965,'Set up'!$A$2:$C$44,2,FALSE)</f>
        <v>C00000014</v>
      </c>
      <c r="F1965" s="1" t="s">
        <v>263</v>
      </c>
      <c r="G1965" s="99" t="s">
        <v>1804</v>
      </c>
      <c r="H1965" s="5">
        <v>1</v>
      </c>
      <c r="I1965" s="5" t="str">
        <f>VLOOKUP(F1965,'Set up'!$A$2:$C$44,3,FALSE)</f>
        <v>Cash</v>
      </c>
      <c r="J1965" s="5">
        <f>VLOOKUP(F1965,'Set up'!$A$2:$D$44,4,FALSE)</f>
        <v>0</v>
      </c>
      <c r="K1965" s="4">
        <f t="shared" si="655"/>
        <v>45145</v>
      </c>
      <c r="L1965" s="5">
        <f t="shared" si="656"/>
        <v>8</v>
      </c>
      <c r="M1965" s="5">
        <f t="shared" si="657"/>
        <v>2023</v>
      </c>
      <c r="N1965" s="96">
        <v>283.8</v>
      </c>
      <c r="O1965" s="6">
        <f t="shared" si="662"/>
        <v>-283.8</v>
      </c>
      <c r="P1965" s="6">
        <f t="shared" si="658"/>
        <v>0</v>
      </c>
      <c r="Q1965" s="7">
        <f t="shared" si="659"/>
        <v>3448818.6500000008</v>
      </c>
      <c r="R1965" s="44" t="str">
        <f>VLOOKUP(F1965,'Set up'!$A$2:$E$44,5,FALSE)</f>
        <v>Cash</v>
      </c>
      <c r="S1965" s="1" t="s">
        <v>1846</v>
      </c>
    </row>
    <row r="1966" spans="1:19" ht="15" customHeight="1" x14ac:dyDescent="0.3">
      <c r="A1966" s="4">
        <v>45145</v>
      </c>
      <c r="B1966" s="5">
        <f t="shared" si="653"/>
        <v>8</v>
      </c>
      <c r="C1966" s="5">
        <f t="shared" si="654"/>
        <v>2023</v>
      </c>
      <c r="D1966" s="88" t="s">
        <v>1807</v>
      </c>
      <c r="E1966" s="5" t="str">
        <f>VLOOKUP(F1966,'Set up'!$A$2:$C$44,2,FALSE)</f>
        <v>C00000014</v>
      </c>
      <c r="F1966" s="1" t="s">
        <v>263</v>
      </c>
      <c r="G1966" s="99" t="s">
        <v>1805</v>
      </c>
      <c r="H1966" s="5">
        <v>1</v>
      </c>
      <c r="I1966" s="5" t="str">
        <f>VLOOKUP(F1966,'Set up'!$A$2:$C$44,3,FALSE)</f>
        <v>Cash</v>
      </c>
      <c r="J1966" s="5">
        <f>VLOOKUP(F1966,'Set up'!$A$2:$D$44,4,FALSE)</f>
        <v>0</v>
      </c>
      <c r="K1966" s="4">
        <f t="shared" si="655"/>
        <v>45145</v>
      </c>
      <c r="L1966" s="5">
        <f t="shared" si="656"/>
        <v>8</v>
      </c>
      <c r="M1966" s="5">
        <f t="shared" si="657"/>
        <v>2023</v>
      </c>
      <c r="N1966" s="96">
        <v>160</v>
      </c>
      <c r="O1966" s="6">
        <f t="shared" si="662"/>
        <v>-160</v>
      </c>
      <c r="P1966" s="6">
        <f t="shared" si="658"/>
        <v>0</v>
      </c>
      <c r="Q1966" s="7">
        <f t="shared" si="659"/>
        <v>3448978.6500000008</v>
      </c>
      <c r="R1966" s="44" t="str">
        <f>VLOOKUP(F1966,'Set up'!$A$2:$E$44,5,FALSE)</f>
        <v>Cash</v>
      </c>
      <c r="S1966" s="1" t="s">
        <v>1846</v>
      </c>
    </row>
    <row r="1967" spans="1:19" ht="15" customHeight="1" x14ac:dyDescent="0.3">
      <c r="A1967" s="4">
        <v>45145</v>
      </c>
      <c r="B1967" s="5">
        <f t="shared" si="653"/>
        <v>8</v>
      </c>
      <c r="C1967" s="5">
        <f t="shared" si="654"/>
        <v>2023</v>
      </c>
      <c r="D1967" s="88" t="s">
        <v>1807</v>
      </c>
      <c r="E1967" s="5" t="str">
        <f>VLOOKUP(F1967,'Set up'!$A$2:$C$44,2,FALSE)</f>
        <v>C00000014</v>
      </c>
      <c r="F1967" s="1" t="s">
        <v>263</v>
      </c>
      <c r="G1967" s="99" t="s">
        <v>1806</v>
      </c>
      <c r="H1967" s="5">
        <v>1</v>
      </c>
      <c r="I1967" s="5" t="str">
        <f>VLOOKUP(F1967,'Set up'!$A$2:$C$44,3,FALSE)</f>
        <v>Cash</v>
      </c>
      <c r="J1967" s="5">
        <f>VLOOKUP(F1967,'Set up'!$A$2:$D$44,4,FALSE)</f>
        <v>0</v>
      </c>
      <c r="K1967" s="4">
        <f t="shared" si="655"/>
        <v>45145</v>
      </c>
      <c r="L1967" s="5">
        <f t="shared" si="656"/>
        <v>8</v>
      </c>
      <c r="M1967" s="5">
        <f t="shared" si="657"/>
        <v>2023</v>
      </c>
      <c r="N1967" s="96">
        <v>0</v>
      </c>
      <c r="O1967" s="6">
        <f t="shared" si="662"/>
        <v>0</v>
      </c>
      <c r="P1967" s="6">
        <f t="shared" si="658"/>
        <v>0</v>
      </c>
      <c r="Q1967" s="7">
        <f t="shared" si="659"/>
        <v>3448978.6500000008</v>
      </c>
      <c r="R1967" s="44" t="str">
        <f>VLOOKUP(F1967,'Set up'!$A$2:$E$44,5,FALSE)</f>
        <v>Cash</v>
      </c>
      <c r="S1967" s="1" t="s">
        <v>1846</v>
      </c>
    </row>
    <row r="1968" spans="1:19" ht="15" customHeight="1" x14ac:dyDescent="0.3">
      <c r="A1968" s="4">
        <v>45145</v>
      </c>
      <c r="B1968" s="5">
        <f t="shared" si="653"/>
        <v>8</v>
      </c>
      <c r="C1968" s="5">
        <f t="shared" si="654"/>
        <v>2023</v>
      </c>
      <c r="D1968" s="88" t="s">
        <v>1807</v>
      </c>
      <c r="E1968" s="5" t="str">
        <f>VLOOKUP(F1968,'Set up'!$A$2:$C$44,2,FALSE)</f>
        <v>C00000020</v>
      </c>
      <c r="F1968" s="1" t="s">
        <v>411</v>
      </c>
      <c r="G1968" s="99" t="s">
        <v>1112</v>
      </c>
      <c r="H1968" s="5">
        <v>4</v>
      </c>
      <c r="I1968" s="5" t="str">
        <f>VLOOKUP(F1968,'Set up'!$A$2:$C$44,3,FALSE)</f>
        <v>Cash</v>
      </c>
      <c r="J1968" s="5">
        <f>VLOOKUP(F1968,'Set up'!$A$2:$D$44,4,FALSE)</f>
        <v>0</v>
      </c>
      <c r="K1968" s="4">
        <f t="shared" si="655"/>
        <v>45145</v>
      </c>
      <c r="L1968" s="5">
        <f t="shared" si="656"/>
        <v>8</v>
      </c>
      <c r="M1968" s="5">
        <f t="shared" si="657"/>
        <v>2023</v>
      </c>
      <c r="N1968" s="96">
        <v>250</v>
      </c>
      <c r="P1968" s="6">
        <f t="shared" si="658"/>
        <v>250</v>
      </c>
      <c r="Q1968" s="7">
        <f t="shared" si="659"/>
        <v>3449228.6500000008</v>
      </c>
      <c r="R1968" s="44" t="str">
        <f>VLOOKUP(F1968,'Set up'!$A$2:$E$44,5,FALSE)</f>
        <v>Trsf</v>
      </c>
    </row>
    <row r="1969" spans="1:19" ht="15" customHeight="1" x14ac:dyDescent="0.3">
      <c r="A1969" s="4">
        <v>45145</v>
      </c>
      <c r="B1969" s="5">
        <f t="shared" si="653"/>
        <v>8</v>
      </c>
      <c r="C1969" s="5">
        <f t="shared" si="654"/>
        <v>2023</v>
      </c>
      <c r="D1969" s="88" t="s">
        <v>1808</v>
      </c>
      <c r="E1969" s="5" t="str">
        <f>VLOOKUP(F1969,'Set up'!$A$2:$C$44,2,FALSE)</f>
        <v>C00000020</v>
      </c>
      <c r="F1969" s="1" t="s">
        <v>411</v>
      </c>
      <c r="G1969" s="99" t="s">
        <v>1736</v>
      </c>
      <c r="H1969" s="5">
        <v>2</v>
      </c>
      <c r="I1969" s="5" t="str">
        <f>VLOOKUP(F1969,'Set up'!$A$2:$C$44,3,FALSE)</f>
        <v>Cash</v>
      </c>
      <c r="J1969" s="5">
        <f>VLOOKUP(F1969,'Set up'!$A$2:$D$44,4,FALSE)</f>
        <v>0</v>
      </c>
      <c r="K1969" s="4">
        <f t="shared" si="655"/>
        <v>45145</v>
      </c>
      <c r="L1969" s="5">
        <f t="shared" si="656"/>
        <v>8</v>
      </c>
      <c r="M1969" s="5">
        <f t="shared" si="657"/>
        <v>2023</v>
      </c>
      <c r="N1969" s="96">
        <v>3124</v>
      </c>
      <c r="P1969" s="6">
        <f t="shared" si="658"/>
        <v>3124</v>
      </c>
      <c r="Q1969" s="7">
        <f t="shared" si="659"/>
        <v>3452352.6500000008</v>
      </c>
      <c r="R1969" s="44" t="str">
        <f>VLOOKUP(F1969,'Set up'!$A$2:$E$44,5,FALSE)</f>
        <v>Trsf</v>
      </c>
    </row>
    <row r="1970" spans="1:19" ht="15" customHeight="1" x14ac:dyDescent="0.3">
      <c r="A1970" s="4">
        <v>45145</v>
      </c>
      <c r="B1970" s="5">
        <f t="shared" si="653"/>
        <v>8</v>
      </c>
      <c r="C1970" s="5">
        <f t="shared" si="654"/>
        <v>2023</v>
      </c>
      <c r="D1970" s="88" t="s">
        <v>1809</v>
      </c>
      <c r="E1970" s="5" t="str">
        <f>VLOOKUP(F1970,'Set up'!$A$2:$C$44,2,FALSE)</f>
        <v>C00000020</v>
      </c>
      <c r="F1970" s="1" t="s">
        <v>411</v>
      </c>
      <c r="G1970" s="99" t="s">
        <v>915</v>
      </c>
      <c r="H1970" s="5">
        <v>6</v>
      </c>
      <c r="I1970" s="5" t="str">
        <f>VLOOKUP(F1970,'Set up'!$A$2:$C$44,3,FALSE)</f>
        <v>Cash</v>
      </c>
      <c r="J1970" s="5">
        <f>VLOOKUP(F1970,'Set up'!$A$2:$D$44,4,FALSE)</f>
        <v>0</v>
      </c>
      <c r="K1970" s="4">
        <f t="shared" si="655"/>
        <v>45145</v>
      </c>
      <c r="L1970" s="5">
        <f t="shared" si="656"/>
        <v>8</v>
      </c>
      <c r="M1970" s="5">
        <f t="shared" si="657"/>
        <v>2023</v>
      </c>
      <c r="N1970" s="96">
        <v>1134</v>
      </c>
      <c r="P1970" s="6">
        <f t="shared" si="658"/>
        <v>1134</v>
      </c>
      <c r="Q1970" s="7">
        <f t="shared" si="659"/>
        <v>3453486.6500000008</v>
      </c>
      <c r="R1970" s="44" t="str">
        <f>VLOOKUP(F1970,'Set up'!$A$2:$E$44,5,FALSE)</f>
        <v>Trsf</v>
      </c>
    </row>
    <row r="1971" spans="1:19" ht="15" customHeight="1" x14ac:dyDescent="0.3">
      <c r="A1971" s="4">
        <v>45145</v>
      </c>
      <c r="B1971" s="5">
        <f t="shared" si="653"/>
        <v>8</v>
      </c>
      <c r="C1971" s="5">
        <f t="shared" si="654"/>
        <v>2023</v>
      </c>
      <c r="D1971" s="88" t="s">
        <v>1809</v>
      </c>
      <c r="E1971" s="5" t="str">
        <f>VLOOKUP(F1971,'Set up'!$A$2:$C$44,2,FALSE)</f>
        <v>C00000020</v>
      </c>
      <c r="F1971" s="1" t="s">
        <v>411</v>
      </c>
      <c r="G1971" s="99" t="s">
        <v>780</v>
      </c>
      <c r="H1971" s="5">
        <v>3</v>
      </c>
      <c r="I1971" s="5" t="str">
        <f>VLOOKUP(F1971,'Set up'!$A$2:$C$44,3,FALSE)</f>
        <v>Cash</v>
      </c>
      <c r="J1971" s="5">
        <f>VLOOKUP(F1971,'Set up'!$A$2:$D$44,4,FALSE)</f>
        <v>0</v>
      </c>
      <c r="K1971" s="4">
        <f t="shared" si="655"/>
        <v>45145</v>
      </c>
      <c r="L1971" s="5">
        <f t="shared" si="656"/>
        <v>8</v>
      </c>
      <c r="M1971" s="5">
        <f t="shared" si="657"/>
        <v>2023</v>
      </c>
      <c r="N1971" s="96">
        <v>600</v>
      </c>
      <c r="P1971" s="6">
        <f t="shared" si="658"/>
        <v>600</v>
      </c>
      <c r="Q1971" s="7">
        <f t="shared" si="659"/>
        <v>3454086.6500000008</v>
      </c>
      <c r="R1971" s="44" t="str">
        <f>VLOOKUP(F1971,'Set up'!$A$2:$E$44,5,FALSE)</f>
        <v>Trsf</v>
      </c>
    </row>
    <row r="1972" spans="1:19" ht="15" customHeight="1" x14ac:dyDescent="0.3">
      <c r="A1972" s="4">
        <v>45145</v>
      </c>
      <c r="B1972" s="5">
        <f t="shared" si="653"/>
        <v>8</v>
      </c>
      <c r="C1972" s="5">
        <f t="shared" si="654"/>
        <v>2023</v>
      </c>
      <c r="D1972" s="88" t="s">
        <v>1809</v>
      </c>
      <c r="E1972" s="5" t="str">
        <f>VLOOKUP(F1972,'Set up'!$A$2:$C$44,2,FALSE)</f>
        <v>C00000020</v>
      </c>
      <c r="F1972" s="1" t="s">
        <v>411</v>
      </c>
      <c r="G1972" s="99" t="s">
        <v>1075</v>
      </c>
      <c r="H1972" s="5">
        <v>1</v>
      </c>
      <c r="I1972" s="5" t="str">
        <f>VLOOKUP(F1972,'Set up'!$A$2:$C$44,3,FALSE)</f>
        <v>Cash</v>
      </c>
      <c r="J1972" s="5">
        <f>VLOOKUP(F1972,'Set up'!$A$2:$D$44,4,FALSE)</f>
        <v>0</v>
      </c>
      <c r="K1972" s="4">
        <f t="shared" si="655"/>
        <v>45145</v>
      </c>
      <c r="L1972" s="5">
        <f t="shared" si="656"/>
        <v>8</v>
      </c>
      <c r="M1972" s="5">
        <f t="shared" si="657"/>
        <v>2023</v>
      </c>
      <c r="N1972" s="96">
        <v>1000</v>
      </c>
      <c r="P1972" s="6">
        <f t="shared" si="658"/>
        <v>1000</v>
      </c>
      <c r="Q1972" s="7">
        <f t="shared" si="659"/>
        <v>3455086.6500000008</v>
      </c>
      <c r="R1972" s="44" t="str">
        <f>VLOOKUP(F1972,'Set up'!$A$2:$E$44,5,FALSE)</f>
        <v>Trsf</v>
      </c>
    </row>
    <row r="1973" spans="1:19" ht="15" customHeight="1" x14ac:dyDescent="0.3">
      <c r="A1973" s="4">
        <v>45145</v>
      </c>
      <c r="B1973" s="5">
        <f t="shared" si="653"/>
        <v>8</v>
      </c>
      <c r="C1973" s="5">
        <f t="shared" si="654"/>
        <v>2023</v>
      </c>
      <c r="D1973" s="88" t="s">
        <v>1810</v>
      </c>
      <c r="E1973" s="5" t="str">
        <f>VLOOKUP(F1973,'Set up'!$A$2:$C$44,2,FALSE)</f>
        <v>C00000034</v>
      </c>
      <c r="F1973" s="1" t="s">
        <v>1198</v>
      </c>
      <c r="G1973" s="99" t="s">
        <v>1433</v>
      </c>
      <c r="H1973" s="5">
        <v>1</v>
      </c>
      <c r="I1973" s="5" t="str">
        <f>VLOOKUP(F1973,'Set up'!$A$2:$C$44,3,FALSE)</f>
        <v>Cash</v>
      </c>
      <c r="J1973" s="5">
        <f>VLOOKUP(F1973,'Set up'!$A$2:$D$44,4,FALSE)</f>
        <v>0</v>
      </c>
      <c r="K1973" s="4">
        <f t="shared" si="655"/>
        <v>45145</v>
      </c>
      <c r="L1973" s="5">
        <f t="shared" si="656"/>
        <v>8</v>
      </c>
      <c r="M1973" s="5">
        <f t="shared" si="657"/>
        <v>2023</v>
      </c>
      <c r="N1973" s="96">
        <v>225</v>
      </c>
      <c r="O1973" s="6">
        <f t="shared" ref="O1973" si="663">-N1973</f>
        <v>-225</v>
      </c>
      <c r="P1973" s="6">
        <f t="shared" si="658"/>
        <v>0</v>
      </c>
      <c r="Q1973" s="7">
        <f t="shared" si="659"/>
        <v>3455311.6500000008</v>
      </c>
      <c r="R1973" s="44" t="str">
        <f>VLOOKUP(F1973,'Set up'!$A$2:$E$44,5,FALSE)</f>
        <v>Trsf</v>
      </c>
      <c r="S1973" s="1" t="s">
        <v>1851</v>
      </c>
    </row>
    <row r="1974" spans="1:19" ht="15" customHeight="1" x14ac:dyDescent="0.3">
      <c r="A1974" s="4">
        <v>45145</v>
      </c>
      <c r="B1974" s="5">
        <f t="shared" si="653"/>
        <v>8</v>
      </c>
      <c r="C1974" s="5">
        <f t="shared" si="654"/>
        <v>2023</v>
      </c>
      <c r="D1974" s="88" t="s">
        <v>1810</v>
      </c>
      <c r="E1974" s="5" t="str">
        <f>VLOOKUP(F1974,'Set up'!$A$2:$C$44,2,FALSE)</f>
        <v>C00000034</v>
      </c>
      <c r="F1974" s="1" t="s">
        <v>1198</v>
      </c>
      <c r="G1974" s="99" t="s">
        <v>1353</v>
      </c>
      <c r="H1974" s="5">
        <v>5</v>
      </c>
      <c r="I1974" s="5" t="str">
        <f>VLOOKUP(F1974,'Set up'!$A$2:$C$44,3,FALSE)</f>
        <v>Cash</v>
      </c>
      <c r="J1974" s="5">
        <f>VLOOKUP(F1974,'Set up'!$A$2:$D$44,4,FALSE)</f>
        <v>0</v>
      </c>
      <c r="K1974" s="4">
        <f t="shared" si="655"/>
        <v>45145</v>
      </c>
      <c r="L1974" s="5">
        <f t="shared" si="656"/>
        <v>8</v>
      </c>
      <c r="M1974" s="5">
        <f t="shared" si="657"/>
        <v>2023</v>
      </c>
      <c r="N1974" s="96">
        <v>695</v>
      </c>
      <c r="O1974" s="6">
        <f>-79.7-615.3</f>
        <v>-695</v>
      </c>
      <c r="P1974" s="6">
        <f t="shared" si="658"/>
        <v>0</v>
      </c>
      <c r="Q1974" s="7">
        <f t="shared" si="659"/>
        <v>3456006.6500000008</v>
      </c>
      <c r="R1974" s="44" t="str">
        <f>VLOOKUP(F1974,'Set up'!$A$2:$E$44,5,FALSE)</f>
        <v>Trsf</v>
      </c>
      <c r="S1974" s="1" t="s">
        <v>1877</v>
      </c>
    </row>
    <row r="1975" spans="1:19" ht="15" customHeight="1" x14ac:dyDescent="0.3">
      <c r="A1975" s="4">
        <v>45146</v>
      </c>
      <c r="B1975" s="5">
        <f t="shared" si="653"/>
        <v>8</v>
      </c>
      <c r="C1975" s="5">
        <f t="shared" si="654"/>
        <v>2023</v>
      </c>
      <c r="D1975" s="88" t="s">
        <v>1811</v>
      </c>
      <c r="E1975" s="5" t="str">
        <f>VLOOKUP(F1975,'Set up'!$A$2:$C$44,2,FALSE)</f>
        <v>C00000037</v>
      </c>
      <c r="F1975" s="1" t="s">
        <v>1311</v>
      </c>
      <c r="G1975" s="99" t="s">
        <v>709</v>
      </c>
      <c r="H1975" s="5">
        <v>1</v>
      </c>
      <c r="I1975" s="5">
        <f>VLOOKUP(F1975,'Set up'!$A$2:$C$44,3,FALSE)</f>
        <v>30</v>
      </c>
      <c r="J1975" s="5">
        <f>VLOOKUP(F1975,'Set up'!$A$2:$D$44,4,FALSE)</f>
        <v>30</v>
      </c>
      <c r="K1975" s="4">
        <f t="shared" si="655"/>
        <v>45176</v>
      </c>
      <c r="L1975" s="5">
        <f t="shared" si="656"/>
        <v>9</v>
      </c>
      <c r="M1975" s="5">
        <f t="shared" si="657"/>
        <v>2023</v>
      </c>
      <c r="N1975" s="96">
        <v>421.2</v>
      </c>
      <c r="O1975" s="6">
        <f t="shared" ref="O1975:O1976" si="664">-N1975</f>
        <v>-421.2</v>
      </c>
      <c r="P1975" s="6">
        <f t="shared" si="658"/>
        <v>0</v>
      </c>
      <c r="Q1975" s="7">
        <f t="shared" si="659"/>
        <v>3456427.850000001</v>
      </c>
      <c r="R1975" s="44" t="str">
        <f>VLOOKUP(F1975,'Set up'!$A$2:$E$44,5,FALSE)</f>
        <v>Chq</v>
      </c>
      <c r="S1975" s="1" t="s">
        <v>1860</v>
      </c>
    </row>
    <row r="1976" spans="1:19" ht="15" customHeight="1" x14ac:dyDescent="0.3">
      <c r="A1976" s="4">
        <v>45146</v>
      </c>
      <c r="B1976" s="5">
        <f t="shared" si="653"/>
        <v>8</v>
      </c>
      <c r="C1976" s="5">
        <f t="shared" si="654"/>
        <v>2023</v>
      </c>
      <c r="D1976" s="88" t="s">
        <v>1811</v>
      </c>
      <c r="E1976" s="5" t="str">
        <f>VLOOKUP(F1976,'Set up'!$A$2:$C$44,2,FALSE)</f>
        <v>C00000037</v>
      </c>
      <c r="F1976" s="1" t="s">
        <v>1311</v>
      </c>
      <c r="G1976" s="99" t="s">
        <v>1407</v>
      </c>
      <c r="H1976" s="5">
        <v>3</v>
      </c>
      <c r="I1976" s="5">
        <f>VLOOKUP(F1976,'Set up'!$A$2:$C$44,3,FALSE)</f>
        <v>30</v>
      </c>
      <c r="J1976" s="5">
        <f>VLOOKUP(F1976,'Set up'!$A$2:$D$44,4,FALSE)</f>
        <v>30</v>
      </c>
      <c r="K1976" s="4">
        <f t="shared" si="655"/>
        <v>45176</v>
      </c>
      <c r="L1976" s="5">
        <f t="shared" si="656"/>
        <v>9</v>
      </c>
      <c r="M1976" s="5">
        <f t="shared" si="657"/>
        <v>2023</v>
      </c>
      <c r="N1976" s="96">
        <v>144</v>
      </c>
      <c r="O1976" s="6">
        <f t="shared" si="664"/>
        <v>-144</v>
      </c>
      <c r="P1976" s="6">
        <f t="shared" si="658"/>
        <v>0</v>
      </c>
      <c r="Q1976" s="7">
        <f t="shared" si="659"/>
        <v>3456571.850000001</v>
      </c>
      <c r="R1976" s="44" t="str">
        <f>VLOOKUP(F1976,'Set up'!$A$2:$E$44,5,FALSE)</f>
        <v>Chq</v>
      </c>
      <c r="S1976" s="1" t="s">
        <v>1860</v>
      </c>
    </row>
    <row r="1977" spans="1:19" ht="15" customHeight="1" x14ac:dyDescent="0.3">
      <c r="A1977" s="4">
        <v>45147</v>
      </c>
      <c r="B1977" s="5">
        <f t="shared" si="653"/>
        <v>8</v>
      </c>
      <c r="C1977" s="5">
        <f t="shared" si="654"/>
        <v>2023</v>
      </c>
      <c r="D1977" s="88" t="s">
        <v>1812</v>
      </c>
      <c r="E1977" s="5" t="str">
        <f>VLOOKUP(F1977,'Set up'!$A$2:$C$44,2,FALSE)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up'!$A$2:$C$44,3,FALSE)</f>
        <v>60</v>
      </c>
      <c r="J1977" s="5">
        <f>VLOOKUP(F1977,'Set up'!$A$2:$D$44,4,FALSE)</f>
        <v>60</v>
      </c>
      <c r="K1977" s="4">
        <f t="shared" si="655"/>
        <v>45207</v>
      </c>
      <c r="L1977" s="5">
        <f t="shared" si="656"/>
        <v>10</v>
      </c>
      <c r="M1977" s="5">
        <f t="shared" si="657"/>
        <v>2023</v>
      </c>
      <c r="N1977" s="96">
        <v>220</v>
      </c>
      <c r="P1977" s="6">
        <f t="shared" si="658"/>
        <v>220</v>
      </c>
      <c r="Q1977" s="7">
        <f t="shared" si="659"/>
        <v>3456791.850000001</v>
      </c>
      <c r="R1977" s="44" t="str">
        <f>VLOOKUP(F1977,'Set up'!$A$2:$E$44,5,FALSE)</f>
        <v>Chq</v>
      </c>
    </row>
    <row r="1978" spans="1:19" ht="15" customHeight="1" x14ac:dyDescent="0.3">
      <c r="A1978" s="4">
        <v>45152</v>
      </c>
      <c r="B1978" s="5">
        <f t="shared" si="653"/>
        <v>8</v>
      </c>
      <c r="C1978" s="5">
        <f t="shared" si="654"/>
        <v>2023</v>
      </c>
      <c r="D1978" s="88" t="s">
        <v>1813</v>
      </c>
      <c r="E1978" s="5" t="str">
        <f>VLOOKUP(F1978,'Set up'!$A$2:$C$44,2,FALSE)</f>
        <v>C00000034</v>
      </c>
      <c r="F1978" s="1" t="s">
        <v>1198</v>
      </c>
      <c r="G1978" s="99" t="s">
        <v>1407</v>
      </c>
      <c r="H1978" s="5">
        <v>3</v>
      </c>
      <c r="I1978" s="5" t="str">
        <f>VLOOKUP(F1978,'Set up'!$A$2:$C$44,3,FALSE)</f>
        <v>Cash</v>
      </c>
      <c r="J1978" s="5">
        <f>VLOOKUP(F1978,'Set up'!$A$2:$D$44,4,FALSE)</f>
        <v>0</v>
      </c>
      <c r="K1978" s="4">
        <f t="shared" si="655"/>
        <v>45152</v>
      </c>
      <c r="L1978" s="5">
        <f t="shared" si="656"/>
        <v>8</v>
      </c>
      <c r="M1978" s="5">
        <f t="shared" si="657"/>
        <v>2023</v>
      </c>
      <c r="N1978" s="96">
        <v>150</v>
      </c>
      <c r="O1978" s="6">
        <f t="shared" ref="O1978:O1983" si="665">-N1978</f>
        <v>-150</v>
      </c>
      <c r="P1978" s="6">
        <f t="shared" si="658"/>
        <v>0</v>
      </c>
      <c r="Q1978" s="7">
        <f t="shared" si="659"/>
        <v>3456941.850000001</v>
      </c>
      <c r="R1978" s="44" t="str">
        <f>VLOOKUP(F1978,'Set up'!$A$2:$E$44,5,FALSE)</f>
        <v>Trsf</v>
      </c>
      <c r="S1978" s="1" t="s">
        <v>1853</v>
      </c>
    </row>
    <row r="1979" spans="1:19" ht="15" customHeight="1" x14ac:dyDescent="0.3">
      <c r="A1979" s="4">
        <v>45152</v>
      </c>
      <c r="B1979" s="5">
        <f t="shared" si="653"/>
        <v>8</v>
      </c>
      <c r="C1979" s="5">
        <f t="shared" si="654"/>
        <v>2023</v>
      </c>
      <c r="D1979" s="88" t="s">
        <v>1813</v>
      </c>
      <c r="E1979" s="5" t="str">
        <f>VLOOKUP(F1979,'Set up'!$A$2:$C$44,2,FALSE)</f>
        <v>C00000034</v>
      </c>
      <c r="F1979" s="1" t="s">
        <v>1198</v>
      </c>
      <c r="G1979" s="99" t="s">
        <v>1353</v>
      </c>
      <c r="H1979" s="5">
        <v>6</v>
      </c>
      <c r="I1979" s="5" t="str">
        <f>VLOOKUP(F1979,'Set up'!$A$2:$C$44,3,FALSE)</f>
        <v>Cash</v>
      </c>
      <c r="J1979" s="5">
        <f>VLOOKUP(F1979,'Set up'!$A$2:$D$44,4,FALSE)</f>
        <v>0</v>
      </c>
      <c r="K1979" s="4">
        <f t="shared" si="655"/>
        <v>45152</v>
      </c>
      <c r="L1979" s="5">
        <f t="shared" si="656"/>
        <v>8</v>
      </c>
      <c r="M1979" s="5">
        <f t="shared" si="657"/>
        <v>2023</v>
      </c>
      <c r="N1979" s="96">
        <v>834</v>
      </c>
      <c r="O1979" s="6">
        <f t="shared" si="665"/>
        <v>-834</v>
      </c>
      <c r="P1979" s="6">
        <f t="shared" si="658"/>
        <v>0</v>
      </c>
      <c r="Q1979" s="7">
        <f t="shared" si="659"/>
        <v>3457775.850000001</v>
      </c>
      <c r="R1979" s="44" t="str">
        <f>VLOOKUP(F1979,'Set up'!$A$2:$E$44,5,FALSE)</f>
        <v>Trsf</v>
      </c>
      <c r="S1979" s="1" t="s">
        <v>1854</v>
      </c>
    </row>
    <row r="1980" spans="1:19" ht="15" customHeight="1" x14ac:dyDescent="0.3">
      <c r="A1980" s="4">
        <v>45153</v>
      </c>
      <c r="B1980" s="5">
        <f t="shared" si="653"/>
        <v>8</v>
      </c>
      <c r="C1980" s="5">
        <f t="shared" si="654"/>
        <v>2023</v>
      </c>
      <c r="D1980" s="88" t="s">
        <v>1814</v>
      </c>
      <c r="E1980" s="5" t="str">
        <f>VLOOKUP(F1980,'Set up'!$A$2:$C$44,2,FALSE)</f>
        <v>C00000039</v>
      </c>
      <c r="F1980" s="1" t="s">
        <v>1623</v>
      </c>
      <c r="G1980" s="99" t="s">
        <v>710</v>
      </c>
      <c r="H1980" s="5">
        <v>1</v>
      </c>
      <c r="I1980" s="5" t="str">
        <f>VLOOKUP(F1980,'Set up'!$A$2:$C$44,3,FALSE)</f>
        <v>Cash</v>
      </c>
      <c r="J1980" s="5">
        <f>VLOOKUP(F1980,'Set up'!$A$2:$D$44,4,FALSE)</f>
        <v>0</v>
      </c>
      <c r="K1980" s="4">
        <f t="shared" si="655"/>
        <v>45153</v>
      </c>
      <c r="L1980" s="5">
        <f t="shared" si="656"/>
        <v>8</v>
      </c>
      <c r="M1980" s="5">
        <f t="shared" si="657"/>
        <v>2023</v>
      </c>
      <c r="N1980" s="96">
        <v>1562</v>
      </c>
      <c r="O1980" s="6">
        <f t="shared" si="665"/>
        <v>-1562</v>
      </c>
      <c r="P1980" s="6">
        <f t="shared" si="658"/>
        <v>0</v>
      </c>
      <c r="Q1980" s="7">
        <f t="shared" si="659"/>
        <v>3459337.850000001</v>
      </c>
      <c r="R1980" s="44" t="str">
        <f>VLOOKUP(F1980,'Set up'!$A$2:$E$44,5,FALSE)</f>
        <v>Trsf</v>
      </c>
      <c r="S1980" s="1" t="s">
        <v>1858</v>
      </c>
    </row>
    <row r="1981" spans="1:19" ht="15" customHeight="1" x14ac:dyDescent="0.3">
      <c r="A1981" s="4">
        <v>45153</v>
      </c>
      <c r="B1981" s="5">
        <f t="shared" si="653"/>
        <v>8</v>
      </c>
      <c r="C1981" s="5">
        <f t="shared" si="654"/>
        <v>2023</v>
      </c>
      <c r="D1981" s="88" t="s">
        <v>1814</v>
      </c>
      <c r="E1981" s="5" t="str">
        <f>VLOOKUP(F1981,'Set up'!$A$2:$C$44,2,FALSE)</f>
        <v>C00000039</v>
      </c>
      <c r="F1981" s="1" t="s">
        <v>1623</v>
      </c>
      <c r="G1981" s="99" t="s">
        <v>915</v>
      </c>
      <c r="H1981" s="5">
        <v>2</v>
      </c>
      <c r="I1981" s="5" t="str">
        <f>VLOOKUP(F1981,'Set up'!$A$2:$C$44,3,FALSE)</f>
        <v>Cash</v>
      </c>
      <c r="J1981" s="5">
        <f>VLOOKUP(F1981,'Set up'!$A$2:$D$44,4,FALSE)</f>
        <v>0</v>
      </c>
      <c r="K1981" s="4">
        <f t="shared" si="655"/>
        <v>45153</v>
      </c>
      <c r="L1981" s="5">
        <f t="shared" si="656"/>
        <v>8</v>
      </c>
      <c r="M1981" s="5">
        <f t="shared" si="657"/>
        <v>2023</v>
      </c>
      <c r="N1981" s="96">
        <v>378</v>
      </c>
      <c r="O1981" s="6">
        <f t="shared" si="665"/>
        <v>-378</v>
      </c>
      <c r="P1981" s="6">
        <f t="shared" si="658"/>
        <v>0</v>
      </c>
      <c r="Q1981" s="7">
        <f t="shared" si="659"/>
        <v>3459715.850000001</v>
      </c>
      <c r="R1981" s="44" t="str">
        <f>VLOOKUP(F1981,'Set up'!$A$2:$E$44,5,FALSE)</f>
        <v>Trsf</v>
      </c>
      <c r="S1981" s="1" t="s">
        <v>1858</v>
      </c>
    </row>
    <row r="1982" spans="1:19" ht="15" customHeight="1" x14ac:dyDescent="0.3">
      <c r="A1982" s="4">
        <v>45153</v>
      </c>
      <c r="B1982" s="5">
        <f t="shared" si="653"/>
        <v>8</v>
      </c>
      <c r="C1982" s="5">
        <f t="shared" si="654"/>
        <v>2023</v>
      </c>
      <c r="D1982" s="88" t="s">
        <v>1814</v>
      </c>
      <c r="E1982" s="5" t="str">
        <f>VLOOKUP(F1982,'Set up'!$A$2:$C$44,2,FALSE)</f>
        <v>C00000039</v>
      </c>
      <c r="F1982" s="1" t="s">
        <v>1623</v>
      </c>
      <c r="G1982" s="99" t="s">
        <v>1112</v>
      </c>
      <c r="H1982" s="5">
        <v>1</v>
      </c>
      <c r="I1982" s="5" t="str">
        <f>VLOOKUP(F1982,'Set up'!$A$2:$C$44,3,FALSE)</f>
        <v>Cash</v>
      </c>
      <c r="J1982" s="5">
        <f>VLOOKUP(F1982,'Set up'!$A$2:$D$44,4,FALSE)</f>
        <v>0</v>
      </c>
      <c r="K1982" s="4">
        <f t="shared" si="655"/>
        <v>45153</v>
      </c>
      <c r="L1982" s="5">
        <f t="shared" si="656"/>
        <v>8</v>
      </c>
      <c r="M1982" s="5">
        <f t="shared" si="657"/>
        <v>2023</v>
      </c>
      <c r="N1982" s="96">
        <v>62.5</v>
      </c>
      <c r="O1982" s="6">
        <f t="shared" si="665"/>
        <v>-62.5</v>
      </c>
      <c r="P1982" s="6">
        <f t="shared" si="658"/>
        <v>0</v>
      </c>
      <c r="Q1982" s="7">
        <f t="shared" si="659"/>
        <v>3459778.350000001</v>
      </c>
      <c r="R1982" s="44" t="str">
        <f>VLOOKUP(F1982,'Set up'!$A$2:$E$44,5,FALSE)</f>
        <v>Trsf</v>
      </c>
      <c r="S1982" s="1" t="s">
        <v>1858</v>
      </c>
    </row>
    <row r="1983" spans="1:19" ht="15" customHeight="1" x14ac:dyDescent="0.3">
      <c r="A1983" s="4">
        <v>45153</v>
      </c>
      <c r="B1983" s="5">
        <f t="shared" si="653"/>
        <v>8</v>
      </c>
      <c r="C1983" s="5">
        <f t="shared" si="654"/>
        <v>2023</v>
      </c>
      <c r="D1983" s="88" t="s">
        <v>1814</v>
      </c>
      <c r="E1983" s="5" t="str">
        <f>VLOOKUP(F1983,'Set up'!$A$2:$C$44,2,FALSE)</f>
        <v>C00000039</v>
      </c>
      <c r="F1983" s="1" t="s">
        <v>1623</v>
      </c>
      <c r="G1983" s="99" t="s">
        <v>1063</v>
      </c>
      <c r="H1983" s="5">
        <v>4</v>
      </c>
      <c r="I1983" s="5" t="str">
        <f>VLOOKUP(F1983,'Set up'!$A$2:$C$44,3,FALSE)</f>
        <v>Cash</v>
      </c>
      <c r="J1983" s="5">
        <f>VLOOKUP(F1983,'Set up'!$A$2:$D$44,4,FALSE)</f>
        <v>0</v>
      </c>
      <c r="K1983" s="4">
        <f t="shared" si="655"/>
        <v>45153</v>
      </c>
      <c r="L1983" s="5">
        <f t="shared" si="656"/>
        <v>8</v>
      </c>
      <c r="M1983" s="5">
        <f t="shared" si="657"/>
        <v>2023</v>
      </c>
      <c r="N1983" s="96">
        <v>380</v>
      </c>
      <c r="O1983" s="6">
        <f t="shared" si="665"/>
        <v>-380</v>
      </c>
      <c r="P1983" s="6">
        <f t="shared" si="658"/>
        <v>0</v>
      </c>
      <c r="Q1983" s="7">
        <f t="shared" si="659"/>
        <v>3460158.350000001</v>
      </c>
      <c r="R1983" s="44" t="str">
        <f>VLOOKUP(F1983,'Set up'!$A$2:$E$44,5,FALSE)</f>
        <v>Trsf</v>
      </c>
      <c r="S1983" s="1" t="s">
        <v>1858</v>
      </c>
    </row>
    <row r="1984" spans="1:19" ht="15" customHeight="1" x14ac:dyDescent="0.3">
      <c r="A1984" s="4">
        <v>45153</v>
      </c>
      <c r="B1984" s="5">
        <f t="shared" si="653"/>
        <v>8</v>
      </c>
      <c r="C1984" s="5">
        <f t="shared" si="654"/>
        <v>2023</v>
      </c>
      <c r="D1984" s="88" t="s">
        <v>1815</v>
      </c>
      <c r="E1984" s="5" t="str">
        <f>VLOOKUP(F1984,'Set up'!$A$2:$C$44,2,FALSE)</f>
        <v>C00000019</v>
      </c>
      <c r="F1984" s="1" t="s">
        <v>402</v>
      </c>
      <c r="G1984" s="90" t="s">
        <v>95</v>
      </c>
      <c r="H1984" s="5">
        <v>1</v>
      </c>
      <c r="I1984" s="5" t="str">
        <f>VLOOKUP(F1984,'Set up'!$A$2:$C$44,3,FALSE)</f>
        <v>Cash</v>
      </c>
      <c r="J1984" s="5">
        <f>VLOOKUP(F1984,'Set up'!$A$2:$D$44,4,FALSE)</f>
        <v>0</v>
      </c>
      <c r="K1984" s="4">
        <f t="shared" si="655"/>
        <v>45153</v>
      </c>
      <c r="L1984" s="5">
        <f t="shared" si="656"/>
        <v>8</v>
      </c>
      <c r="M1984" s="5">
        <f t="shared" si="657"/>
        <v>2023</v>
      </c>
      <c r="N1984" s="96">
        <v>1738</v>
      </c>
      <c r="P1984" s="6">
        <f t="shared" si="658"/>
        <v>1738</v>
      </c>
      <c r="Q1984" s="7">
        <f t="shared" si="659"/>
        <v>3461896.350000001</v>
      </c>
      <c r="R1984" s="44" t="str">
        <f>VLOOKUP(F1984,'Set up'!$A$2:$E$44,5,FALSE)</f>
        <v>Trsf</v>
      </c>
    </row>
    <row r="1985" spans="1:19" ht="15" customHeight="1" x14ac:dyDescent="0.3">
      <c r="A1985" s="4" t="s">
        <v>1818</v>
      </c>
      <c r="B1985" s="5" t="e">
        <f t="shared" si="653"/>
        <v>#VALUE!</v>
      </c>
      <c r="C1985" s="5" t="e">
        <f t="shared" si="654"/>
        <v>#VALUE!</v>
      </c>
      <c r="D1985" s="88" t="s">
        <v>1816</v>
      </c>
      <c r="E1985" s="5" t="str">
        <f>VLOOKUP(F1985,'Set up'!$A$2:$C$44,2,FALSE)</f>
        <v>C00000020</v>
      </c>
      <c r="F1985" s="1" t="s">
        <v>411</v>
      </c>
      <c r="G1985" s="99" t="s">
        <v>1112</v>
      </c>
      <c r="H1985" s="5">
        <v>2</v>
      </c>
      <c r="I1985" s="5" t="str">
        <f>VLOOKUP(F1985,'Set up'!$A$2:$C$44,3,FALSE)</f>
        <v>Cash</v>
      </c>
      <c r="J1985" s="5">
        <f>VLOOKUP(F1985,'Set up'!$A$2:$D$44,4,FALSE)</f>
        <v>0</v>
      </c>
      <c r="K1985" s="4" t="e">
        <f t="shared" si="655"/>
        <v>#VALUE!</v>
      </c>
      <c r="L1985" s="5" t="e">
        <f t="shared" si="656"/>
        <v>#VALUE!</v>
      </c>
      <c r="M1985" s="5" t="e">
        <f t="shared" si="657"/>
        <v>#VALUE!</v>
      </c>
      <c r="N1985" s="96">
        <v>125</v>
      </c>
      <c r="P1985" s="6">
        <f t="shared" si="658"/>
        <v>125</v>
      </c>
      <c r="Q1985" s="7">
        <f t="shared" si="659"/>
        <v>3462021.350000001</v>
      </c>
      <c r="R1985" s="44" t="str">
        <f>VLOOKUP(F1985,'Set up'!$A$2:$E$44,5,FALSE)</f>
        <v>Trsf</v>
      </c>
    </row>
    <row r="1986" spans="1:19" ht="15" customHeight="1" x14ac:dyDescent="0.3">
      <c r="A1986" s="4" t="s">
        <v>1818</v>
      </c>
      <c r="B1986" s="5" t="e">
        <f t="shared" si="653"/>
        <v>#VALUE!</v>
      </c>
      <c r="C1986" s="5" t="e">
        <f t="shared" si="654"/>
        <v>#VALUE!</v>
      </c>
      <c r="D1986" s="88" t="s">
        <v>1817</v>
      </c>
      <c r="E1986" s="5" t="str">
        <f>VLOOKUP(F1986,'Set up'!$A$2:$C$44,2,FALSE)</f>
        <v>C00000020</v>
      </c>
      <c r="F1986" s="1" t="s">
        <v>411</v>
      </c>
      <c r="G1986" s="99" t="s">
        <v>1736</v>
      </c>
      <c r="H1986" s="5">
        <v>2</v>
      </c>
      <c r="I1986" s="5" t="str">
        <f>VLOOKUP(F1986,'Set up'!$A$2:$C$44,3,FALSE)</f>
        <v>Cash</v>
      </c>
      <c r="J1986" s="5">
        <f>VLOOKUP(F1986,'Set up'!$A$2:$D$44,4,FALSE)</f>
        <v>0</v>
      </c>
      <c r="K1986" s="4" t="e">
        <f t="shared" si="655"/>
        <v>#VALUE!</v>
      </c>
      <c r="L1986" s="5" t="e">
        <f t="shared" si="656"/>
        <v>#VALUE!</v>
      </c>
      <c r="M1986" s="5" t="e">
        <f t="shared" si="657"/>
        <v>#VALUE!</v>
      </c>
      <c r="N1986" s="96">
        <v>3124</v>
      </c>
      <c r="P1986" s="6">
        <f t="shared" si="658"/>
        <v>3124</v>
      </c>
      <c r="Q1986" s="7">
        <f t="shared" si="659"/>
        <v>3465145.350000001</v>
      </c>
      <c r="R1986" s="44" t="str">
        <f>VLOOKUP(F1986,'Set up'!$A$2:$E$44,5,FALSE)</f>
        <v>Trsf</v>
      </c>
    </row>
    <row r="1987" spans="1:19" ht="15" customHeight="1" x14ac:dyDescent="0.3">
      <c r="A1987" s="4" t="s">
        <v>1818</v>
      </c>
      <c r="B1987" s="5" t="e">
        <f t="shared" si="653"/>
        <v>#VALUE!</v>
      </c>
      <c r="C1987" s="5" t="e">
        <f t="shared" si="654"/>
        <v>#VALUE!</v>
      </c>
      <c r="D1987" s="88" t="s">
        <v>1817</v>
      </c>
      <c r="E1987" s="5" t="str">
        <f>VLOOKUP(F1987,'Set up'!$A$2:$C$44,2,FALSE)</f>
        <v>C00000020</v>
      </c>
      <c r="F1987" s="1" t="s">
        <v>411</v>
      </c>
      <c r="G1987" s="99" t="s">
        <v>915</v>
      </c>
      <c r="H1987" s="5">
        <v>7</v>
      </c>
      <c r="I1987" s="5" t="str">
        <f>VLOOKUP(F1987,'Set up'!$A$2:$C$44,3,FALSE)</f>
        <v>Cash</v>
      </c>
      <c r="J1987" s="5">
        <f>VLOOKUP(F1987,'Set up'!$A$2:$D$44,4,FALSE)</f>
        <v>0</v>
      </c>
      <c r="K1987" s="4" t="e">
        <f t="shared" si="655"/>
        <v>#VALUE!</v>
      </c>
      <c r="L1987" s="5" t="e">
        <f t="shared" si="656"/>
        <v>#VALUE!</v>
      </c>
      <c r="M1987" s="5" t="e">
        <f t="shared" si="657"/>
        <v>#VALUE!</v>
      </c>
      <c r="N1987" s="96">
        <v>1323</v>
      </c>
      <c r="P1987" s="6">
        <f t="shared" si="658"/>
        <v>1323</v>
      </c>
      <c r="Q1987" s="7">
        <f t="shared" si="659"/>
        <v>3466468.350000001</v>
      </c>
      <c r="R1987" s="44" t="str">
        <f>VLOOKUP(F1987,'Set up'!$A$2:$E$44,5,FALSE)</f>
        <v>Trsf</v>
      </c>
    </row>
    <row r="1988" spans="1:19" ht="15" customHeight="1" x14ac:dyDescent="0.3">
      <c r="A1988" s="4" t="s">
        <v>1818</v>
      </c>
      <c r="B1988" s="5" t="e">
        <f t="shared" si="653"/>
        <v>#VALUE!</v>
      </c>
      <c r="C1988" s="5" t="e">
        <f t="shared" si="654"/>
        <v>#VALUE!</v>
      </c>
      <c r="D1988" s="88" t="s">
        <v>1817</v>
      </c>
      <c r="E1988" s="5" t="str">
        <f>VLOOKUP(F1988,'Set up'!$A$2:$C$44,2,FALSE)</f>
        <v>C00000020</v>
      </c>
      <c r="F1988" s="1" t="s">
        <v>411</v>
      </c>
      <c r="G1988" s="99" t="s">
        <v>780</v>
      </c>
      <c r="H1988" s="5">
        <v>3</v>
      </c>
      <c r="I1988" s="5" t="str">
        <f>VLOOKUP(F1988,'Set up'!$A$2:$C$44,3,FALSE)</f>
        <v>Cash</v>
      </c>
      <c r="J1988" s="5">
        <f>VLOOKUP(F1988,'Set up'!$A$2:$D$44,4,FALSE)</f>
        <v>0</v>
      </c>
      <c r="K1988" s="4" t="e">
        <f t="shared" si="655"/>
        <v>#VALUE!</v>
      </c>
      <c r="L1988" s="5" t="e">
        <f t="shared" si="656"/>
        <v>#VALUE!</v>
      </c>
      <c r="M1988" s="5" t="e">
        <f t="shared" si="657"/>
        <v>#VALUE!</v>
      </c>
      <c r="N1988" s="96">
        <v>600</v>
      </c>
      <c r="P1988" s="6">
        <f t="shared" si="658"/>
        <v>600</v>
      </c>
      <c r="Q1988" s="7">
        <f t="shared" si="659"/>
        <v>3467068.350000001</v>
      </c>
      <c r="R1988" s="44" t="str">
        <f>VLOOKUP(F1988,'Set up'!$A$2:$E$44,5,FALSE)</f>
        <v>Trsf</v>
      </c>
    </row>
    <row r="1989" spans="1:19" ht="15" customHeight="1" x14ac:dyDescent="0.3">
      <c r="A1989" s="4" t="s">
        <v>1818</v>
      </c>
      <c r="B1989" s="5" t="e">
        <f t="shared" si="653"/>
        <v>#VALUE!</v>
      </c>
      <c r="C1989" s="5" t="e">
        <f t="shared" si="654"/>
        <v>#VALUE!</v>
      </c>
      <c r="D1989" s="88" t="s">
        <v>1817</v>
      </c>
      <c r="E1989" s="5" t="str">
        <f>VLOOKUP(F1989,'Set up'!$A$2:$C$44,2,FALSE)</f>
        <v>C00000020</v>
      </c>
      <c r="F1989" s="1" t="s">
        <v>411</v>
      </c>
      <c r="G1989" s="99" t="s">
        <v>1063</v>
      </c>
      <c r="H1989" s="5">
        <v>4</v>
      </c>
      <c r="I1989" s="5" t="str">
        <f>VLOOKUP(F1989,'Set up'!$A$2:$C$44,3,FALSE)</f>
        <v>Cash</v>
      </c>
      <c r="J1989" s="5">
        <f>VLOOKUP(F1989,'Set up'!$A$2:$D$44,4,FALSE)</f>
        <v>0</v>
      </c>
      <c r="K1989" s="4" t="e">
        <f t="shared" si="655"/>
        <v>#VALUE!</v>
      </c>
      <c r="L1989" s="5" t="e">
        <f t="shared" si="656"/>
        <v>#VALUE!</v>
      </c>
      <c r="M1989" s="5" t="e">
        <f t="shared" si="657"/>
        <v>#VALUE!</v>
      </c>
      <c r="N1989" s="96">
        <v>380</v>
      </c>
      <c r="P1989" s="6">
        <f t="shared" si="658"/>
        <v>380</v>
      </c>
      <c r="Q1989" s="7">
        <f t="shared" si="659"/>
        <v>3467448.350000001</v>
      </c>
      <c r="R1989" s="44" t="str">
        <f>VLOOKUP(F1989,'Set up'!$A$2:$E$44,5,FALSE)</f>
        <v>Trsf</v>
      </c>
    </row>
    <row r="1990" spans="1:19" ht="15" customHeight="1" x14ac:dyDescent="0.3">
      <c r="A1990" s="4">
        <v>45154</v>
      </c>
      <c r="B1990" s="5">
        <f t="shared" si="653"/>
        <v>8</v>
      </c>
      <c r="C1990" s="5">
        <f t="shared" si="654"/>
        <v>2023</v>
      </c>
      <c r="D1990" s="88" t="s">
        <v>1819</v>
      </c>
      <c r="E1990" s="5" t="str">
        <f>VLOOKUP(F1990,'Set up'!$A$2:$C$44,2,FALSE)</f>
        <v>C00000034</v>
      </c>
      <c r="F1990" s="1" t="s">
        <v>1198</v>
      </c>
      <c r="G1990" s="99" t="s">
        <v>1358</v>
      </c>
      <c r="H1990" s="5">
        <v>2</v>
      </c>
      <c r="I1990" s="5" t="str">
        <f>VLOOKUP(F1990,'Set up'!$A$2:$C$44,3,FALSE)</f>
        <v>Cash</v>
      </c>
      <c r="J1990" s="5">
        <f>VLOOKUP(F1990,'Set up'!$A$2:$D$44,4,FALSE)</f>
        <v>0</v>
      </c>
      <c r="K1990" s="4">
        <f t="shared" si="655"/>
        <v>45154</v>
      </c>
      <c r="L1990" s="5">
        <f t="shared" si="656"/>
        <v>8</v>
      </c>
      <c r="M1990" s="5">
        <f t="shared" si="657"/>
        <v>2023</v>
      </c>
      <c r="N1990" s="96">
        <v>3476</v>
      </c>
      <c r="O1990" s="6">
        <f>-2400.7-1075.3</f>
        <v>-3476</v>
      </c>
      <c r="P1990" s="6">
        <f t="shared" si="658"/>
        <v>0</v>
      </c>
      <c r="Q1990" s="7">
        <f t="shared" si="659"/>
        <v>3470924.350000001</v>
      </c>
      <c r="R1990" s="44" t="str">
        <f>VLOOKUP(F1990,'Set up'!$A$2:$E$44,5,FALSE)</f>
        <v>Trsf</v>
      </c>
      <c r="S1990" s="1" t="s">
        <v>1878</v>
      </c>
    </row>
    <row r="1991" spans="1:19" ht="15" customHeight="1" x14ac:dyDescent="0.3">
      <c r="A1991" s="4">
        <v>45154</v>
      </c>
      <c r="B1991" s="5">
        <f t="shared" si="653"/>
        <v>8</v>
      </c>
      <c r="C1991" s="5">
        <f t="shared" si="654"/>
        <v>2023</v>
      </c>
      <c r="D1991" s="88" t="s">
        <v>1819</v>
      </c>
      <c r="E1991" s="5" t="str">
        <f>VLOOKUP(F1991,'Set up'!$A$2:$C$44,2,FALSE)</f>
        <v>C00000034</v>
      </c>
      <c r="F1991" s="1" t="s">
        <v>1198</v>
      </c>
      <c r="G1991" s="99" t="s">
        <v>1433</v>
      </c>
      <c r="H1991" s="5">
        <v>4</v>
      </c>
      <c r="I1991" s="5" t="str">
        <f>VLOOKUP(F1991,'Set up'!$A$2:$C$44,3,FALSE)</f>
        <v>Cash</v>
      </c>
      <c r="J1991" s="5">
        <f>VLOOKUP(F1991,'Set up'!$A$2:$D$44,4,FALSE)</f>
        <v>0</v>
      </c>
      <c r="K1991" s="4">
        <f t="shared" si="655"/>
        <v>45154</v>
      </c>
      <c r="L1991" s="5">
        <f t="shared" si="656"/>
        <v>8</v>
      </c>
      <c r="M1991" s="5">
        <f t="shared" si="657"/>
        <v>2023</v>
      </c>
      <c r="N1991" s="96">
        <v>876</v>
      </c>
      <c r="O1991" s="6">
        <f t="shared" ref="O1991:O1998" si="666">-N1991</f>
        <v>-876</v>
      </c>
      <c r="P1991" s="6">
        <f t="shared" si="658"/>
        <v>0</v>
      </c>
      <c r="Q1991" s="7">
        <f t="shared" si="659"/>
        <v>3471800.350000001</v>
      </c>
      <c r="R1991" s="44" t="str">
        <f>VLOOKUP(F1991,'Set up'!$A$2:$E$44,5,FALSE)</f>
        <v>Trsf</v>
      </c>
      <c r="S1991" s="1" t="s">
        <v>1855</v>
      </c>
    </row>
    <row r="1992" spans="1:19" ht="15" customHeight="1" x14ac:dyDescent="0.3">
      <c r="A1992" s="4">
        <v>45154</v>
      </c>
      <c r="B1992" s="5">
        <f t="shared" si="653"/>
        <v>8</v>
      </c>
      <c r="C1992" s="5">
        <f t="shared" si="654"/>
        <v>2023</v>
      </c>
      <c r="D1992" s="88" t="s">
        <v>1819</v>
      </c>
      <c r="E1992" s="5" t="str">
        <f>VLOOKUP(F1992,'Set up'!$A$2:$C$44,2,FALSE)</f>
        <v>C00000034</v>
      </c>
      <c r="F1992" s="1" t="s">
        <v>1198</v>
      </c>
      <c r="G1992" s="99" t="s">
        <v>1354</v>
      </c>
      <c r="H1992" s="5">
        <v>5</v>
      </c>
      <c r="I1992" s="5" t="str">
        <f>VLOOKUP(F1992,'Set up'!$A$2:$C$44,3,FALSE)</f>
        <v>Cash</v>
      </c>
      <c r="J1992" s="5">
        <f>VLOOKUP(F1992,'Set up'!$A$2:$D$44,4,FALSE)</f>
        <v>0</v>
      </c>
      <c r="K1992" s="4">
        <f t="shared" si="655"/>
        <v>45154</v>
      </c>
      <c r="L1992" s="5">
        <f t="shared" si="656"/>
        <v>8</v>
      </c>
      <c r="M1992" s="5">
        <f t="shared" si="657"/>
        <v>2023</v>
      </c>
      <c r="N1992" s="96">
        <v>1095</v>
      </c>
      <c r="O1992" s="6">
        <f t="shared" si="666"/>
        <v>-1095</v>
      </c>
      <c r="P1992" s="6">
        <f t="shared" si="658"/>
        <v>0</v>
      </c>
      <c r="Q1992" s="7">
        <f t="shared" si="659"/>
        <v>3472895.350000001</v>
      </c>
      <c r="R1992" s="44" t="str">
        <f>VLOOKUP(F1992,'Set up'!$A$2:$E$44,5,FALSE)</f>
        <v>Trsf</v>
      </c>
      <c r="S1992" s="1" t="s">
        <v>1856</v>
      </c>
    </row>
    <row r="1993" spans="1:19" ht="15" customHeight="1" x14ac:dyDescent="0.3">
      <c r="A1993" s="4">
        <v>45154</v>
      </c>
      <c r="B1993" s="5">
        <f t="shared" si="653"/>
        <v>8</v>
      </c>
      <c r="C1993" s="5">
        <f t="shared" si="654"/>
        <v>2023</v>
      </c>
      <c r="D1993" s="88" t="s">
        <v>1819</v>
      </c>
      <c r="E1993" s="5" t="str">
        <f>VLOOKUP(F1993,'Set up'!$A$2:$C$44,2,FALSE)</f>
        <v>C00000034</v>
      </c>
      <c r="F1993" s="1" t="s">
        <v>1198</v>
      </c>
      <c r="G1993" s="99" t="s">
        <v>1820</v>
      </c>
      <c r="H1993" s="5">
        <v>3</v>
      </c>
      <c r="I1993" s="5" t="str">
        <f>VLOOKUP(F1993,'Set up'!$A$2:$C$44,3,FALSE)</f>
        <v>Cash</v>
      </c>
      <c r="J1993" s="5">
        <f>VLOOKUP(F1993,'Set up'!$A$2:$D$44,4,FALSE)</f>
        <v>0</v>
      </c>
      <c r="K1993" s="4">
        <f t="shared" si="655"/>
        <v>45154</v>
      </c>
      <c r="L1993" s="5">
        <f t="shared" si="656"/>
        <v>8</v>
      </c>
      <c r="M1993" s="5">
        <f t="shared" si="657"/>
        <v>2023</v>
      </c>
      <c r="N1993" s="96">
        <v>708</v>
      </c>
      <c r="O1993" s="6">
        <f t="shared" si="666"/>
        <v>-708</v>
      </c>
      <c r="P1993" s="6">
        <f t="shared" si="658"/>
        <v>0</v>
      </c>
      <c r="Q1993" s="7">
        <f t="shared" si="659"/>
        <v>3473603.350000001</v>
      </c>
      <c r="R1993" s="44" t="str">
        <f>VLOOKUP(F1993,'Set up'!$A$2:$E$44,5,FALSE)</f>
        <v>Trsf</v>
      </c>
      <c r="S1993" s="1" t="s">
        <v>1857</v>
      </c>
    </row>
    <row r="1994" spans="1:19" ht="15" customHeight="1" x14ac:dyDescent="0.3">
      <c r="A1994" s="4">
        <v>45154</v>
      </c>
      <c r="B1994" s="5">
        <f t="shared" si="653"/>
        <v>8</v>
      </c>
      <c r="C1994" s="5">
        <f t="shared" si="654"/>
        <v>2023</v>
      </c>
      <c r="D1994" s="88" t="s">
        <v>1819</v>
      </c>
      <c r="E1994" s="5" t="str">
        <f>VLOOKUP(F1994,'Set up'!$A$2:$C$44,2,FALSE)</f>
        <v>C00000034</v>
      </c>
      <c r="F1994" s="1" t="s">
        <v>1198</v>
      </c>
      <c r="G1994" s="99" t="s">
        <v>1063</v>
      </c>
      <c r="H1994" s="5">
        <v>3</v>
      </c>
      <c r="I1994" s="5" t="str">
        <f>VLOOKUP(F1994,'Set up'!$A$2:$C$44,3,FALSE)</f>
        <v>Cash</v>
      </c>
      <c r="J1994" s="5">
        <f>VLOOKUP(F1994,'Set up'!$A$2:$D$44,4,FALSE)</f>
        <v>0</v>
      </c>
      <c r="K1994" s="4">
        <f t="shared" si="655"/>
        <v>45154</v>
      </c>
      <c r="L1994" s="5">
        <f t="shared" si="656"/>
        <v>8</v>
      </c>
      <c r="M1994" s="5">
        <f t="shared" si="657"/>
        <v>2023</v>
      </c>
      <c r="N1994" s="96">
        <v>285</v>
      </c>
      <c r="O1994" s="6">
        <f>-245.7-39.3</f>
        <v>-285</v>
      </c>
      <c r="P1994" s="6">
        <f t="shared" si="658"/>
        <v>0</v>
      </c>
      <c r="Q1994" s="7">
        <f t="shared" si="659"/>
        <v>3473888.350000001</v>
      </c>
      <c r="R1994" s="44" t="str">
        <f>VLOOKUP(F1994,'Set up'!$A$2:$E$44,5,FALSE)</f>
        <v>Trsf</v>
      </c>
      <c r="S1994" s="1" t="s">
        <v>1951</v>
      </c>
    </row>
    <row r="1995" spans="1:19" ht="15" customHeight="1" x14ac:dyDescent="0.3">
      <c r="A1995" s="4">
        <v>45154</v>
      </c>
      <c r="B1995" s="5">
        <f t="shared" si="653"/>
        <v>8</v>
      </c>
      <c r="C1995" s="5">
        <f t="shared" si="654"/>
        <v>2023</v>
      </c>
      <c r="D1995" s="88" t="s">
        <v>1819</v>
      </c>
      <c r="E1995" s="5" t="str">
        <f>VLOOKUP(F1995,'Set up'!$A$2:$C$44,2,FALSE)</f>
        <v>C00000034</v>
      </c>
      <c r="F1995" s="1" t="s">
        <v>1198</v>
      </c>
      <c r="G1995" s="99" t="s">
        <v>1112</v>
      </c>
      <c r="H1995" s="5">
        <v>3</v>
      </c>
      <c r="I1995" s="5" t="str">
        <f>VLOOKUP(F1995,'Set up'!$A$2:$C$44,3,FALSE)</f>
        <v>Cash</v>
      </c>
      <c r="J1995" s="5">
        <f>VLOOKUP(F1995,'Set up'!$A$2:$D$44,4,FALSE)</f>
        <v>0</v>
      </c>
      <c r="K1995" s="4">
        <f t="shared" si="655"/>
        <v>45154</v>
      </c>
      <c r="L1995" s="5">
        <f t="shared" si="656"/>
        <v>8</v>
      </c>
      <c r="M1995" s="5">
        <f t="shared" si="657"/>
        <v>2023</v>
      </c>
      <c r="N1995" s="96">
        <v>187.5</v>
      </c>
      <c r="O1995" s="6">
        <f t="shared" si="666"/>
        <v>-187.5</v>
      </c>
      <c r="P1995" s="6">
        <f t="shared" si="658"/>
        <v>0</v>
      </c>
      <c r="Q1995" s="7">
        <f t="shared" si="659"/>
        <v>3474075.850000001</v>
      </c>
      <c r="R1995" s="44" t="str">
        <f>VLOOKUP(F1995,'Set up'!$A$2:$E$44,5,FALSE)</f>
        <v>Trsf</v>
      </c>
      <c r="S1995" s="1" t="s">
        <v>1952</v>
      </c>
    </row>
    <row r="1996" spans="1:19" ht="15" customHeight="1" x14ac:dyDescent="0.3">
      <c r="A1996" s="4">
        <v>45154</v>
      </c>
      <c r="B1996" s="5">
        <f t="shared" si="653"/>
        <v>8</v>
      </c>
      <c r="C1996" s="5">
        <f t="shared" si="654"/>
        <v>2023</v>
      </c>
      <c r="D1996" s="88" t="s">
        <v>1819</v>
      </c>
      <c r="E1996" s="5" t="str">
        <f>VLOOKUP(F1996,'Set up'!$A$2:$C$44,2,FALSE)</f>
        <v>C00000034</v>
      </c>
      <c r="F1996" s="1" t="s">
        <v>1198</v>
      </c>
      <c r="G1996" s="99" t="s">
        <v>1407</v>
      </c>
      <c r="H1996" s="5">
        <v>2</v>
      </c>
      <c r="I1996" s="5" t="str">
        <f>VLOOKUP(F1996,'Set up'!$A$2:$C$44,3,FALSE)</f>
        <v>Cash</v>
      </c>
      <c r="J1996" s="5">
        <f>VLOOKUP(F1996,'Set up'!$A$2:$D$44,4,FALSE)</f>
        <v>0</v>
      </c>
      <c r="K1996" s="4">
        <f t="shared" si="655"/>
        <v>45154</v>
      </c>
      <c r="L1996" s="5">
        <f t="shared" si="656"/>
        <v>8</v>
      </c>
      <c r="M1996" s="5">
        <f t="shared" si="657"/>
        <v>2023</v>
      </c>
      <c r="N1996" s="96">
        <v>100</v>
      </c>
      <c r="O1996" s="6">
        <f t="shared" si="666"/>
        <v>-100</v>
      </c>
      <c r="P1996" s="6">
        <f t="shared" si="658"/>
        <v>0</v>
      </c>
      <c r="Q1996" s="7">
        <f t="shared" si="659"/>
        <v>3474175.850000001</v>
      </c>
      <c r="R1996" s="44" t="str">
        <f>VLOOKUP(F1996,'Set up'!$A$2:$E$44,5,FALSE)</f>
        <v>Trsf</v>
      </c>
      <c r="S1996" s="1" t="s">
        <v>1953</v>
      </c>
    </row>
    <row r="1997" spans="1:19" ht="15" customHeight="1" x14ac:dyDescent="0.3">
      <c r="A1997" s="4">
        <v>45154</v>
      </c>
      <c r="B1997" s="5">
        <f t="shared" si="653"/>
        <v>8</v>
      </c>
      <c r="C1997" s="5">
        <f t="shared" si="654"/>
        <v>2023</v>
      </c>
      <c r="D1997" s="88" t="s">
        <v>1819</v>
      </c>
      <c r="E1997" s="5" t="str">
        <f>VLOOKUP(F1997,'Set up'!$A$2:$C$44,2,FALSE)</f>
        <v>C00000034</v>
      </c>
      <c r="F1997" s="1" t="s">
        <v>1198</v>
      </c>
      <c r="G1997" s="99" t="s">
        <v>1821</v>
      </c>
      <c r="H1997" s="5">
        <v>1</v>
      </c>
      <c r="I1997" s="5" t="str">
        <f>VLOOKUP(F1997,'Set up'!$A$2:$C$44,3,FALSE)</f>
        <v>Cash</v>
      </c>
      <c r="J1997" s="5">
        <f>VLOOKUP(F1997,'Set up'!$A$2:$D$44,4,FALSE)</f>
        <v>0</v>
      </c>
      <c r="K1997" s="4">
        <f t="shared" si="655"/>
        <v>45154</v>
      </c>
      <c r="L1997" s="5">
        <f t="shared" si="656"/>
        <v>8</v>
      </c>
      <c r="M1997" s="5">
        <f t="shared" si="657"/>
        <v>2023</v>
      </c>
      <c r="N1997" s="96">
        <v>160</v>
      </c>
      <c r="O1997" s="6">
        <f t="shared" si="666"/>
        <v>-160</v>
      </c>
      <c r="P1997" s="6">
        <f t="shared" si="658"/>
        <v>0</v>
      </c>
      <c r="Q1997" s="7">
        <f t="shared" si="659"/>
        <v>3474335.850000001</v>
      </c>
      <c r="R1997" s="44" t="str">
        <f>VLOOKUP(F1997,'Set up'!$A$2:$E$44,5,FALSE)</f>
        <v>Trsf</v>
      </c>
      <c r="S1997" s="1" t="s">
        <v>1954</v>
      </c>
    </row>
    <row r="1998" spans="1:19" ht="15" customHeight="1" x14ac:dyDescent="0.3">
      <c r="A1998" s="4">
        <v>45154</v>
      </c>
      <c r="B1998" s="5">
        <f t="shared" si="653"/>
        <v>8</v>
      </c>
      <c r="C1998" s="5">
        <f t="shared" si="654"/>
        <v>2023</v>
      </c>
      <c r="D1998" s="88" t="s">
        <v>1819</v>
      </c>
      <c r="E1998" s="5" t="str">
        <f>VLOOKUP(F1998,'Set up'!$A$2:$C$44,2,FALSE)</f>
        <v>C00000034</v>
      </c>
      <c r="F1998" s="1" t="s">
        <v>1198</v>
      </c>
      <c r="G1998" s="99" t="s">
        <v>1663</v>
      </c>
      <c r="H1998" s="5">
        <v>1</v>
      </c>
      <c r="I1998" s="5" t="str">
        <f>VLOOKUP(F1998,'Set up'!$A$2:$C$44,3,FALSE)</f>
        <v>Cash</v>
      </c>
      <c r="J1998" s="5">
        <f>VLOOKUP(F1998,'Set up'!$A$2:$D$44,4,FALSE)</f>
        <v>0</v>
      </c>
      <c r="K1998" s="4">
        <f t="shared" si="655"/>
        <v>45154</v>
      </c>
      <c r="L1998" s="5">
        <f t="shared" si="656"/>
        <v>8</v>
      </c>
      <c r="M1998" s="5">
        <f t="shared" si="657"/>
        <v>2023</v>
      </c>
      <c r="N1998" s="96">
        <v>165</v>
      </c>
      <c r="O1998" s="6">
        <f t="shared" si="666"/>
        <v>-165</v>
      </c>
      <c r="P1998" s="6">
        <f t="shared" si="658"/>
        <v>0</v>
      </c>
      <c r="Q1998" s="7">
        <f t="shared" si="659"/>
        <v>3474500.850000001</v>
      </c>
      <c r="R1998" s="44" t="str">
        <f>VLOOKUP(F1998,'Set up'!$A$2:$E$44,5,FALSE)</f>
        <v>Trsf</v>
      </c>
      <c r="S1998" s="1" t="s">
        <v>1955</v>
      </c>
    </row>
    <row r="1999" spans="1:19" ht="15" customHeight="1" x14ac:dyDescent="0.3">
      <c r="A1999" s="4">
        <v>45154</v>
      </c>
      <c r="B1999" s="5">
        <f t="shared" si="653"/>
        <v>8</v>
      </c>
      <c r="C1999" s="5">
        <f t="shared" si="654"/>
        <v>2023</v>
      </c>
      <c r="D1999" s="88" t="s">
        <v>1822</v>
      </c>
      <c r="E1999" s="5" t="str">
        <f>VLOOKUP(F1999,'Set up'!$A$2:$C$44,2,FALSE)</f>
        <v>C00000003</v>
      </c>
      <c r="F1999" s="1" t="s">
        <v>20</v>
      </c>
      <c r="G1999" s="99" t="s">
        <v>1433</v>
      </c>
      <c r="H1999" s="5">
        <v>1</v>
      </c>
      <c r="I1999" s="5">
        <f>VLOOKUP(F1999,'Set up'!$A$2:$C$44,3,FALSE)</f>
        <v>45</v>
      </c>
      <c r="J1999" s="5">
        <f>VLOOKUP(F1999,'Set up'!$A$2:$D$44,4,FALSE)</f>
        <v>45</v>
      </c>
      <c r="K1999" s="4">
        <f t="shared" si="655"/>
        <v>45199</v>
      </c>
      <c r="L1999" s="5">
        <f t="shared" si="656"/>
        <v>9</v>
      </c>
      <c r="M1999" s="5">
        <f t="shared" si="657"/>
        <v>2023</v>
      </c>
      <c r="N1999" s="96">
        <v>255</v>
      </c>
      <c r="P1999" s="6">
        <f t="shared" si="658"/>
        <v>255</v>
      </c>
      <c r="Q1999" s="7">
        <f t="shared" si="659"/>
        <v>3474755.850000001</v>
      </c>
      <c r="R1999" s="44" t="str">
        <f>VLOOKUP(F1999,'Set up'!$A$2:$E$44,5,FALSE)</f>
        <v>PD Chq</v>
      </c>
    </row>
    <row r="2000" spans="1:19" ht="15" customHeight="1" x14ac:dyDescent="0.3">
      <c r="A2000" s="4">
        <v>45154</v>
      </c>
      <c r="B2000" s="5">
        <f t="shared" ref="B2000:B2029" si="667">MONTH(A2000)</f>
        <v>8</v>
      </c>
      <c r="C2000" s="5">
        <f t="shared" ref="C2000:C2029" si="668">YEAR(A2000)</f>
        <v>2023</v>
      </c>
      <c r="D2000" s="88" t="s">
        <v>1822</v>
      </c>
      <c r="E2000" s="5" t="str">
        <f>VLOOKUP(F2000,'Set up'!$A$2:$C$44,2,FALSE)</f>
        <v>C00000003</v>
      </c>
      <c r="F2000" s="1" t="s">
        <v>20</v>
      </c>
      <c r="G2000" s="99" t="s">
        <v>793</v>
      </c>
      <c r="H2000" s="5">
        <v>5</v>
      </c>
      <c r="I2000" s="5">
        <f>VLOOKUP(F2000,'Set up'!$A$2:$C$44,3,FALSE)</f>
        <v>45</v>
      </c>
      <c r="J2000" s="5">
        <f>VLOOKUP(F2000,'Set up'!$A$2:$D$44,4,FALSE)</f>
        <v>45</v>
      </c>
      <c r="K2000" s="4">
        <f t="shared" ref="K2000:K2027" si="669">A2000+J2000</f>
        <v>45199</v>
      </c>
      <c r="L2000" s="5">
        <f t="shared" ref="L2000:L2027" si="670">MONTH(K2000)</f>
        <v>9</v>
      </c>
      <c r="M2000" s="5">
        <f t="shared" ref="M2000:M2027" si="671">YEAR(K2000)</f>
        <v>2023</v>
      </c>
      <c r="N2000" s="96">
        <v>325</v>
      </c>
      <c r="P2000" s="6">
        <f t="shared" ref="P2000:P2029" si="672">SUM(N2000+O2000)</f>
        <v>325</v>
      </c>
      <c r="Q2000" s="7">
        <f t="shared" ref="Q2000:Q2029" si="673">SUM(Q1999+N2000)</f>
        <v>3475080.850000001</v>
      </c>
      <c r="R2000" s="44" t="str">
        <f>VLOOKUP(F2000,'Set up'!$A$2:$E$44,5,FALSE)</f>
        <v>PD Chq</v>
      </c>
    </row>
    <row r="2001" spans="1:19" ht="15" customHeight="1" x14ac:dyDescent="0.3">
      <c r="A2001" s="4">
        <v>45154</v>
      </c>
      <c r="B2001" s="5">
        <f t="shared" si="667"/>
        <v>8</v>
      </c>
      <c r="C2001" s="5">
        <f t="shared" si="668"/>
        <v>2023</v>
      </c>
      <c r="D2001" s="88" t="s">
        <v>1822</v>
      </c>
      <c r="E2001" s="5" t="str">
        <f>VLOOKUP(F2001,'Set up'!$A$2:$C$44,2,FALSE)</f>
        <v>C00000003</v>
      </c>
      <c r="F2001" s="1" t="s">
        <v>20</v>
      </c>
      <c r="G2001" s="99" t="s">
        <v>1407</v>
      </c>
      <c r="H2001" s="5">
        <v>1</v>
      </c>
      <c r="I2001" s="5">
        <f>VLOOKUP(F2001,'Set up'!$A$2:$C$44,3,FALSE)</f>
        <v>45</v>
      </c>
      <c r="J2001" s="5">
        <f>VLOOKUP(F2001,'Set up'!$A$2:$D$44,4,FALSE)</f>
        <v>45</v>
      </c>
      <c r="K2001" s="4">
        <f t="shared" si="669"/>
        <v>45199</v>
      </c>
      <c r="L2001" s="5">
        <f t="shared" si="670"/>
        <v>9</v>
      </c>
      <c r="M2001" s="5">
        <f t="shared" si="671"/>
        <v>2023</v>
      </c>
      <c r="N2001" s="96">
        <v>50</v>
      </c>
      <c r="P2001" s="6">
        <f t="shared" si="672"/>
        <v>50</v>
      </c>
      <c r="Q2001" s="7">
        <f t="shared" si="673"/>
        <v>3475130.850000001</v>
      </c>
      <c r="R2001" s="44" t="str">
        <f>VLOOKUP(F2001,'Set up'!$A$2:$E$44,5,FALSE)</f>
        <v>PD Chq</v>
      </c>
    </row>
    <row r="2002" spans="1:19" ht="15" customHeight="1" x14ac:dyDescent="0.3">
      <c r="A2002" s="4">
        <v>45155</v>
      </c>
      <c r="B2002" s="5">
        <f t="shared" si="667"/>
        <v>8</v>
      </c>
      <c r="C2002" s="5">
        <f t="shared" si="668"/>
        <v>2023</v>
      </c>
      <c r="D2002" s="88" t="s">
        <v>1823</v>
      </c>
      <c r="E2002" s="5" t="str">
        <f>VLOOKUP(F2002,'Set up'!$A$2:$C$44,2,FALSE)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up'!$A$2:$C$44,3,FALSE)</f>
        <v>Cash</v>
      </c>
      <c r="J2002" s="5">
        <f>VLOOKUP(F2002,'Set up'!$A$2:$D$44,4,FALSE)</f>
        <v>0</v>
      </c>
      <c r="K2002" s="4">
        <f t="shared" si="669"/>
        <v>45155</v>
      </c>
      <c r="L2002" s="5">
        <f t="shared" si="670"/>
        <v>8</v>
      </c>
      <c r="M2002" s="5">
        <f t="shared" si="671"/>
        <v>2023</v>
      </c>
      <c r="N2002" s="96">
        <v>1694</v>
      </c>
      <c r="O2002" s="6">
        <f t="shared" ref="O2002:O2005" si="674">-N2002</f>
        <v>-1694</v>
      </c>
      <c r="P2002" s="6">
        <f t="shared" si="672"/>
        <v>0</v>
      </c>
      <c r="Q2002" s="7">
        <f t="shared" si="673"/>
        <v>3476824.850000001</v>
      </c>
      <c r="R2002" s="44" t="str">
        <f>VLOOKUP(F2002,'Set up'!$A$2:$E$44,5,FALSE)</f>
        <v>Cash</v>
      </c>
      <c r="S2002" s="1" t="s">
        <v>1847</v>
      </c>
    </row>
    <row r="2003" spans="1:19" ht="15" customHeight="1" x14ac:dyDescent="0.3">
      <c r="A2003" s="4">
        <v>45155</v>
      </c>
      <c r="B2003" s="5">
        <f t="shared" si="667"/>
        <v>8</v>
      </c>
      <c r="C2003" s="5">
        <f t="shared" si="668"/>
        <v>2023</v>
      </c>
      <c r="D2003" s="88" t="s">
        <v>1823</v>
      </c>
      <c r="E2003" s="5" t="str">
        <f>VLOOKUP(F2003,'Set up'!$A$2:$C$44,2,FALSE)</f>
        <v>C00000014</v>
      </c>
      <c r="F2003" s="1" t="s">
        <v>263</v>
      </c>
      <c r="G2003" s="99" t="s">
        <v>990</v>
      </c>
      <c r="H2003" s="5">
        <v>3</v>
      </c>
      <c r="I2003" s="5" t="str">
        <f>VLOOKUP(F2003,'Set up'!$A$2:$C$44,3,FALSE)</f>
        <v>Cash</v>
      </c>
      <c r="J2003" s="5">
        <f>VLOOKUP(F2003,'Set up'!$A$2:$D$44,4,FALSE)</f>
        <v>0</v>
      </c>
      <c r="K2003" s="4">
        <f t="shared" si="669"/>
        <v>45155</v>
      </c>
      <c r="L2003" s="5">
        <f t="shared" si="670"/>
        <v>8</v>
      </c>
      <c r="M2003" s="5">
        <f t="shared" si="671"/>
        <v>2023</v>
      </c>
      <c r="N2003" s="96">
        <v>702</v>
      </c>
      <c r="O2003" s="6">
        <f t="shared" si="674"/>
        <v>-702</v>
      </c>
      <c r="P2003" s="6">
        <f t="shared" si="672"/>
        <v>0</v>
      </c>
      <c r="Q2003" s="7">
        <f t="shared" si="673"/>
        <v>3477526.850000001</v>
      </c>
      <c r="R2003" s="44" t="str">
        <f>VLOOKUP(F2003,'Set up'!$A$2:$E$44,5,FALSE)</f>
        <v>Cash</v>
      </c>
      <c r="S2003" s="1" t="s">
        <v>1847</v>
      </c>
    </row>
    <row r="2004" spans="1:19" ht="15" customHeight="1" x14ac:dyDescent="0.3">
      <c r="A2004" s="4">
        <v>45155</v>
      </c>
      <c r="B2004" s="5">
        <f t="shared" si="667"/>
        <v>8</v>
      </c>
      <c r="C2004" s="5">
        <f t="shared" si="668"/>
        <v>2023</v>
      </c>
      <c r="D2004" s="88" t="s">
        <v>1823</v>
      </c>
      <c r="E2004" s="5" t="str">
        <f>VLOOKUP(F2004,'Set up'!$A$2:$C$44,2,FALSE)</f>
        <v>C00000014</v>
      </c>
      <c r="F2004" s="1" t="s">
        <v>263</v>
      </c>
      <c r="G2004" s="99" t="s">
        <v>1470</v>
      </c>
      <c r="H2004" s="5">
        <v>1</v>
      </c>
      <c r="I2004" s="5" t="str">
        <f>VLOOKUP(F2004,'Set up'!$A$2:$C$44,3,FALSE)</f>
        <v>Cash</v>
      </c>
      <c r="J2004" s="5">
        <f>VLOOKUP(F2004,'Set up'!$A$2:$D$44,4,FALSE)</f>
        <v>0</v>
      </c>
      <c r="K2004" s="4">
        <f t="shared" si="669"/>
        <v>45155</v>
      </c>
      <c r="L2004" s="5">
        <f t="shared" si="670"/>
        <v>8</v>
      </c>
      <c r="M2004" s="5">
        <f t="shared" si="671"/>
        <v>2023</v>
      </c>
      <c r="N2004" s="96">
        <v>322.5</v>
      </c>
      <c r="O2004" s="6">
        <f t="shared" si="674"/>
        <v>-322.5</v>
      </c>
      <c r="P2004" s="6">
        <f t="shared" si="672"/>
        <v>0</v>
      </c>
      <c r="Q2004" s="7">
        <f t="shared" si="673"/>
        <v>3477849.350000001</v>
      </c>
      <c r="R2004" s="44" t="str">
        <f>VLOOKUP(F2004,'Set up'!$A$2:$E$44,5,FALSE)</f>
        <v>Cash</v>
      </c>
      <c r="S2004" s="1" t="s">
        <v>1847</v>
      </c>
    </row>
    <row r="2005" spans="1:19" ht="15" customHeight="1" x14ac:dyDescent="0.3">
      <c r="A2005" s="4">
        <v>45155</v>
      </c>
      <c r="B2005" s="5">
        <f t="shared" si="667"/>
        <v>8</v>
      </c>
      <c r="C2005" s="5">
        <f t="shared" si="668"/>
        <v>2023</v>
      </c>
      <c r="D2005" s="88" t="s">
        <v>1823</v>
      </c>
      <c r="E2005" s="5" t="str">
        <f>VLOOKUP(F2005,'Set up'!$A$2:$C$44,2,FALSE)</f>
        <v>C00000014</v>
      </c>
      <c r="F2005" s="1" t="s">
        <v>263</v>
      </c>
      <c r="G2005" s="99" t="s">
        <v>896</v>
      </c>
      <c r="H2005" s="5">
        <v>1</v>
      </c>
      <c r="I2005" s="5" t="str">
        <f>VLOOKUP(F2005,'Set up'!$A$2:$C$44,3,FALSE)</f>
        <v>Cash</v>
      </c>
      <c r="J2005" s="5">
        <f>VLOOKUP(F2005,'Set up'!$A$2:$D$44,4,FALSE)</f>
        <v>0</v>
      </c>
      <c r="K2005" s="4">
        <f t="shared" si="669"/>
        <v>45155</v>
      </c>
      <c r="L2005" s="5">
        <f t="shared" si="670"/>
        <v>8</v>
      </c>
      <c r="M2005" s="5">
        <f t="shared" si="671"/>
        <v>2023</v>
      </c>
      <c r="N2005" s="96">
        <v>160</v>
      </c>
      <c r="O2005" s="6">
        <f t="shared" si="674"/>
        <v>-160</v>
      </c>
      <c r="P2005" s="6">
        <f t="shared" si="672"/>
        <v>0</v>
      </c>
      <c r="Q2005" s="7">
        <f t="shared" si="673"/>
        <v>3478009.350000001</v>
      </c>
      <c r="R2005" s="44" t="str">
        <f>VLOOKUP(F2005,'Set up'!$A$2:$E$44,5,FALSE)</f>
        <v>Cash</v>
      </c>
      <c r="S2005" s="1" t="s">
        <v>1847</v>
      </c>
    </row>
    <row r="2006" spans="1:19" ht="15" customHeight="1" x14ac:dyDescent="0.3">
      <c r="A2006" s="4">
        <v>45155</v>
      </c>
      <c r="B2006" s="5">
        <f t="shared" si="667"/>
        <v>8</v>
      </c>
      <c r="C2006" s="5">
        <f t="shared" si="668"/>
        <v>2023</v>
      </c>
      <c r="D2006" s="88" t="s">
        <v>1824</v>
      </c>
      <c r="E2006" s="5" t="str">
        <f>VLOOKUP(F2006,'Set up'!$A$2:$C$44,2,FALSE)</f>
        <v>C00000019</v>
      </c>
      <c r="F2006" s="1" t="s">
        <v>402</v>
      </c>
      <c r="G2006" s="99" t="s">
        <v>793</v>
      </c>
      <c r="H2006" s="5">
        <v>4</v>
      </c>
      <c r="I2006" s="5" t="str">
        <f>VLOOKUP(F2006,'Set up'!$A$2:$C$44,3,FALSE)</f>
        <v>Cash</v>
      </c>
      <c r="J2006" s="5">
        <f>VLOOKUP(F2006,'Set up'!$A$2:$D$44,4,FALSE)</f>
        <v>0</v>
      </c>
      <c r="K2006" s="4">
        <f t="shared" si="669"/>
        <v>45155</v>
      </c>
      <c r="L2006" s="5">
        <f t="shared" si="670"/>
        <v>8</v>
      </c>
      <c r="M2006" s="5">
        <f t="shared" si="671"/>
        <v>2023</v>
      </c>
      <c r="N2006" s="96">
        <v>250</v>
      </c>
      <c r="P2006" s="6">
        <f t="shared" si="672"/>
        <v>250</v>
      </c>
      <c r="Q2006" s="7">
        <f t="shared" si="673"/>
        <v>3478259.350000001</v>
      </c>
      <c r="R2006" s="44" t="str">
        <f>VLOOKUP(F2006,'Set up'!$A$2:$E$44,5,FALSE)</f>
        <v>Trsf</v>
      </c>
    </row>
    <row r="2007" spans="1:19" ht="15" customHeight="1" x14ac:dyDescent="0.3">
      <c r="A2007" s="4">
        <v>45159</v>
      </c>
      <c r="B2007" s="5">
        <f t="shared" si="667"/>
        <v>8</v>
      </c>
      <c r="C2007" s="5">
        <f t="shared" si="668"/>
        <v>2023</v>
      </c>
      <c r="D2007" s="88" t="s">
        <v>1825</v>
      </c>
      <c r="E2007" s="5" t="str">
        <f>VLOOKUP(F2007,'Set up'!$A$2:$C$44,2,FALSE)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up'!$A$2:$C$44,3,FALSE)</f>
        <v>Cash</v>
      </c>
      <c r="J2007" s="5">
        <f>VLOOKUP(F2007,'Set up'!$A$2:$D$44,4,FALSE)</f>
        <v>0</v>
      </c>
      <c r="K2007" s="4">
        <f t="shared" si="669"/>
        <v>45159</v>
      </c>
      <c r="L2007" s="5">
        <f t="shared" si="670"/>
        <v>8</v>
      </c>
      <c r="M2007" s="5">
        <f t="shared" si="671"/>
        <v>2023</v>
      </c>
      <c r="N2007" s="96">
        <v>1738</v>
      </c>
      <c r="P2007" s="6">
        <f t="shared" si="672"/>
        <v>1738</v>
      </c>
      <c r="Q2007" s="7">
        <f t="shared" si="673"/>
        <v>3479997.350000001</v>
      </c>
      <c r="R2007" s="44" t="str">
        <f>VLOOKUP(F2007,'Set up'!$A$2:$E$44,5,FALSE)</f>
        <v>Chq</v>
      </c>
    </row>
    <row r="2008" spans="1:19" ht="15" customHeight="1" x14ac:dyDescent="0.3">
      <c r="A2008" s="4">
        <v>45159</v>
      </c>
      <c r="B2008" s="5">
        <f t="shared" si="667"/>
        <v>8</v>
      </c>
      <c r="C2008" s="5">
        <f t="shared" si="668"/>
        <v>2023</v>
      </c>
      <c r="D2008" s="88" t="s">
        <v>1825</v>
      </c>
      <c r="E2008" s="5" t="str">
        <f>VLOOKUP(F2008,'Set up'!$A$2:$C$44,2,FALSE)</f>
        <v>C00000006</v>
      </c>
      <c r="F2008" s="1" t="s">
        <v>43</v>
      </c>
      <c r="G2008" s="99" t="s">
        <v>1799</v>
      </c>
      <c r="H2008" s="5">
        <v>3</v>
      </c>
      <c r="I2008" s="5" t="str">
        <f>VLOOKUP(F2008,'Set up'!$A$2:$C$44,3,FALSE)</f>
        <v>Cash</v>
      </c>
      <c r="J2008" s="5">
        <f>VLOOKUP(F2008,'Set up'!$A$2:$D$44,4,FALSE)</f>
        <v>0</v>
      </c>
      <c r="K2008" s="4">
        <f t="shared" si="669"/>
        <v>45159</v>
      </c>
      <c r="L2008" s="5">
        <f t="shared" si="670"/>
        <v>8</v>
      </c>
      <c r="M2008" s="5">
        <f t="shared" si="671"/>
        <v>2023</v>
      </c>
      <c r="N2008" s="96">
        <v>702</v>
      </c>
      <c r="P2008" s="6">
        <f t="shared" si="672"/>
        <v>702</v>
      </c>
      <c r="Q2008" s="7">
        <f t="shared" si="673"/>
        <v>3480699.350000001</v>
      </c>
      <c r="R2008" s="44" t="str">
        <f>VLOOKUP(F2008,'Set up'!$A$2:$E$44,5,FALSE)</f>
        <v>Chq</v>
      </c>
    </row>
    <row r="2009" spans="1:19" ht="15" customHeight="1" x14ac:dyDescent="0.3">
      <c r="A2009" s="4">
        <v>45160</v>
      </c>
      <c r="B2009" s="5">
        <f t="shared" si="667"/>
        <v>8</v>
      </c>
      <c r="C2009" s="5">
        <f t="shared" si="668"/>
        <v>2023</v>
      </c>
      <c r="D2009" s="88" t="s">
        <v>1826</v>
      </c>
      <c r="E2009" s="5" t="str">
        <f>VLOOKUP(F2009,'Set up'!$A$2:$C$44,2,FALSE)</f>
        <v>C00000037</v>
      </c>
      <c r="F2009" s="1" t="s">
        <v>1311</v>
      </c>
      <c r="G2009" s="99" t="s">
        <v>721</v>
      </c>
      <c r="H2009" s="5">
        <v>4</v>
      </c>
      <c r="I2009" s="5">
        <f>VLOOKUP(F2009,'Set up'!$A$2:$C$44,3,FALSE)</f>
        <v>30</v>
      </c>
      <c r="J2009" s="5">
        <f>VLOOKUP(F2009,'Set up'!$A$2:$D$44,4,FALSE)</f>
        <v>30</v>
      </c>
      <c r="K2009" s="4">
        <f t="shared" si="669"/>
        <v>45190</v>
      </c>
      <c r="L2009" s="5">
        <f t="shared" si="670"/>
        <v>9</v>
      </c>
      <c r="M2009" s="5">
        <f t="shared" si="671"/>
        <v>2023</v>
      </c>
      <c r="N2009" s="96">
        <v>6952</v>
      </c>
      <c r="O2009" s="6">
        <f t="shared" ref="O2009:O2014" si="675">-N2009</f>
        <v>-6952</v>
      </c>
      <c r="P2009" s="6">
        <f t="shared" si="672"/>
        <v>0</v>
      </c>
      <c r="Q2009" s="7">
        <f t="shared" si="673"/>
        <v>3487651.350000001</v>
      </c>
      <c r="R2009" s="44" t="str">
        <f>VLOOKUP(F2009,'Set up'!$A$2:$E$44,5,FALSE)</f>
        <v>Chq</v>
      </c>
      <c r="S2009" s="1" t="s">
        <v>1988</v>
      </c>
    </row>
    <row r="2010" spans="1:19" ht="15" customHeight="1" x14ac:dyDescent="0.3">
      <c r="A2010" s="4">
        <v>45160</v>
      </c>
      <c r="B2010" s="5">
        <f t="shared" si="667"/>
        <v>8</v>
      </c>
      <c r="C2010" s="5">
        <f t="shared" si="668"/>
        <v>2023</v>
      </c>
      <c r="D2010" s="88" t="s">
        <v>1826</v>
      </c>
      <c r="E2010" s="5" t="str">
        <f>VLOOKUP(F2010,'Set up'!$A$2:$C$44,2,FALSE)</f>
        <v>C00000037</v>
      </c>
      <c r="F2010" s="1" t="s">
        <v>1311</v>
      </c>
      <c r="G2010" s="99" t="s">
        <v>709</v>
      </c>
      <c r="H2010" s="5">
        <v>5</v>
      </c>
      <c r="I2010" s="5">
        <f>VLOOKUP(F2010,'Set up'!$A$2:$C$44,3,FALSE)</f>
        <v>30</v>
      </c>
      <c r="J2010" s="5">
        <f>VLOOKUP(F2010,'Set up'!$A$2:$D$44,4,FALSE)</f>
        <v>30</v>
      </c>
      <c r="K2010" s="4">
        <f t="shared" si="669"/>
        <v>45190</v>
      </c>
      <c r="L2010" s="5">
        <f t="shared" si="670"/>
        <v>9</v>
      </c>
      <c r="M2010" s="5">
        <f t="shared" si="671"/>
        <v>2023</v>
      </c>
      <c r="N2010" s="96">
        <v>2106</v>
      </c>
      <c r="O2010" s="6">
        <f t="shared" si="675"/>
        <v>-2106</v>
      </c>
      <c r="P2010" s="6">
        <f t="shared" si="672"/>
        <v>0</v>
      </c>
      <c r="Q2010" s="7">
        <f t="shared" si="673"/>
        <v>3489757.350000001</v>
      </c>
      <c r="R2010" s="44" t="str">
        <f>VLOOKUP(F2010,'Set up'!$A$2:$E$44,5,FALSE)</f>
        <v>Chq</v>
      </c>
      <c r="S2010" s="1" t="s">
        <v>1988</v>
      </c>
    </row>
    <row r="2011" spans="1:19" ht="15" customHeight="1" x14ac:dyDescent="0.3">
      <c r="A2011" s="4">
        <v>45160</v>
      </c>
      <c r="B2011" s="5">
        <f t="shared" si="667"/>
        <v>8</v>
      </c>
      <c r="C2011" s="5">
        <f t="shared" si="668"/>
        <v>2023</v>
      </c>
      <c r="D2011" s="88" t="s">
        <v>1826</v>
      </c>
      <c r="E2011" s="5" t="str">
        <f>VLOOKUP(F2011,'Set up'!$A$2:$C$44,2,FALSE)</f>
        <v>C00000037</v>
      </c>
      <c r="F2011" s="1" t="s">
        <v>1311</v>
      </c>
      <c r="G2011" s="99" t="s">
        <v>1407</v>
      </c>
      <c r="H2011" s="5">
        <v>3</v>
      </c>
      <c r="I2011" s="5">
        <f>VLOOKUP(F2011,'Set up'!$A$2:$C$44,3,FALSE)</f>
        <v>30</v>
      </c>
      <c r="J2011" s="5">
        <f>VLOOKUP(F2011,'Set up'!$A$2:$D$44,4,FALSE)</f>
        <v>30</v>
      </c>
      <c r="K2011" s="4">
        <f t="shared" si="669"/>
        <v>45190</v>
      </c>
      <c r="L2011" s="5">
        <f t="shared" si="670"/>
        <v>9</v>
      </c>
      <c r="M2011" s="5">
        <f t="shared" si="671"/>
        <v>2023</v>
      </c>
      <c r="N2011" s="96">
        <v>144</v>
      </c>
      <c r="O2011" s="6">
        <f t="shared" si="675"/>
        <v>-144</v>
      </c>
      <c r="P2011" s="6">
        <f t="shared" si="672"/>
        <v>0</v>
      </c>
      <c r="Q2011" s="7">
        <f t="shared" si="673"/>
        <v>3489901.350000001</v>
      </c>
      <c r="R2011" s="44" t="str">
        <f>VLOOKUP(F2011,'Set up'!$A$2:$E$44,5,FALSE)</f>
        <v>Chq</v>
      </c>
      <c r="S2011" s="1" t="s">
        <v>1988</v>
      </c>
    </row>
    <row r="2012" spans="1:19" ht="15" customHeight="1" x14ac:dyDescent="0.3">
      <c r="A2012" s="4">
        <v>45160</v>
      </c>
      <c r="B2012" s="5">
        <f t="shared" si="667"/>
        <v>8</v>
      </c>
      <c r="C2012" s="5">
        <f t="shared" si="668"/>
        <v>2023</v>
      </c>
      <c r="D2012" s="88" t="s">
        <v>1826</v>
      </c>
      <c r="E2012" s="5" t="str">
        <f>VLOOKUP(F2012,'Set up'!$A$2:$C$44,2,FALSE)</f>
        <v>C00000037</v>
      </c>
      <c r="F2012" s="1" t="s">
        <v>1311</v>
      </c>
      <c r="G2012" s="99" t="s">
        <v>1112</v>
      </c>
      <c r="H2012" s="5">
        <v>3</v>
      </c>
      <c r="I2012" s="5">
        <f>VLOOKUP(F2012,'Set up'!$A$2:$C$44,3,FALSE)</f>
        <v>30</v>
      </c>
      <c r="J2012" s="5">
        <f>VLOOKUP(F2012,'Set up'!$A$2:$D$44,4,FALSE)</f>
        <v>30</v>
      </c>
      <c r="K2012" s="4">
        <f t="shared" si="669"/>
        <v>45190</v>
      </c>
      <c r="L2012" s="5">
        <f t="shared" si="670"/>
        <v>9</v>
      </c>
      <c r="M2012" s="5">
        <f t="shared" si="671"/>
        <v>2023</v>
      </c>
      <c r="N2012" s="96">
        <v>187.5</v>
      </c>
      <c r="O2012" s="6">
        <f t="shared" si="675"/>
        <v>-187.5</v>
      </c>
      <c r="P2012" s="6">
        <f t="shared" si="672"/>
        <v>0</v>
      </c>
      <c r="Q2012" s="7">
        <f t="shared" si="673"/>
        <v>3490088.850000001</v>
      </c>
      <c r="R2012" s="44" t="str">
        <f>VLOOKUP(F2012,'Set up'!$A$2:$E$44,5,FALSE)</f>
        <v>Chq</v>
      </c>
      <c r="S2012" s="1" t="s">
        <v>1988</v>
      </c>
    </row>
    <row r="2013" spans="1:19" ht="15" customHeight="1" x14ac:dyDescent="0.3">
      <c r="A2013" s="4">
        <v>45160</v>
      </c>
      <c r="B2013" s="5">
        <f t="shared" si="667"/>
        <v>8</v>
      </c>
      <c r="C2013" s="5">
        <f t="shared" si="668"/>
        <v>2023</v>
      </c>
      <c r="D2013" s="88" t="s">
        <v>1826</v>
      </c>
      <c r="E2013" s="5" t="str">
        <f>VLOOKUP(F2013,'Set up'!$A$2:$C$44,2,FALSE)</f>
        <v>C00000037</v>
      </c>
      <c r="F2013" s="1" t="s">
        <v>1311</v>
      </c>
      <c r="G2013" s="99" t="s">
        <v>1470</v>
      </c>
      <c r="H2013" s="5">
        <v>2</v>
      </c>
      <c r="I2013" s="5">
        <f>VLOOKUP(F2013,'Set up'!$A$2:$C$44,3,FALSE)</f>
        <v>30</v>
      </c>
      <c r="J2013" s="5">
        <f>VLOOKUP(F2013,'Set up'!$A$2:$D$44,4,FALSE)</f>
        <v>30</v>
      </c>
      <c r="K2013" s="4">
        <f t="shared" si="669"/>
        <v>45190</v>
      </c>
      <c r="L2013" s="5">
        <f t="shared" si="670"/>
        <v>9</v>
      </c>
      <c r="M2013" s="5">
        <f t="shared" si="671"/>
        <v>2023</v>
      </c>
      <c r="N2013" s="96">
        <v>650</v>
      </c>
      <c r="O2013" s="6">
        <f t="shared" si="675"/>
        <v>-650</v>
      </c>
      <c r="P2013" s="6">
        <f t="shared" si="672"/>
        <v>0</v>
      </c>
      <c r="Q2013" s="7">
        <f t="shared" si="673"/>
        <v>3490738.850000001</v>
      </c>
      <c r="R2013" s="44" t="str">
        <f>VLOOKUP(F2013,'Set up'!$A$2:$E$44,5,FALSE)</f>
        <v>Chq</v>
      </c>
      <c r="S2013" s="1" t="s">
        <v>1988</v>
      </c>
    </row>
    <row r="2014" spans="1:19" ht="15" customHeight="1" x14ac:dyDescent="0.3">
      <c r="A2014" s="4">
        <v>45160</v>
      </c>
      <c r="B2014" s="5">
        <f t="shared" si="667"/>
        <v>8</v>
      </c>
      <c r="C2014" s="5">
        <f t="shared" si="668"/>
        <v>2023</v>
      </c>
      <c r="D2014" s="88" t="s">
        <v>1826</v>
      </c>
      <c r="E2014" s="5" t="str">
        <f>VLOOKUP(F2014,'Set up'!$A$2:$C$44,2,FALSE)</f>
        <v>C00000037</v>
      </c>
      <c r="F2014" s="1" t="s">
        <v>1311</v>
      </c>
      <c r="G2014" s="99" t="s">
        <v>1548</v>
      </c>
      <c r="H2014" s="5">
        <v>1</v>
      </c>
      <c r="I2014" s="5">
        <f>VLOOKUP(F2014,'Set up'!$A$2:$C$44,3,FALSE)</f>
        <v>30</v>
      </c>
      <c r="J2014" s="5">
        <f>VLOOKUP(F2014,'Set up'!$A$2:$D$44,4,FALSE)</f>
        <v>30</v>
      </c>
      <c r="K2014" s="4">
        <f t="shared" si="669"/>
        <v>45190</v>
      </c>
      <c r="L2014" s="5">
        <f t="shared" si="670"/>
        <v>9</v>
      </c>
      <c r="M2014" s="5">
        <f t="shared" si="671"/>
        <v>2023</v>
      </c>
      <c r="N2014" s="96">
        <v>930</v>
      </c>
      <c r="O2014" s="6">
        <f t="shared" si="675"/>
        <v>-930</v>
      </c>
      <c r="P2014" s="6">
        <f t="shared" si="672"/>
        <v>0</v>
      </c>
      <c r="Q2014" s="7">
        <f t="shared" si="673"/>
        <v>3491668.850000001</v>
      </c>
      <c r="R2014" s="44" t="str">
        <f>VLOOKUP(F2014,'Set up'!$A$2:$E$44,5,FALSE)</f>
        <v>Chq</v>
      </c>
      <c r="S2014" s="1" t="s">
        <v>1988</v>
      </c>
    </row>
    <row r="2015" spans="1:19" ht="15" customHeight="1" x14ac:dyDescent="0.3">
      <c r="A2015" s="4">
        <v>45160</v>
      </c>
      <c r="B2015" s="5">
        <f t="shared" si="667"/>
        <v>8</v>
      </c>
      <c r="C2015" s="5">
        <f t="shared" si="668"/>
        <v>2023</v>
      </c>
      <c r="D2015" s="88" t="s">
        <v>1827</v>
      </c>
      <c r="E2015" s="5" t="str">
        <f>VLOOKUP(F2015,'Set up'!$A$2:$C$44,2,FALSE)</f>
        <v>C00000020</v>
      </c>
      <c r="F2015" s="1" t="s">
        <v>411</v>
      </c>
      <c r="G2015" s="99" t="s">
        <v>1112</v>
      </c>
      <c r="H2015" s="5">
        <v>3</v>
      </c>
      <c r="I2015" s="5" t="str">
        <f>VLOOKUP(F2015,'Set up'!$A$2:$C$44,3,FALSE)</f>
        <v>Cash</v>
      </c>
      <c r="J2015" s="5">
        <f>VLOOKUP(F2015,'Set up'!$A$2:$D$44,4,FALSE)</f>
        <v>0</v>
      </c>
      <c r="K2015" s="4">
        <f t="shared" si="669"/>
        <v>45160</v>
      </c>
      <c r="L2015" s="5">
        <f t="shared" si="670"/>
        <v>8</v>
      </c>
      <c r="M2015" s="5">
        <f t="shared" si="671"/>
        <v>2023</v>
      </c>
      <c r="N2015" s="96">
        <v>187.5</v>
      </c>
      <c r="P2015" s="6">
        <f t="shared" si="672"/>
        <v>187.5</v>
      </c>
      <c r="Q2015" s="7">
        <f t="shared" si="673"/>
        <v>3491856.350000001</v>
      </c>
      <c r="R2015" s="44" t="str">
        <f>VLOOKUP(F2015,'Set up'!$A$2:$E$44,5,FALSE)</f>
        <v>Trsf</v>
      </c>
    </row>
    <row r="2016" spans="1:19" ht="15" customHeight="1" x14ac:dyDescent="0.3">
      <c r="A2016" s="4">
        <v>45160</v>
      </c>
      <c r="B2016" s="5">
        <f t="shared" si="667"/>
        <v>8</v>
      </c>
      <c r="C2016" s="5">
        <f t="shared" si="668"/>
        <v>2023</v>
      </c>
      <c r="D2016" s="88" t="s">
        <v>1828</v>
      </c>
      <c r="E2016" s="5" t="str">
        <f>VLOOKUP(F2016,'Set up'!$A$2:$C$44,2,FALSE)</f>
        <v>C00000020</v>
      </c>
      <c r="F2016" s="1" t="s">
        <v>411</v>
      </c>
      <c r="G2016" s="99" t="s">
        <v>1736</v>
      </c>
      <c r="H2016" s="5">
        <v>3</v>
      </c>
      <c r="I2016" s="5" t="str">
        <f>VLOOKUP(F2016,'Set up'!$A$2:$C$44,3,FALSE)</f>
        <v>Cash</v>
      </c>
      <c r="J2016" s="5">
        <f>VLOOKUP(F2016,'Set up'!$A$2:$D$44,4,FALSE)</f>
        <v>0</v>
      </c>
      <c r="K2016" s="4">
        <f t="shared" si="669"/>
        <v>45160</v>
      </c>
      <c r="L2016" s="5">
        <f t="shared" si="670"/>
        <v>8</v>
      </c>
      <c r="M2016" s="5">
        <f t="shared" si="671"/>
        <v>2023</v>
      </c>
      <c r="N2016" s="96">
        <v>4686</v>
      </c>
      <c r="P2016" s="6">
        <f t="shared" si="672"/>
        <v>4686</v>
      </c>
      <c r="Q2016" s="7">
        <f t="shared" si="673"/>
        <v>3496542.350000001</v>
      </c>
      <c r="R2016" s="44" t="str">
        <f>VLOOKUP(F2016,'Set up'!$A$2:$E$44,5,FALSE)</f>
        <v>Trsf</v>
      </c>
    </row>
    <row r="2017" spans="1:19" ht="15" customHeight="1" x14ac:dyDescent="0.3">
      <c r="A2017" s="4">
        <v>45160</v>
      </c>
      <c r="B2017" s="5">
        <f t="shared" si="667"/>
        <v>8</v>
      </c>
      <c r="C2017" s="5">
        <f t="shared" si="668"/>
        <v>2023</v>
      </c>
      <c r="D2017" s="88" t="s">
        <v>1828</v>
      </c>
      <c r="E2017" s="5" t="str">
        <f>VLOOKUP(F2017,'Set up'!$A$2:$C$44,2,FALSE)</f>
        <v>C00000020</v>
      </c>
      <c r="F2017" s="1" t="s">
        <v>411</v>
      </c>
      <c r="G2017" s="99" t="s">
        <v>915</v>
      </c>
      <c r="H2017" s="5">
        <v>9</v>
      </c>
      <c r="I2017" s="5" t="str">
        <f>VLOOKUP(F2017,'Set up'!$A$2:$C$44,3,FALSE)</f>
        <v>Cash</v>
      </c>
      <c r="J2017" s="5">
        <f>VLOOKUP(F2017,'Set up'!$A$2:$D$44,4,FALSE)</f>
        <v>0</v>
      </c>
      <c r="K2017" s="4">
        <f t="shared" si="669"/>
        <v>45160</v>
      </c>
      <c r="L2017" s="5">
        <f t="shared" si="670"/>
        <v>8</v>
      </c>
      <c r="M2017" s="5">
        <f t="shared" si="671"/>
        <v>2023</v>
      </c>
      <c r="N2017" s="96">
        <v>1701</v>
      </c>
      <c r="P2017" s="6">
        <f t="shared" si="672"/>
        <v>1701</v>
      </c>
      <c r="Q2017" s="7">
        <f t="shared" si="673"/>
        <v>3498243.350000001</v>
      </c>
      <c r="R2017" s="44" t="str">
        <f>VLOOKUP(F2017,'Set up'!$A$2:$E$44,5,FALSE)</f>
        <v>Trsf</v>
      </c>
    </row>
    <row r="2018" spans="1:19" ht="15" customHeight="1" x14ac:dyDescent="0.3">
      <c r="A2018" s="4">
        <v>45160</v>
      </c>
      <c r="B2018" s="5">
        <f t="shared" si="667"/>
        <v>8</v>
      </c>
      <c r="C2018" s="5">
        <f t="shared" si="668"/>
        <v>2023</v>
      </c>
      <c r="D2018" s="88" t="s">
        <v>1828</v>
      </c>
      <c r="E2018" s="5" t="str">
        <f>VLOOKUP(F2018,'Set up'!$A$2:$C$44,2,FALSE)</f>
        <v>C00000020</v>
      </c>
      <c r="F2018" s="1" t="s">
        <v>411</v>
      </c>
      <c r="G2018" s="99" t="s">
        <v>780</v>
      </c>
      <c r="H2018" s="5">
        <v>1</v>
      </c>
      <c r="I2018" s="5" t="str">
        <f>VLOOKUP(F2018,'Set up'!$A$2:$C$44,3,FALSE)</f>
        <v>Cash</v>
      </c>
      <c r="J2018" s="5">
        <f>VLOOKUP(F2018,'Set up'!$A$2:$D$44,4,FALSE)</f>
        <v>0</v>
      </c>
      <c r="K2018" s="4">
        <f t="shared" si="669"/>
        <v>45160</v>
      </c>
      <c r="L2018" s="5">
        <f t="shared" si="670"/>
        <v>8</v>
      </c>
      <c r="M2018" s="5">
        <f t="shared" si="671"/>
        <v>2023</v>
      </c>
      <c r="N2018" s="96">
        <v>200</v>
      </c>
      <c r="P2018" s="6">
        <f t="shared" si="672"/>
        <v>200</v>
      </c>
      <c r="Q2018" s="7">
        <f t="shared" si="673"/>
        <v>3498443.350000001</v>
      </c>
      <c r="R2018" s="44" t="str">
        <f>VLOOKUP(F2018,'Set up'!$A$2:$E$44,5,FALSE)</f>
        <v>Trsf</v>
      </c>
    </row>
    <row r="2019" spans="1:19" ht="15" customHeight="1" x14ac:dyDescent="0.3">
      <c r="A2019" s="4">
        <v>45160</v>
      </c>
      <c r="B2019" s="5">
        <f t="shared" si="667"/>
        <v>8</v>
      </c>
      <c r="C2019" s="5">
        <f t="shared" si="668"/>
        <v>2023</v>
      </c>
      <c r="D2019" s="88" t="s">
        <v>1829</v>
      </c>
      <c r="E2019" s="5" t="str">
        <f>VLOOKUP(F2019,'Set up'!$A$2:$C$44,2,FALSE)</f>
        <v>C00000019</v>
      </c>
      <c r="F2019" s="1" t="s">
        <v>402</v>
      </c>
      <c r="G2019" s="99" t="s">
        <v>95</v>
      </c>
      <c r="H2019" s="5">
        <v>1</v>
      </c>
      <c r="I2019" s="5" t="str">
        <f>VLOOKUP(F2019,'Set up'!$A$2:$C$44,3,FALSE)</f>
        <v>Cash</v>
      </c>
      <c r="J2019" s="5">
        <f>VLOOKUP(F2019,'Set up'!$A$2:$D$44,4,FALSE)</f>
        <v>0</v>
      </c>
      <c r="K2019" s="4">
        <f t="shared" si="669"/>
        <v>45160</v>
      </c>
      <c r="L2019" s="5">
        <f t="shared" si="670"/>
        <v>8</v>
      </c>
      <c r="M2019" s="5">
        <f t="shared" si="671"/>
        <v>2023</v>
      </c>
      <c r="N2019" s="96">
        <v>1738</v>
      </c>
      <c r="P2019" s="6">
        <f t="shared" si="672"/>
        <v>1738</v>
      </c>
      <c r="Q2019" s="7">
        <f t="shared" si="673"/>
        <v>3500181.350000001</v>
      </c>
      <c r="R2019" s="44" t="str">
        <f>VLOOKUP(F2019,'Set up'!$A$2:$E$44,5,FALSE)</f>
        <v>Trsf</v>
      </c>
    </row>
    <row r="2020" spans="1:19" ht="15" customHeight="1" x14ac:dyDescent="0.3">
      <c r="A2020" s="4">
        <v>45161</v>
      </c>
      <c r="B2020" s="5">
        <f t="shared" si="667"/>
        <v>8</v>
      </c>
      <c r="C2020" s="5">
        <f t="shared" si="668"/>
        <v>2023</v>
      </c>
      <c r="D2020" s="88" t="s">
        <v>1830</v>
      </c>
      <c r="E2020" s="5" t="str">
        <f>VLOOKUP(F2020,'Set up'!$A$2:$C$44,2,FALSE)</f>
        <v>C00000034</v>
      </c>
      <c r="F2020" s="1" t="s">
        <v>1198</v>
      </c>
      <c r="G2020" s="11" t="s">
        <v>1358</v>
      </c>
      <c r="H2020" s="5">
        <v>1</v>
      </c>
      <c r="I2020" s="5" t="str">
        <f>VLOOKUP(F2020,'Set up'!$A$2:$C$44,3,FALSE)</f>
        <v>Cash</v>
      </c>
      <c r="J2020" s="5">
        <f>VLOOKUP(F2020,'Set up'!$A$2:$D$44,4,FALSE)</f>
        <v>0</v>
      </c>
      <c r="K2020" s="4">
        <f t="shared" si="669"/>
        <v>45161</v>
      </c>
      <c r="L2020" s="5">
        <f t="shared" si="670"/>
        <v>8</v>
      </c>
      <c r="M2020" s="5">
        <f t="shared" si="671"/>
        <v>2023</v>
      </c>
      <c r="N2020" s="96">
        <v>1738</v>
      </c>
      <c r="O2020" s="6">
        <f t="shared" ref="O2020:O2026" si="676">-N2020</f>
        <v>-1738</v>
      </c>
      <c r="P2020" s="6">
        <f t="shared" si="672"/>
        <v>0</v>
      </c>
      <c r="Q2020" s="7">
        <f t="shared" si="673"/>
        <v>3501919.350000001</v>
      </c>
      <c r="R2020" s="44" t="str">
        <f>VLOOKUP(F2020,'Set up'!$A$2:$E$44,5,FALSE)</f>
        <v>Trsf</v>
      </c>
      <c r="S2020" s="1" t="s">
        <v>1956</v>
      </c>
    </row>
    <row r="2021" spans="1:19" ht="15" customHeight="1" x14ac:dyDescent="0.3">
      <c r="A2021" s="4">
        <v>45162</v>
      </c>
      <c r="B2021" s="5">
        <f t="shared" si="667"/>
        <v>8</v>
      </c>
      <c r="C2021" s="5">
        <f t="shared" si="668"/>
        <v>2023</v>
      </c>
      <c r="D2021" s="88" t="s">
        <v>1831</v>
      </c>
      <c r="E2021" s="5" t="str">
        <f>VLOOKUP(F2021,'Set up'!$A$2:$C$44,2,FALSE)</f>
        <v>C00000034</v>
      </c>
      <c r="F2021" s="1" t="s">
        <v>1198</v>
      </c>
      <c r="G2021" s="99" t="s">
        <v>1358</v>
      </c>
      <c r="H2021" s="5">
        <v>1</v>
      </c>
      <c r="I2021" s="5" t="str">
        <f>VLOOKUP(F2021,'Set up'!$A$2:$C$44,3,FALSE)</f>
        <v>Cash</v>
      </c>
      <c r="J2021" s="5">
        <f>VLOOKUP(F2021,'Set up'!$A$2:$D$44,4,FALSE)</f>
        <v>0</v>
      </c>
      <c r="K2021" s="4">
        <f t="shared" si="669"/>
        <v>45162</v>
      </c>
      <c r="L2021" s="5">
        <f t="shared" si="670"/>
        <v>8</v>
      </c>
      <c r="M2021" s="5">
        <f t="shared" si="671"/>
        <v>2023</v>
      </c>
      <c r="N2021" s="96">
        <v>1738</v>
      </c>
      <c r="O2021" s="6">
        <f t="shared" si="676"/>
        <v>-1738</v>
      </c>
      <c r="P2021" s="6">
        <f t="shared" si="672"/>
        <v>0</v>
      </c>
      <c r="Q2021" s="7">
        <f t="shared" si="673"/>
        <v>3503657.350000001</v>
      </c>
      <c r="R2021" s="44" t="str">
        <f>VLOOKUP(F2021,'Set up'!$A$2:$E$44,5,FALSE)</f>
        <v>Trsf</v>
      </c>
      <c r="S2021" s="1" t="s">
        <v>1957</v>
      </c>
    </row>
    <row r="2022" spans="1:19" ht="15" customHeight="1" x14ac:dyDescent="0.3">
      <c r="A2022" s="4">
        <v>45162</v>
      </c>
      <c r="B2022" s="5">
        <f t="shared" si="667"/>
        <v>8</v>
      </c>
      <c r="C2022" s="5">
        <f t="shared" si="668"/>
        <v>2023</v>
      </c>
      <c r="D2022" s="88" t="s">
        <v>1831</v>
      </c>
      <c r="E2022" s="5" t="str">
        <f>VLOOKUP(F2022,'Set up'!$A$2:$C$44,2,FALSE)</f>
        <v>C00000034</v>
      </c>
      <c r="F2022" s="1" t="s">
        <v>1198</v>
      </c>
      <c r="G2022" s="99" t="s">
        <v>1820</v>
      </c>
      <c r="H2022" s="5">
        <v>2</v>
      </c>
      <c r="I2022" s="5" t="str">
        <f>VLOOKUP(F2022,'Set up'!$A$2:$C$44,3,FALSE)</f>
        <v>Cash</v>
      </c>
      <c r="J2022" s="5">
        <f>VLOOKUP(F2022,'Set up'!$A$2:$D$44,4,FALSE)</f>
        <v>0</v>
      </c>
      <c r="K2022" s="4">
        <f t="shared" si="669"/>
        <v>45162</v>
      </c>
      <c r="L2022" s="5">
        <f t="shared" si="670"/>
        <v>8</v>
      </c>
      <c r="M2022" s="5">
        <f t="shared" si="671"/>
        <v>2023</v>
      </c>
      <c r="N2022" s="96">
        <v>472</v>
      </c>
      <c r="O2022" s="6">
        <f t="shared" si="676"/>
        <v>-472</v>
      </c>
      <c r="P2022" s="6">
        <f t="shared" si="672"/>
        <v>0</v>
      </c>
      <c r="Q2022" s="7">
        <f t="shared" si="673"/>
        <v>3504129.350000001</v>
      </c>
      <c r="R2022" s="44" t="str">
        <f>VLOOKUP(F2022,'Set up'!$A$2:$E$44,5,FALSE)</f>
        <v>Trsf</v>
      </c>
      <c r="S2022" s="1" t="s">
        <v>1958</v>
      </c>
    </row>
    <row r="2023" spans="1:19" ht="15" customHeight="1" x14ac:dyDescent="0.3">
      <c r="A2023" s="4">
        <v>45163</v>
      </c>
      <c r="B2023" s="5">
        <f t="shared" si="667"/>
        <v>8</v>
      </c>
      <c r="C2023" s="5">
        <f t="shared" si="668"/>
        <v>2023</v>
      </c>
      <c r="D2023" s="88" t="s">
        <v>1832</v>
      </c>
      <c r="E2023" s="5" t="str">
        <f>VLOOKUP(F2023,'Set up'!$A$2:$C$44,2,FALSE)</f>
        <v>C00000021</v>
      </c>
      <c r="F2023" s="1" t="s">
        <v>493</v>
      </c>
      <c r="G2023" s="99" t="s">
        <v>718</v>
      </c>
      <c r="H2023" s="5">
        <v>1</v>
      </c>
      <c r="I2023" s="5" t="str">
        <f>VLOOKUP(F2023,'Set up'!$A$2:$C$44,3,FALSE)</f>
        <v>Cash</v>
      </c>
      <c r="J2023" s="5">
        <f>VLOOKUP(F2023,'Set up'!$A$2:$D$44,4,FALSE)</f>
        <v>0</v>
      </c>
      <c r="K2023" s="4">
        <f t="shared" si="669"/>
        <v>45163</v>
      </c>
      <c r="L2023" s="5">
        <f t="shared" si="670"/>
        <v>8</v>
      </c>
      <c r="M2023" s="5">
        <f t="shared" si="671"/>
        <v>2023</v>
      </c>
      <c r="N2023" s="96">
        <v>1738</v>
      </c>
      <c r="O2023" s="6">
        <f t="shared" si="676"/>
        <v>-1738</v>
      </c>
      <c r="P2023" s="6">
        <f t="shared" si="672"/>
        <v>0</v>
      </c>
      <c r="Q2023" s="7">
        <f t="shared" si="673"/>
        <v>3505867.350000001</v>
      </c>
      <c r="R2023" s="44" t="str">
        <f>VLOOKUP(F2023,'Set up'!$A$2:$E$44,5,FALSE)</f>
        <v>PD Chq</v>
      </c>
      <c r="S2023" s="1" t="s">
        <v>1985</v>
      </c>
    </row>
    <row r="2024" spans="1:19" ht="15" customHeight="1" x14ac:dyDescent="0.3">
      <c r="A2024" s="4">
        <v>45163</v>
      </c>
      <c r="B2024" s="5">
        <f t="shared" si="667"/>
        <v>8</v>
      </c>
      <c r="C2024" s="5">
        <f t="shared" si="668"/>
        <v>2023</v>
      </c>
      <c r="D2024" s="88" t="s">
        <v>1832</v>
      </c>
      <c r="E2024" s="5" t="str">
        <f>VLOOKUP(F2024,'Set up'!$A$2:$C$44,2,FALSE)</f>
        <v>C00000021</v>
      </c>
      <c r="F2024" s="1" t="s">
        <v>493</v>
      </c>
      <c r="G2024" s="99" t="s">
        <v>656</v>
      </c>
      <c r="H2024" s="5">
        <v>3</v>
      </c>
      <c r="I2024" s="5" t="str">
        <f>VLOOKUP(F2024,'Set up'!$A$2:$C$44,3,FALSE)</f>
        <v>Cash</v>
      </c>
      <c r="J2024" s="5">
        <f>VLOOKUP(F2024,'Set up'!$A$2:$D$44,4,FALSE)</f>
        <v>0</v>
      </c>
      <c r="K2024" s="4">
        <f t="shared" si="669"/>
        <v>45163</v>
      </c>
      <c r="L2024" s="5">
        <f t="shared" si="670"/>
        <v>8</v>
      </c>
      <c r="M2024" s="5">
        <f t="shared" si="671"/>
        <v>2023</v>
      </c>
      <c r="N2024" s="96">
        <v>702</v>
      </c>
      <c r="O2024" s="6">
        <f t="shared" si="676"/>
        <v>-702</v>
      </c>
      <c r="P2024" s="6">
        <f t="shared" si="672"/>
        <v>0</v>
      </c>
      <c r="Q2024" s="7">
        <f t="shared" si="673"/>
        <v>3506569.350000001</v>
      </c>
      <c r="R2024" s="44" t="str">
        <f>VLOOKUP(F2024,'Set up'!$A$2:$E$44,5,FALSE)</f>
        <v>PD Chq</v>
      </c>
      <c r="S2024" s="1" t="s">
        <v>1985</v>
      </c>
    </row>
    <row r="2025" spans="1:19" ht="15" customHeight="1" x14ac:dyDescent="0.3">
      <c r="A2025" s="4">
        <v>45163</v>
      </c>
      <c r="B2025" s="5">
        <f t="shared" si="667"/>
        <v>8</v>
      </c>
      <c r="C2025" s="5">
        <f t="shared" si="668"/>
        <v>2023</v>
      </c>
      <c r="D2025" s="88" t="s">
        <v>1832</v>
      </c>
      <c r="E2025" s="5" t="str">
        <f>VLOOKUP(F2025,'Set up'!$A$2:$C$44,2,FALSE)</f>
        <v>C00000021</v>
      </c>
      <c r="F2025" s="1" t="s">
        <v>493</v>
      </c>
      <c r="G2025" s="99" t="s">
        <v>1063</v>
      </c>
      <c r="H2025" s="5">
        <v>1</v>
      </c>
      <c r="I2025" s="5" t="str">
        <f>VLOOKUP(F2025,'Set up'!$A$2:$C$44,3,FALSE)</f>
        <v>Cash</v>
      </c>
      <c r="J2025" s="5">
        <f>VLOOKUP(F2025,'Set up'!$A$2:$D$44,4,FALSE)</f>
        <v>0</v>
      </c>
      <c r="K2025" s="4">
        <f t="shared" si="669"/>
        <v>45163</v>
      </c>
      <c r="L2025" s="5">
        <f t="shared" si="670"/>
        <v>8</v>
      </c>
      <c r="M2025" s="5">
        <f t="shared" si="671"/>
        <v>2023</v>
      </c>
      <c r="N2025" s="96">
        <v>95</v>
      </c>
      <c r="O2025" s="6">
        <f t="shared" si="676"/>
        <v>-95</v>
      </c>
      <c r="P2025" s="6">
        <f t="shared" si="672"/>
        <v>0</v>
      </c>
      <c r="Q2025" s="7">
        <f t="shared" si="673"/>
        <v>3506664.350000001</v>
      </c>
      <c r="R2025" s="44" t="str">
        <f>VLOOKUP(F2025,'Set up'!$A$2:$E$44,5,FALSE)</f>
        <v>PD Chq</v>
      </c>
      <c r="S2025" s="1" t="s">
        <v>1985</v>
      </c>
    </row>
    <row r="2026" spans="1:19" ht="15" customHeight="1" x14ac:dyDescent="0.3">
      <c r="A2026" s="4">
        <v>45163</v>
      </c>
      <c r="B2026" s="5">
        <f t="shared" si="667"/>
        <v>8</v>
      </c>
      <c r="C2026" s="5">
        <f t="shared" si="668"/>
        <v>2023</v>
      </c>
      <c r="D2026" s="88" t="s">
        <v>1832</v>
      </c>
      <c r="E2026" s="5" t="str">
        <f>VLOOKUP(F2026,'Set up'!$A$2:$C$44,2,FALSE)</f>
        <v>C00000021</v>
      </c>
      <c r="F2026" s="1" t="s">
        <v>493</v>
      </c>
      <c r="G2026" s="99" t="s">
        <v>1112</v>
      </c>
      <c r="H2026" s="5">
        <v>5</v>
      </c>
      <c r="I2026" s="5" t="str">
        <f>VLOOKUP(F2026,'Set up'!$A$2:$C$44,3,FALSE)</f>
        <v>Cash</v>
      </c>
      <c r="J2026" s="5">
        <f>VLOOKUP(F2026,'Set up'!$A$2:$D$44,4,FALSE)</f>
        <v>0</v>
      </c>
      <c r="K2026" s="4">
        <f t="shared" si="669"/>
        <v>45163</v>
      </c>
      <c r="L2026" s="5">
        <f t="shared" si="670"/>
        <v>8</v>
      </c>
      <c r="M2026" s="5">
        <f t="shared" si="671"/>
        <v>2023</v>
      </c>
      <c r="N2026" s="96">
        <v>312.5</v>
      </c>
      <c r="O2026" s="6">
        <f t="shared" si="676"/>
        <v>-312.5</v>
      </c>
      <c r="P2026" s="6">
        <f t="shared" si="672"/>
        <v>0</v>
      </c>
      <c r="Q2026" s="7">
        <f t="shared" si="673"/>
        <v>3506976.850000001</v>
      </c>
      <c r="R2026" s="44" t="str">
        <f>VLOOKUP(F2026,'Set up'!$A$2:$E$44,5,FALSE)</f>
        <v>PD Chq</v>
      </c>
      <c r="S2026" s="1" t="s">
        <v>1985</v>
      </c>
    </row>
    <row r="2027" spans="1:19" ht="15" customHeight="1" x14ac:dyDescent="0.3">
      <c r="A2027" s="4">
        <v>45164</v>
      </c>
      <c r="B2027" s="5">
        <f t="shared" si="667"/>
        <v>8</v>
      </c>
      <c r="C2027" s="5">
        <f t="shared" si="668"/>
        <v>2023</v>
      </c>
      <c r="D2027" s="88" t="s">
        <v>1833</v>
      </c>
      <c r="E2027" s="5" t="str">
        <f>VLOOKUP(F2027,'Set up'!$A$2:$C$44,2,FALSE)</f>
        <v>C00000019</v>
      </c>
      <c r="F2027" s="1" t="s">
        <v>402</v>
      </c>
      <c r="G2027" s="99" t="s">
        <v>1413</v>
      </c>
      <c r="H2027" s="5">
        <v>1</v>
      </c>
      <c r="I2027" s="5" t="str">
        <f>VLOOKUP(F2027,'Set up'!$A$2:$C$44,3,FALSE)</f>
        <v>Cash</v>
      </c>
      <c r="J2027" s="5">
        <f>VLOOKUP(F2027,'Set up'!$A$2:$D$44,4,FALSE)</f>
        <v>0</v>
      </c>
      <c r="K2027" s="4">
        <f t="shared" si="669"/>
        <v>45164</v>
      </c>
      <c r="L2027" s="5">
        <f t="shared" si="670"/>
        <v>8</v>
      </c>
      <c r="M2027" s="5">
        <f t="shared" si="671"/>
        <v>2023</v>
      </c>
      <c r="N2027" s="96">
        <v>421.2</v>
      </c>
      <c r="P2027" s="6">
        <f t="shared" si="672"/>
        <v>421.2</v>
      </c>
      <c r="Q2027" s="7">
        <f t="shared" si="673"/>
        <v>3507398.0500000012</v>
      </c>
      <c r="R2027" s="44" t="str">
        <f>VLOOKUP(F2027,'Set up'!$A$2:$E$44,5,FALSE)</f>
        <v>Trsf</v>
      </c>
    </row>
    <row r="2028" spans="1:19" ht="15" customHeight="1" x14ac:dyDescent="0.3">
      <c r="A2028" s="4">
        <v>45164</v>
      </c>
      <c r="B2028" s="5">
        <f t="shared" si="667"/>
        <v>8</v>
      </c>
      <c r="C2028" s="5">
        <f t="shared" si="668"/>
        <v>2023</v>
      </c>
      <c r="D2028" s="88" t="s">
        <v>1833</v>
      </c>
      <c r="E2028" s="5" t="str">
        <f>VLOOKUP(F2028,'Set up'!$A$2:$C$44,2,FALSE)</f>
        <v>C00000019</v>
      </c>
      <c r="F2028" s="1" t="s">
        <v>402</v>
      </c>
      <c r="G2028" s="99" t="s">
        <v>1471</v>
      </c>
      <c r="H2028" s="5">
        <v>1</v>
      </c>
      <c r="I2028" s="5" t="str">
        <f>VLOOKUP(F2028,'Set up'!$A$2:$C$44,3,FALSE)</f>
        <v>Cash</v>
      </c>
      <c r="J2028" s="5">
        <f>VLOOKUP(F2028,'Set up'!$A$2:$D$44,4,FALSE)</f>
        <v>0</v>
      </c>
      <c r="K2028" s="4">
        <f t="shared" ref="K2028:K2043" si="677">A2028+J2028</f>
        <v>45164</v>
      </c>
      <c r="L2028" s="5">
        <f t="shared" ref="L2028:L2043" si="678">MONTH(K2028)</f>
        <v>8</v>
      </c>
      <c r="M2028" s="5">
        <f t="shared" ref="M2028:M2043" si="679">YEAR(K2028)</f>
        <v>2023</v>
      </c>
      <c r="N2028" s="96">
        <v>390</v>
      </c>
      <c r="P2028" s="6">
        <f t="shared" si="672"/>
        <v>390</v>
      </c>
      <c r="Q2028" s="7">
        <f t="shared" si="673"/>
        <v>3507788.0500000012</v>
      </c>
      <c r="R2028" s="44" t="str">
        <f>VLOOKUP(F2028,'Set up'!$A$2:$E$44,5,FALSE)</f>
        <v>Trsf</v>
      </c>
    </row>
    <row r="2029" spans="1:19" ht="15" customHeight="1" x14ac:dyDescent="0.3">
      <c r="A2029" s="4">
        <v>45166</v>
      </c>
      <c r="B2029" s="5">
        <f t="shared" si="667"/>
        <v>8</v>
      </c>
      <c r="C2029" s="5">
        <f t="shared" si="668"/>
        <v>2023</v>
      </c>
      <c r="D2029" s="88" t="s">
        <v>1835</v>
      </c>
      <c r="E2029" s="5" t="str">
        <f>VLOOKUP(F2029,'Set up'!$A$2:$C$44,2,FALSE)</f>
        <v>C00000034</v>
      </c>
      <c r="F2029" s="1" t="s">
        <v>1198</v>
      </c>
      <c r="G2029" s="99" t="s">
        <v>1199</v>
      </c>
      <c r="H2029" s="5">
        <v>2</v>
      </c>
      <c r="I2029" s="5" t="str">
        <f>VLOOKUP(F2029,'Set up'!$A$2:$C$44,3,FALSE)</f>
        <v>Cash</v>
      </c>
      <c r="J2029" s="5">
        <f>VLOOKUP(F2029,'Set up'!$A$2:$D$44,4,FALSE)</f>
        <v>0</v>
      </c>
      <c r="K2029" s="4">
        <f t="shared" si="677"/>
        <v>45166</v>
      </c>
      <c r="L2029" s="5">
        <f t="shared" si="678"/>
        <v>8</v>
      </c>
      <c r="M2029" s="5">
        <f t="shared" si="679"/>
        <v>2023</v>
      </c>
      <c r="N2029" s="96">
        <v>3476</v>
      </c>
      <c r="O2029" s="6">
        <f t="shared" ref="O2029:O2037" si="680">-N2029</f>
        <v>-3476</v>
      </c>
      <c r="P2029" s="6">
        <f t="shared" si="672"/>
        <v>0</v>
      </c>
      <c r="Q2029" s="7">
        <f t="shared" si="673"/>
        <v>3511264.0500000012</v>
      </c>
      <c r="R2029" s="44" t="str">
        <f>VLOOKUP(F2029,'Set up'!$A$2:$E$44,5,FALSE)</f>
        <v>Trsf</v>
      </c>
      <c r="S2029" s="1" t="s">
        <v>1959</v>
      </c>
    </row>
    <row r="2030" spans="1:19" ht="15" customHeight="1" x14ac:dyDescent="0.3">
      <c r="A2030" s="4">
        <v>45166</v>
      </c>
      <c r="B2030" s="5">
        <f t="shared" ref="B2030:B2043" si="681">MONTH(A2030)</f>
        <v>8</v>
      </c>
      <c r="C2030" s="5">
        <f t="shared" ref="C2030:C2043" si="682">YEAR(A2030)</f>
        <v>2023</v>
      </c>
      <c r="D2030" s="88" t="s">
        <v>1835</v>
      </c>
      <c r="E2030" s="5" t="str">
        <f>VLOOKUP(F2030,'Set up'!$A$2:$C$44,2,FALSE)</f>
        <v>C00000034</v>
      </c>
      <c r="F2030" s="1" t="s">
        <v>1198</v>
      </c>
      <c r="G2030" s="99" t="s">
        <v>1834</v>
      </c>
      <c r="H2030" s="5">
        <v>2</v>
      </c>
      <c r="I2030" s="5" t="str">
        <f>VLOOKUP(F2030,'Set up'!$A$2:$C$44,3,FALSE)</f>
        <v>Cash</v>
      </c>
      <c r="J2030" s="5">
        <f>VLOOKUP(F2030,'Set up'!$A$2:$D$44,4,FALSE)</f>
        <v>0</v>
      </c>
      <c r="K2030" s="4">
        <f t="shared" si="677"/>
        <v>45166</v>
      </c>
      <c r="L2030" s="5">
        <f t="shared" si="678"/>
        <v>8</v>
      </c>
      <c r="M2030" s="5">
        <f t="shared" si="679"/>
        <v>2023</v>
      </c>
      <c r="N2030" s="96">
        <v>438</v>
      </c>
      <c r="O2030" s="6">
        <f t="shared" si="680"/>
        <v>-438</v>
      </c>
      <c r="P2030" s="6">
        <f t="shared" ref="P2030:P2093" si="683">SUM(N2030+O2030)</f>
        <v>0</v>
      </c>
      <c r="Q2030" s="7">
        <f t="shared" ref="Q2030:Q2043" si="684">SUM(Q2029+N2030)</f>
        <v>3511702.0500000012</v>
      </c>
      <c r="R2030" s="44" t="str">
        <f>VLOOKUP(F2030,'Set up'!$A$2:$E$44,5,FALSE)</f>
        <v>Trsf</v>
      </c>
      <c r="S2030" s="1" t="s">
        <v>1960</v>
      </c>
    </row>
    <row r="2031" spans="1:19" ht="15" customHeight="1" x14ac:dyDescent="0.3">
      <c r="A2031" s="4">
        <v>45166</v>
      </c>
      <c r="B2031" s="5">
        <f t="shared" si="681"/>
        <v>8</v>
      </c>
      <c r="C2031" s="5">
        <f t="shared" si="682"/>
        <v>2023</v>
      </c>
      <c r="D2031" s="88" t="s">
        <v>1835</v>
      </c>
      <c r="E2031" s="5" t="str">
        <f>VLOOKUP(F2031,'Set up'!$A$2:$C$44,2,FALSE)</f>
        <v>C00000034</v>
      </c>
      <c r="F2031" s="1" t="s">
        <v>1198</v>
      </c>
      <c r="G2031" s="99" t="s">
        <v>1820</v>
      </c>
      <c r="H2031" s="5">
        <v>2</v>
      </c>
      <c r="I2031" s="5" t="str">
        <f>VLOOKUP(F2031,'Set up'!$A$2:$C$44,3,FALSE)</f>
        <v>Cash</v>
      </c>
      <c r="J2031" s="5">
        <f>VLOOKUP(F2031,'Set up'!$A$2:$D$44,4,FALSE)</f>
        <v>0</v>
      </c>
      <c r="K2031" s="4">
        <f t="shared" si="677"/>
        <v>45166</v>
      </c>
      <c r="L2031" s="5">
        <f t="shared" si="678"/>
        <v>8</v>
      </c>
      <c r="M2031" s="5">
        <f t="shared" si="679"/>
        <v>2023</v>
      </c>
      <c r="N2031" s="96">
        <v>472</v>
      </c>
      <c r="O2031" s="6">
        <f t="shared" si="680"/>
        <v>-472</v>
      </c>
      <c r="P2031" s="6">
        <f t="shared" si="683"/>
        <v>0</v>
      </c>
      <c r="Q2031" s="7">
        <f t="shared" si="684"/>
        <v>3512174.0500000012</v>
      </c>
      <c r="R2031" s="44" t="str">
        <f>VLOOKUP(F2031,'Set up'!$A$2:$E$44,5,FALSE)</f>
        <v>Trsf</v>
      </c>
      <c r="S2031" s="1" t="s">
        <v>1961</v>
      </c>
    </row>
    <row r="2032" spans="1:19" ht="15" customHeight="1" x14ac:dyDescent="0.3">
      <c r="A2032" s="4">
        <v>45166</v>
      </c>
      <c r="B2032" s="5">
        <f t="shared" si="681"/>
        <v>8</v>
      </c>
      <c r="C2032" s="5">
        <f t="shared" si="682"/>
        <v>2023</v>
      </c>
      <c r="D2032" s="88" t="s">
        <v>1835</v>
      </c>
      <c r="E2032" s="5" t="str">
        <f>VLOOKUP(F2032,'Set up'!$A$2:$C$44,2,FALSE)</f>
        <v>C00000034</v>
      </c>
      <c r="F2032" s="1" t="s">
        <v>1198</v>
      </c>
      <c r="G2032" s="99" t="s">
        <v>1063</v>
      </c>
      <c r="H2032" s="5">
        <v>2</v>
      </c>
      <c r="I2032" s="5" t="str">
        <f>VLOOKUP(F2032,'Set up'!$A$2:$C$44,3,FALSE)</f>
        <v>Cash</v>
      </c>
      <c r="J2032" s="5">
        <f>VLOOKUP(F2032,'Set up'!$A$2:$D$44,4,FALSE)</f>
        <v>0</v>
      </c>
      <c r="K2032" s="4">
        <f t="shared" si="677"/>
        <v>45166</v>
      </c>
      <c r="L2032" s="5">
        <f t="shared" si="678"/>
        <v>8</v>
      </c>
      <c r="M2032" s="5">
        <f t="shared" si="679"/>
        <v>2023</v>
      </c>
      <c r="N2032" s="96">
        <v>190</v>
      </c>
      <c r="O2032" s="6">
        <f t="shared" si="680"/>
        <v>-190</v>
      </c>
      <c r="P2032" s="6">
        <f t="shared" si="683"/>
        <v>0</v>
      </c>
      <c r="Q2032" s="7">
        <f t="shared" si="684"/>
        <v>3512364.0500000012</v>
      </c>
      <c r="R2032" s="44" t="str">
        <f>VLOOKUP(F2032,'Set up'!$A$2:$E$44,5,FALSE)</f>
        <v>Trsf</v>
      </c>
      <c r="S2032" s="1" t="s">
        <v>1962</v>
      </c>
    </row>
    <row r="2033" spans="1:19" ht="15" customHeight="1" x14ac:dyDescent="0.3">
      <c r="A2033" s="4">
        <v>45166</v>
      </c>
      <c r="B2033" s="5">
        <f t="shared" si="681"/>
        <v>8</v>
      </c>
      <c r="C2033" s="5">
        <f t="shared" si="682"/>
        <v>2023</v>
      </c>
      <c r="D2033" s="88" t="s">
        <v>1835</v>
      </c>
      <c r="E2033" s="5" t="str">
        <f>VLOOKUP(F2033,'Set up'!$A$2:$C$44,2,FALSE)</f>
        <v>C00000034</v>
      </c>
      <c r="F2033" s="1" t="s">
        <v>1198</v>
      </c>
      <c r="G2033" s="99" t="s">
        <v>1112</v>
      </c>
      <c r="H2033" s="5">
        <v>2</v>
      </c>
      <c r="I2033" s="5" t="str">
        <f>VLOOKUP(F2033,'Set up'!$A$2:$C$44,3,FALSE)</f>
        <v>Cash</v>
      </c>
      <c r="J2033" s="5">
        <f>VLOOKUP(F2033,'Set up'!$A$2:$D$44,4,FALSE)</f>
        <v>0</v>
      </c>
      <c r="K2033" s="4">
        <f t="shared" si="677"/>
        <v>45166</v>
      </c>
      <c r="L2033" s="5">
        <f t="shared" si="678"/>
        <v>8</v>
      </c>
      <c r="M2033" s="5">
        <f t="shared" si="679"/>
        <v>2023</v>
      </c>
      <c r="N2033" s="96">
        <v>125</v>
      </c>
      <c r="O2033" s="6">
        <f t="shared" si="680"/>
        <v>-125</v>
      </c>
      <c r="P2033" s="6">
        <f t="shared" si="683"/>
        <v>0</v>
      </c>
      <c r="Q2033" s="7">
        <f t="shared" si="684"/>
        <v>3512489.0500000012</v>
      </c>
      <c r="R2033" s="44" t="str">
        <f>VLOOKUP(F2033,'Set up'!$A$2:$E$44,5,FALSE)</f>
        <v>Trsf</v>
      </c>
      <c r="S2033" s="1" t="s">
        <v>1963</v>
      </c>
    </row>
    <row r="2034" spans="1:19" ht="15" customHeight="1" x14ac:dyDescent="0.3">
      <c r="A2034" s="4">
        <v>45166</v>
      </c>
      <c r="B2034" s="5">
        <f t="shared" si="681"/>
        <v>8</v>
      </c>
      <c r="C2034" s="5">
        <f t="shared" si="682"/>
        <v>2023</v>
      </c>
      <c r="D2034" s="88" t="s">
        <v>1835</v>
      </c>
      <c r="E2034" s="5" t="str">
        <f>VLOOKUP(F2034,'Set up'!$A$2:$C$44,2,FALSE)</f>
        <v>C00000034</v>
      </c>
      <c r="F2034" s="1" t="s">
        <v>1198</v>
      </c>
      <c r="G2034" s="99" t="s">
        <v>946</v>
      </c>
      <c r="H2034" s="5">
        <v>1</v>
      </c>
      <c r="I2034" s="5" t="str">
        <f>VLOOKUP(F2034,'Set up'!$A$2:$C$44,3,FALSE)</f>
        <v>Cash</v>
      </c>
      <c r="J2034" s="5">
        <f>VLOOKUP(F2034,'Set up'!$A$2:$D$44,4,FALSE)</f>
        <v>0</v>
      </c>
      <c r="K2034" s="4">
        <f t="shared" si="677"/>
        <v>45166</v>
      </c>
      <c r="L2034" s="5">
        <f t="shared" si="678"/>
        <v>8</v>
      </c>
      <c r="M2034" s="5">
        <f t="shared" si="679"/>
        <v>2023</v>
      </c>
      <c r="N2034" s="96">
        <v>420</v>
      </c>
      <c r="O2034" s="6">
        <f t="shared" si="680"/>
        <v>-420</v>
      </c>
      <c r="P2034" s="6">
        <f t="shared" si="683"/>
        <v>0</v>
      </c>
      <c r="Q2034" s="7">
        <f t="shared" si="684"/>
        <v>3512909.0500000012</v>
      </c>
      <c r="R2034" s="44" t="str">
        <f>VLOOKUP(F2034,'Set up'!$A$2:$E$44,5,FALSE)</f>
        <v>Trsf</v>
      </c>
      <c r="S2034" s="1" t="s">
        <v>1964</v>
      </c>
    </row>
    <row r="2035" spans="1:19" ht="15" customHeight="1" x14ac:dyDescent="0.3">
      <c r="A2035" s="4">
        <v>45166</v>
      </c>
      <c r="B2035" s="5">
        <f t="shared" si="681"/>
        <v>8</v>
      </c>
      <c r="C2035" s="5">
        <f t="shared" si="682"/>
        <v>2023</v>
      </c>
      <c r="D2035" s="88" t="s">
        <v>1835</v>
      </c>
      <c r="E2035" s="5" t="str">
        <f>VLOOKUP(F2035,'Set up'!$A$2:$C$44,2,FALSE)</f>
        <v>C00000034</v>
      </c>
      <c r="F2035" s="1" t="s">
        <v>1198</v>
      </c>
      <c r="G2035" s="99" t="s">
        <v>1821</v>
      </c>
      <c r="H2035" s="5">
        <v>1</v>
      </c>
      <c r="I2035" s="5" t="str">
        <f>VLOOKUP(F2035,'Set up'!$A$2:$C$44,3,FALSE)</f>
        <v>Cash</v>
      </c>
      <c r="J2035" s="5">
        <f>VLOOKUP(F2035,'Set up'!$A$2:$D$44,4,FALSE)</f>
        <v>0</v>
      </c>
      <c r="K2035" s="4">
        <f t="shared" si="677"/>
        <v>45166</v>
      </c>
      <c r="L2035" s="5">
        <f t="shared" si="678"/>
        <v>8</v>
      </c>
      <c r="M2035" s="5">
        <f t="shared" si="679"/>
        <v>2023</v>
      </c>
      <c r="N2035" s="96">
        <v>160</v>
      </c>
      <c r="O2035" s="6">
        <f t="shared" si="680"/>
        <v>-160</v>
      </c>
      <c r="P2035" s="6">
        <f t="shared" si="683"/>
        <v>0</v>
      </c>
      <c r="Q2035" s="7">
        <f t="shared" si="684"/>
        <v>3513069.0500000012</v>
      </c>
      <c r="R2035" s="44" t="str">
        <f>VLOOKUP(F2035,'Set up'!$A$2:$E$44,5,FALSE)</f>
        <v>Trsf</v>
      </c>
      <c r="S2035" s="1" t="s">
        <v>1965</v>
      </c>
    </row>
    <row r="2036" spans="1:19" ht="15" customHeight="1" x14ac:dyDescent="0.3">
      <c r="A2036" s="4">
        <v>45166</v>
      </c>
      <c r="B2036" s="5">
        <f t="shared" si="681"/>
        <v>8</v>
      </c>
      <c r="C2036" s="5">
        <f t="shared" si="682"/>
        <v>2023</v>
      </c>
      <c r="D2036" s="88" t="s">
        <v>1835</v>
      </c>
      <c r="E2036" s="5" t="str">
        <f>VLOOKUP(F2036,'Set up'!$A$2:$C$44,2,FALSE)</f>
        <v>C00000034</v>
      </c>
      <c r="F2036" s="1" t="s">
        <v>1198</v>
      </c>
      <c r="G2036" s="99" t="s">
        <v>1407</v>
      </c>
      <c r="H2036" s="5">
        <v>2</v>
      </c>
      <c r="I2036" s="5" t="str">
        <f>VLOOKUP(F2036,'Set up'!$A$2:$C$44,3,FALSE)</f>
        <v>Cash</v>
      </c>
      <c r="J2036" s="5">
        <f>VLOOKUP(F2036,'Set up'!$A$2:$D$44,4,FALSE)</f>
        <v>0</v>
      </c>
      <c r="K2036" s="4">
        <f t="shared" si="677"/>
        <v>45166</v>
      </c>
      <c r="L2036" s="5">
        <f t="shared" si="678"/>
        <v>8</v>
      </c>
      <c r="M2036" s="5">
        <f t="shared" si="679"/>
        <v>2023</v>
      </c>
      <c r="N2036" s="96">
        <v>100</v>
      </c>
      <c r="O2036" s="6">
        <f t="shared" si="680"/>
        <v>-100</v>
      </c>
      <c r="P2036" s="6">
        <f t="shared" si="683"/>
        <v>0</v>
      </c>
      <c r="Q2036" s="7">
        <f t="shared" si="684"/>
        <v>3513169.0500000012</v>
      </c>
      <c r="R2036" s="44" t="str">
        <f>VLOOKUP(F2036,'Set up'!$A$2:$E$44,5,FALSE)</f>
        <v>Trsf</v>
      </c>
      <c r="S2036" s="1" t="s">
        <v>1966</v>
      </c>
    </row>
    <row r="2037" spans="1:19" ht="15" customHeight="1" x14ac:dyDescent="0.3">
      <c r="A2037" s="4">
        <v>45166</v>
      </c>
      <c r="B2037" s="5">
        <f t="shared" si="681"/>
        <v>8</v>
      </c>
      <c r="C2037" s="5">
        <f t="shared" si="682"/>
        <v>2023</v>
      </c>
      <c r="D2037" s="88" t="s">
        <v>1835</v>
      </c>
      <c r="E2037" s="5" t="str">
        <f>VLOOKUP(F2037,'Set up'!$A$2:$C$44,2,FALSE)</f>
        <v>C00000034</v>
      </c>
      <c r="F2037" s="1" t="s">
        <v>1198</v>
      </c>
      <c r="G2037" s="99" t="s">
        <v>1244</v>
      </c>
      <c r="H2037" s="5">
        <v>16</v>
      </c>
      <c r="I2037" s="5" t="str">
        <f>VLOOKUP(F2037,'Set up'!$A$2:$C$44,3,FALSE)</f>
        <v>Cash</v>
      </c>
      <c r="J2037" s="5">
        <f>VLOOKUP(F2037,'Set up'!$A$2:$D$44,4,FALSE)</f>
        <v>0</v>
      </c>
      <c r="K2037" s="4">
        <f t="shared" si="677"/>
        <v>45166</v>
      </c>
      <c r="L2037" s="5">
        <f t="shared" si="678"/>
        <v>8</v>
      </c>
      <c r="M2037" s="5">
        <f t="shared" si="679"/>
        <v>2023</v>
      </c>
      <c r="N2037" s="96">
        <v>2224</v>
      </c>
      <c r="O2037" s="6">
        <f t="shared" si="680"/>
        <v>-2224</v>
      </c>
      <c r="P2037" s="6">
        <f t="shared" si="683"/>
        <v>0</v>
      </c>
      <c r="Q2037" s="7">
        <f t="shared" si="684"/>
        <v>3515393.0500000012</v>
      </c>
      <c r="R2037" s="44" t="str">
        <f>VLOOKUP(F2037,'Set up'!$A$2:$E$44,5,FALSE)</f>
        <v>Trsf</v>
      </c>
      <c r="S2037" s="1" t="s">
        <v>1967</v>
      </c>
    </row>
    <row r="2038" spans="1:19" ht="15" customHeight="1" x14ac:dyDescent="0.3">
      <c r="A2038" s="4">
        <v>45166</v>
      </c>
      <c r="B2038" s="5">
        <f t="shared" si="681"/>
        <v>8</v>
      </c>
      <c r="C2038" s="5">
        <f t="shared" si="682"/>
        <v>2023</v>
      </c>
      <c r="D2038" s="88" t="s">
        <v>1836</v>
      </c>
      <c r="E2038" s="5" t="str">
        <f>VLOOKUP(F2038,'Set up'!$A$2:$C$44,2,FALSE)</f>
        <v>C00000020</v>
      </c>
      <c r="F2038" s="1" t="s">
        <v>411</v>
      </c>
      <c r="G2038" s="99" t="s">
        <v>1112</v>
      </c>
      <c r="H2038" s="5">
        <v>2</v>
      </c>
      <c r="I2038" s="5" t="str">
        <f>VLOOKUP(F2038,'Set up'!$A$2:$C$44,3,FALSE)</f>
        <v>Cash</v>
      </c>
      <c r="J2038" s="5">
        <f>VLOOKUP(F2038,'Set up'!$A$2:$D$44,4,FALSE)</f>
        <v>0</v>
      </c>
      <c r="K2038" s="4">
        <f t="shared" si="677"/>
        <v>45166</v>
      </c>
      <c r="L2038" s="5">
        <f t="shared" si="678"/>
        <v>8</v>
      </c>
      <c r="M2038" s="5">
        <f t="shared" si="679"/>
        <v>2023</v>
      </c>
      <c r="N2038" s="96">
        <v>125</v>
      </c>
      <c r="P2038" s="6">
        <f t="shared" si="683"/>
        <v>125</v>
      </c>
      <c r="Q2038" s="7">
        <f t="shared" si="684"/>
        <v>3515518.0500000012</v>
      </c>
      <c r="R2038" s="44" t="str">
        <f>VLOOKUP(F2038,'Set up'!$A$2:$E$44,5,FALSE)</f>
        <v>Trsf</v>
      </c>
    </row>
    <row r="2039" spans="1:19" ht="15" customHeight="1" x14ac:dyDescent="0.3">
      <c r="A2039" s="4">
        <v>45166</v>
      </c>
      <c r="B2039" s="5">
        <f t="shared" si="681"/>
        <v>8</v>
      </c>
      <c r="C2039" s="5">
        <f t="shared" si="682"/>
        <v>2023</v>
      </c>
      <c r="D2039" s="88" t="s">
        <v>1837</v>
      </c>
      <c r="E2039" s="5" t="str">
        <f>VLOOKUP(F2039,'Set up'!$A$2:$C$44,2,FALSE)</f>
        <v>C00000020</v>
      </c>
      <c r="F2039" s="1" t="s">
        <v>411</v>
      </c>
      <c r="G2039" s="99" t="s">
        <v>1736</v>
      </c>
      <c r="H2039" s="5">
        <v>2</v>
      </c>
      <c r="I2039" s="5" t="str">
        <f>VLOOKUP(F2039,'Set up'!$A$2:$C$44,3,FALSE)</f>
        <v>Cash</v>
      </c>
      <c r="J2039" s="5">
        <f>VLOOKUP(F2039,'Set up'!$A$2:$D$44,4,FALSE)</f>
        <v>0</v>
      </c>
      <c r="K2039" s="4">
        <f t="shared" si="677"/>
        <v>45166</v>
      </c>
      <c r="L2039" s="5">
        <f t="shared" si="678"/>
        <v>8</v>
      </c>
      <c r="M2039" s="5">
        <f t="shared" si="679"/>
        <v>2023</v>
      </c>
      <c r="N2039" s="96">
        <v>3124</v>
      </c>
      <c r="P2039" s="6">
        <f t="shared" si="683"/>
        <v>3124</v>
      </c>
      <c r="Q2039" s="7">
        <f t="shared" si="684"/>
        <v>3518642.0500000012</v>
      </c>
      <c r="R2039" s="44" t="str">
        <f>VLOOKUP(F2039,'Set up'!$A$2:$E$44,5,FALSE)</f>
        <v>Trsf</v>
      </c>
    </row>
    <row r="2040" spans="1:19" ht="15" customHeight="1" x14ac:dyDescent="0.3">
      <c r="A2040" s="4">
        <v>45166</v>
      </c>
      <c r="B2040" s="5">
        <f t="shared" si="681"/>
        <v>8</v>
      </c>
      <c r="C2040" s="5">
        <f t="shared" si="682"/>
        <v>2023</v>
      </c>
      <c r="D2040" s="88" t="s">
        <v>1837</v>
      </c>
      <c r="E2040" s="5" t="str">
        <f>VLOOKUP(F2040,'Set up'!$A$2:$C$44,2,FALSE)</f>
        <v>C00000020</v>
      </c>
      <c r="F2040" s="1" t="s">
        <v>411</v>
      </c>
      <c r="G2040" s="99" t="s">
        <v>915</v>
      </c>
      <c r="H2040" s="5">
        <v>6</v>
      </c>
      <c r="I2040" s="5" t="str">
        <f>VLOOKUP(F2040,'Set up'!$A$2:$C$44,3,FALSE)</f>
        <v>Cash</v>
      </c>
      <c r="J2040" s="5">
        <f>VLOOKUP(F2040,'Set up'!$A$2:$D$44,4,FALSE)</f>
        <v>0</v>
      </c>
      <c r="K2040" s="4">
        <f t="shared" si="677"/>
        <v>45166</v>
      </c>
      <c r="L2040" s="5">
        <f t="shared" si="678"/>
        <v>8</v>
      </c>
      <c r="M2040" s="5">
        <f t="shared" si="679"/>
        <v>2023</v>
      </c>
      <c r="N2040" s="96">
        <v>1134</v>
      </c>
      <c r="P2040" s="6">
        <f t="shared" si="683"/>
        <v>1134</v>
      </c>
      <c r="Q2040" s="7">
        <f t="shared" si="684"/>
        <v>3519776.0500000012</v>
      </c>
      <c r="R2040" s="44" t="str">
        <f>VLOOKUP(F2040,'Set up'!$A$2:$E$44,5,FALSE)</f>
        <v>Trsf</v>
      </c>
    </row>
    <row r="2041" spans="1:19" ht="15" customHeight="1" x14ac:dyDescent="0.3">
      <c r="A2041" s="4">
        <v>45166</v>
      </c>
      <c r="B2041" s="5">
        <f t="shared" si="681"/>
        <v>8</v>
      </c>
      <c r="C2041" s="5">
        <f t="shared" si="682"/>
        <v>2023</v>
      </c>
      <c r="D2041" s="88" t="s">
        <v>1837</v>
      </c>
      <c r="E2041" s="5" t="str">
        <f>VLOOKUP(F2041,'Set up'!$A$2:$C$44,2,FALSE)</f>
        <v>C00000020</v>
      </c>
      <c r="F2041" s="1" t="s">
        <v>411</v>
      </c>
      <c r="G2041" s="99" t="s">
        <v>780</v>
      </c>
      <c r="H2041" s="5">
        <v>3</v>
      </c>
      <c r="I2041" s="5" t="str">
        <f>VLOOKUP(F2041,'Set up'!$A$2:$C$44,3,FALSE)</f>
        <v>Cash</v>
      </c>
      <c r="J2041" s="5">
        <f>VLOOKUP(F2041,'Set up'!$A$2:$D$44,4,FALSE)</f>
        <v>0</v>
      </c>
      <c r="K2041" s="4">
        <f t="shared" si="677"/>
        <v>45166</v>
      </c>
      <c r="L2041" s="5">
        <f t="shared" si="678"/>
        <v>8</v>
      </c>
      <c r="M2041" s="5">
        <f t="shared" si="679"/>
        <v>2023</v>
      </c>
      <c r="N2041" s="96">
        <v>600</v>
      </c>
      <c r="P2041" s="6">
        <f t="shared" si="683"/>
        <v>600</v>
      </c>
      <c r="Q2041" s="7">
        <f t="shared" si="684"/>
        <v>3520376.0500000012</v>
      </c>
      <c r="R2041" s="44" t="str">
        <f>VLOOKUP(F2041,'Set up'!$A$2:$E$44,5,FALSE)</f>
        <v>Trsf</v>
      </c>
    </row>
    <row r="2042" spans="1:19" ht="15" customHeight="1" x14ac:dyDescent="0.3">
      <c r="A2042" s="4">
        <v>45166</v>
      </c>
      <c r="B2042" s="5">
        <f t="shared" si="681"/>
        <v>8</v>
      </c>
      <c r="C2042" s="5">
        <f t="shared" si="682"/>
        <v>2023</v>
      </c>
      <c r="D2042" s="88" t="s">
        <v>1837</v>
      </c>
      <c r="E2042" s="5" t="str">
        <f>VLOOKUP(F2042,'Set up'!$A$2:$C$44,2,FALSE)</f>
        <v>C00000020</v>
      </c>
      <c r="F2042" s="1" t="s">
        <v>411</v>
      </c>
      <c r="G2042" s="99" t="s">
        <v>1075</v>
      </c>
      <c r="H2042" s="5">
        <v>1</v>
      </c>
      <c r="I2042" s="5" t="str">
        <f>VLOOKUP(F2042,'Set up'!$A$2:$C$44,3,FALSE)</f>
        <v>Cash</v>
      </c>
      <c r="J2042" s="5">
        <f>VLOOKUP(F2042,'Set up'!$A$2:$D$44,4,FALSE)</f>
        <v>0</v>
      </c>
      <c r="K2042" s="4">
        <f t="shared" si="677"/>
        <v>45166</v>
      </c>
      <c r="L2042" s="5">
        <f t="shared" si="678"/>
        <v>8</v>
      </c>
      <c r="M2042" s="5">
        <f t="shared" si="679"/>
        <v>2023</v>
      </c>
      <c r="N2042" s="96">
        <v>1000</v>
      </c>
      <c r="P2042" s="6">
        <f t="shared" si="683"/>
        <v>1000</v>
      </c>
      <c r="Q2042" s="7">
        <f t="shared" si="684"/>
        <v>3521376.0500000012</v>
      </c>
      <c r="R2042" s="44" t="str">
        <f>VLOOKUP(F2042,'Set up'!$A$2:$E$44,5,FALSE)</f>
        <v>Trsf</v>
      </c>
    </row>
    <row r="2043" spans="1:19" ht="15" customHeight="1" x14ac:dyDescent="0.3">
      <c r="A2043" s="4">
        <v>45168</v>
      </c>
      <c r="B2043" s="5">
        <f t="shared" si="681"/>
        <v>8</v>
      </c>
      <c r="C2043" s="5">
        <f t="shared" si="682"/>
        <v>2023</v>
      </c>
      <c r="D2043" s="88" t="s">
        <v>1838</v>
      </c>
      <c r="E2043" s="5" t="str">
        <f>VLOOKUP(F2043,'Set up'!$A$2:$C$44,2,FALSE)</f>
        <v>C00000019</v>
      </c>
      <c r="F2043" s="1" t="s">
        <v>402</v>
      </c>
      <c r="G2043" s="99" t="s">
        <v>95</v>
      </c>
      <c r="H2043" s="5">
        <v>1</v>
      </c>
      <c r="I2043" s="5" t="str">
        <f>VLOOKUP(F2043,'Set up'!$A$2:$C$44,3,FALSE)</f>
        <v>Cash</v>
      </c>
      <c r="J2043" s="5">
        <f>VLOOKUP(F2043,'Set up'!$A$2:$D$44,4,FALSE)</f>
        <v>0</v>
      </c>
      <c r="K2043" s="4">
        <f t="shared" si="677"/>
        <v>45168</v>
      </c>
      <c r="L2043" s="5">
        <f t="shared" si="678"/>
        <v>8</v>
      </c>
      <c r="M2043" s="5">
        <f t="shared" si="679"/>
        <v>2023</v>
      </c>
      <c r="N2043" s="96">
        <v>1738</v>
      </c>
      <c r="P2043" s="6">
        <f t="shared" si="683"/>
        <v>1738</v>
      </c>
      <c r="Q2043" s="7">
        <f t="shared" si="684"/>
        <v>3523114.0500000012</v>
      </c>
      <c r="R2043" s="44" t="str">
        <f>VLOOKUP(F2043,'Set up'!$A$2:$E$44,5,FALSE)</f>
        <v>Trsf</v>
      </c>
    </row>
    <row r="2044" spans="1:19" ht="15" customHeight="1" x14ac:dyDescent="0.3">
      <c r="A2044" s="4" t="s">
        <v>1881</v>
      </c>
      <c r="B2044" s="5">
        <f t="shared" ref="B2044:B2107" si="685">MONTH(A2044)</f>
        <v>1</v>
      </c>
      <c r="C2044" s="5">
        <f t="shared" ref="C2044:C2107" si="686">YEAR(A2044)</f>
        <v>2023</v>
      </c>
      <c r="D2044" s="88" t="s">
        <v>1879</v>
      </c>
      <c r="E2044" s="5" t="str">
        <f>VLOOKUP(F2044,'Set up'!$A$2:$C$44,2,FALSE)</f>
        <v>C00000020</v>
      </c>
      <c r="F2044" s="1" t="s">
        <v>411</v>
      </c>
      <c r="G2044" s="103" t="s">
        <v>1112</v>
      </c>
      <c r="H2044" s="5">
        <v>2</v>
      </c>
      <c r="I2044" s="5" t="str">
        <f>VLOOKUP(F2044,'Set up'!$A$2:$C$44,3,FALSE)</f>
        <v>Cash</v>
      </c>
      <c r="J2044" s="5">
        <f>VLOOKUP(F2044,'Set up'!$A$2:$D$44,4,FALSE)</f>
        <v>0</v>
      </c>
      <c r="K2044" s="4">
        <f t="shared" ref="K2044:K2107" si="687">A2044+J2044</f>
        <v>44935</v>
      </c>
      <c r="L2044" s="5">
        <f t="shared" ref="L2044:L2107" si="688">MONTH(K2044)</f>
        <v>1</v>
      </c>
      <c r="M2044" s="5">
        <f t="shared" ref="M2044:M2107" si="689">YEAR(K2044)</f>
        <v>2023</v>
      </c>
      <c r="N2044" s="96">
        <v>125</v>
      </c>
      <c r="P2044" s="6">
        <f t="shared" si="683"/>
        <v>125</v>
      </c>
      <c r="Q2044" s="7">
        <f t="shared" ref="Q2044:Q2107" si="690">SUM(Q2043+N2044)</f>
        <v>3523239.0500000012</v>
      </c>
      <c r="R2044" s="44" t="str">
        <f>VLOOKUP(F2044,'Set up'!$A$2:$E$44,5,FALSE)</f>
        <v>Trsf</v>
      </c>
    </row>
    <row r="2045" spans="1:19" ht="15" customHeight="1" x14ac:dyDescent="0.3">
      <c r="A2045" s="4" t="s">
        <v>1881</v>
      </c>
      <c r="B2045" s="5">
        <f t="shared" si="685"/>
        <v>1</v>
      </c>
      <c r="C2045" s="5">
        <f t="shared" si="686"/>
        <v>2023</v>
      </c>
      <c r="D2045" s="88" t="s">
        <v>1880</v>
      </c>
      <c r="E2045" s="5" t="str">
        <f>VLOOKUP(F2045,'Set up'!$A$2:$C$44,2,FALSE)</f>
        <v>C00000020</v>
      </c>
      <c r="F2045" s="1" t="s">
        <v>411</v>
      </c>
      <c r="G2045" s="99" t="s">
        <v>1736</v>
      </c>
      <c r="H2045" s="5">
        <v>2</v>
      </c>
      <c r="I2045" s="5" t="str">
        <f>VLOOKUP(F2045,'Set up'!$A$2:$C$44,3,FALSE)</f>
        <v>Cash</v>
      </c>
      <c r="J2045" s="5">
        <f>VLOOKUP(F2045,'Set up'!$A$2:$D$44,4,FALSE)</f>
        <v>0</v>
      </c>
      <c r="K2045" s="4">
        <f t="shared" si="687"/>
        <v>44935</v>
      </c>
      <c r="L2045" s="5">
        <f t="shared" si="688"/>
        <v>1</v>
      </c>
      <c r="M2045" s="5">
        <f t="shared" si="689"/>
        <v>2023</v>
      </c>
      <c r="N2045" s="96">
        <v>3124</v>
      </c>
      <c r="P2045" s="6">
        <f t="shared" si="683"/>
        <v>3124</v>
      </c>
      <c r="Q2045" s="7">
        <f t="shared" si="690"/>
        <v>3526363.0500000012</v>
      </c>
      <c r="R2045" s="44" t="str">
        <f>VLOOKUP(F2045,'Set up'!$A$2:$E$44,5,FALSE)</f>
        <v>Trsf</v>
      </c>
    </row>
    <row r="2046" spans="1:19" ht="15" customHeight="1" x14ac:dyDescent="0.3">
      <c r="A2046" s="4" t="s">
        <v>1881</v>
      </c>
      <c r="B2046" s="5">
        <f t="shared" si="685"/>
        <v>1</v>
      </c>
      <c r="C2046" s="5">
        <f t="shared" si="686"/>
        <v>2023</v>
      </c>
      <c r="D2046" s="88" t="s">
        <v>1880</v>
      </c>
      <c r="E2046" s="5" t="str">
        <f>VLOOKUP(F2046,'Set up'!$A$2:$C$44,2,FALSE)</f>
        <v>C00000020</v>
      </c>
      <c r="F2046" s="1" t="s">
        <v>411</v>
      </c>
      <c r="G2046" s="99" t="s">
        <v>915</v>
      </c>
      <c r="H2046" s="5">
        <v>6</v>
      </c>
      <c r="I2046" s="5" t="str">
        <f>VLOOKUP(F2046,'Set up'!$A$2:$C$44,3,FALSE)</f>
        <v>Cash</v>
      </c>
      <c r="J2046" s="5">
        <f>VLOOKUP(F2046,'Set up'!$A$2:$D$44,4,FALSE)</f>
        <v>0</v>
      </c>
      <c r="K2046" s="4">
        <f t="shared" si="687"/>
        <v>44935</v>
      </c>
      <c r="L2046" s="5">
        <f t="shared" si="688"/>
        <v>1</v>
      </c>
      <c r="M2046" s="5">
        <f t="shared" si="689"/>
        <v>2023</v>
      </c>
      <c r="N2046" s="96">
        <v>1134</v>
      </c>
      <c r="P2046" s="6">
        <f t="shared" si="683"/>
        <v>1134</v>
      </c>
      <c r="Q2046" s="7">
        <f t="shared" si="690"/>
        <v>3527497.0500000012</v>
      </c>
      <c r="R2046" s="44" t="str">
        <f>VLOOKUP(F2046,'Set up'!$A$2:$E$44,5,FALSE)</f>
        <v>Trsf</v>
      </c>
    </row>
    <row r="2047" spans="1:19" ht="15" customHeight="1" x14ac:dyDescent="0.3">
      <c r="A2047" s="4" t="s">
        <v>1881</v>
      </c>
      <c r="B2047" s="5">
        <f t="shared" si="685"/>
        <v>1</v>
      </c>
      <c r="C2047" s="5">
        <f t="shared" si="686"/>
        <v>2023</v>
      </c>
      <c r="D2047" s="88" t="s">
        <v>1880</v>
      </c>
      <c r="E2047" s="5" t="str">
        <f>VLOOKUP(F2047,'Set up'!$A$2:$C$44,2,FALSE)</f>
        <v>C00000020</v>
      </c>
      <c r="F2047" s="1" t="s">
        <v>411</v>
      </c>
      <c r="G2047" s="99" t="s">
        <v>780</v>
      </c>
      <c r="H2047" s="5">
        <v>3</v>
      </c>
      <c r="I2047" s="5" t="str">
        <f>VLOOKUP(F2047,'Set up'!$A$2:$C$44,3,FALSE)</f>
        <v>Cash</v>
      </c>
      <c r="J2047" s="5">
        <f>VLOOKUP(F2047,'Set up'!$A$2:$D$44,4,FALSE)</f>
        <v>0</v>
      </c>
      <c r="K2047" s="4">
        <f t="shared" si="687"/>
        <v>44935</v>
      </c>
      <c r="L2047" s="5">
        <f t="shared" si="688"/>
        <v>1</v>
      </c>
      <c r="M2047" s="5">
        <f t="shared" si="689"/>
        <v>2023</v>
      </c>
      <c r="N2047" s="96">
        <v>600</v>
      </c>
      <c r="P2047" s="6">
        <f t="shared" si="683"/>
        <v>600</v>
      </c>
      <c r="Q2047" s="7">
        <f t="shared" si="690"/>
        <v>3528097.0500000012</v>
      </c>
      <c r="R2047" s="44" t="str">
        <f>VLOOKUP(F2047,'Set up'!$A$2:$E$44,5,FALSE)</f>
        <v>Trsf</v>
      </c>
    </row>
    <row r="2048" spans="1:19" ht="15" customHeight="1" x14ac:dyDescent="0.3">
      <c r="A2048" s="4" t="s">
        <v>1881</v>
      </c>
      <c r="B2048" s="5">
        <f t="shared" si="685"/>
        <v>1</v>
      </c>
      <c r="C2048" s="5">
        <f t="shared" si="686"/>
        <v>2023</v>
      </c>
      <c r="D2048" s="88" t="s">
        <v>1882</v>
      </c>
      <c r="E2048" s="5" t="str">
        <f>VLOOKUP(F2048,'Set up'!$A$2:$C$44,2,FALSE)</f>
        <v>C00000034</v>
      </c>
      <c r="F2048" s="1" t="s">
        <v>1198</v>
      </c>
      <c r="G2048" s="11" t="s">
        <v>1199</v>
      </c>
      <c r="H2048" s="5">
        <v>1</v>
      </c>
      <c r="I2048" s="5" t="str">
        <f>VLOOKUP(F2048,'Set up'!$A$2:$C$44,3,FALSE)</f>
        <v>Cash</v>
      </c>
      <c r="J2048" s="5">
        <f>VLOOKUP(F2048,'Set up'!$A$2:$D$44,4,FALSE)</f>
        <v>0</v>
      </c>
      <c r="K2048" s="4">
        <f t="shared" si="687"/>
        <v>44935</v>
      </c>
      <c r="L2048" s="5">
        <f t="shared" si="688"/>
        <v>1</v>
      </c>
      <c r="M2048" s="5">
        <f t="shared" si="689"/>
        <v>2023</v>
      </c>
      <c r="N2048" s="96">
        <v>1738</v>
      </c>
      <c r="O2048" s="6">
        <f t="shared" ref="O2048:O2057" si="691">-N2048</f>
        <v>-1738</v>
      </c>
      <c r="P2048" s="6">
        <f t="shared" si="683"/>
        <v>0</v>
      </c>
      <c r="Q2048" s="7">
        <f t="shared" si="690"/>
        <v>3529835.0500000012</v>
      </c>
      <c r="R2048" s="44" t="str">
        <f>VLOOKUP(F2048,'Set up'!$A$2:$E$44,5,FALSE)</f>
        <v>Trsf</v>
      </c>
      <c r="S2048" s="1" t="s">
        <v>1968</v>
      </c>
    </row>
    <row r="2049" spans="1:19" ht="15" customHeight="1" x14ac:dyDescent="0.3">
      <c r="A2049" s="4" t="s">
        <v>1881</v>
      </c>
      <c r="B2049" s="5">
        <f t="shared" si="685"/>
        <v>1</v>
      </c>
      <c r="C2049" s="5">
        <f t="shared" si="686"/>
        <v>2023</v>
      </c>
      <c r="D2049" s="88" t="s">
        <v>1882</v>
      </c>
      <c r="E2049" s="5" t="str">
        <f>VLOOKUP(F2049,'Set up'!$A$2:$C$44,2,FALSE)</f>
        <v>C00000034</v>
      </c>
      <c r="F2049" s="1" t="s">
        <v>1198</v>
      </c>
      <c r="G2049" s="90" t="s">
        <v>1112</v>
      </c>
      <c r="H2049" s="5">
        <v>1</v>
      </c>
      <c r="I2049" s="5" t="str">
        <f>VLOOKUP(F2049,'Set up'!$A$2:$C$44,3,FALSE)</f>
        <v>Cash</v>
      </c>
      <c r="J2049" s="5">
        <f>VLOOKUP(F2049,'Set up'!$A$2:$D$44,4,FALSE)</f>
        <v>0</v>
      </c>
      <c r="K2049" s="4">
        <f t="shared" si="687"/>
        <v>44935</v>
      </c>
      <c r="L2049" s="5">
        <f t="shared" si="688"/>
        <v>1</v>
      </c>
      <c r="M2049" s="5">
        <f t="shared" si="689"/>
        <v>2023</v>
      </c>
      <c r="N2049" s="96">
        <v>62.5</v>
      </c>
      <c r="O2049" s="6">
        <f t="shared" si="691"/>
        <v>-62.5</v>
      </c>
      <c r="P2049" s="6">
        <f t="shared" si="683"/>
        <v>0</v>
      </c>
      <c r="Q2049" s="7">
        <f t="shared" si="690"/>
        <v>3529897.5500000012</v>
      </c>
      <c r="R2049" s="44" t="str">
        <f>VLOOKUP(F2049,'Set up'!$A$2:$E$44,5,FALSE)</f>
        <v>Trsf</v>
      </c>
      <c r="S2049" s="1" t="s">
        <v>1969</v>
      </c>
    </row>
    <row r="2050" spans="1:19" ht="15" customHeight="1" x14ac:dyDescent="0.3">
      <c r="A2050" s="4" t="s">
        <v>1881</v>
      </c>
      <c r="B2050" s="5">
        <f t="shared" si="685"/>
        <v>1</v>
      </c>
      <c r="C2050" s="5">
        <f t="shared" si="686"/>
        <v>2023</v>
      </c>
      <c r="D2050" s="88" t="s">
        <v>1883</v>
      </c>
      <c r="E2050" s="5" t="str">
        <f>VLOOKUP(F2050,'Set up'!$A$2:$C$44,2,FALSE)</f>
        <v>C00000013</v>
      </c>
      <c r="F2050" s="1" t="s">
        <v>1455</v>
      </c>
      <c r="G2050" s="99" t="s">
        <v>1741</v>
      </c>
      <c r="H2050" s="5">
        <v>5</v>
      </c>
      <c r="I2050" s="5" t="str">
        <f>VLOOKUP(F2050,'Set up'!$A$2:$C$44,3,FALSE)</f>
        <v>Cash</v>
      </c>
      <c r="J2050" s="5">
        <f>VLOOKUP(F2050,'Set up'!$A$2:$D$44,4,FALSE)</f>
        <v>0</v>
      </c>
      <c r="K2050" s="4">
        <f t="shared" si="687"/>
        <v>44935</v>
      </c>
      <c r="L2050" s="5">
        <f t="shared" si="688"/>
        <v>1</v>
      </c>
      <c r="M2050" s="5">
        <f t="shared" si="689"/>
        <v>2023</v>
      </c>
      <c r="N2050" s="96">
        <v>9130</v>
      </c>
      <c r="O2050" s="6">
        <f t="shared" si="691"/>
        <v>-9130</v>
      </c>
      <c r="P2050" s="6">
        <f t="shared" si="683"/>
        <v>0</v>
      </c>
      <c r="Q2050" s="7">
        <f t="shared" si="690"/>
        <v>3539027.5500000012</v>
      </c>
      <c r="R2050" s="44" t="str">
        <f>VLOOKUP(F2050,'Set up'!$A$2:$E$44,5,FALSE)</f>
        <v>Chq</v>
      </c>
      <c r="S2050" s="1" t="s">
        <v>1986</v>
      </c>
    </row>
    <row r="2051" spans="1:19" ht="15" customHeight="1" x14ac:dyDescent="0.3">
      <c r="A2051" s="4" t="s">
        <v>1881</v>
      </c>
      <c r="B2051" s="5">
        <f t="shared" si="685"/>
        <v>1</v>
      </c>
      <c r="C2051" s="5">
        <f t="shared" si="686"/>
        <v>2023</v>
      </c>
      <c r="D2051" s="88" t="s">
        <v>1883</v>
      </c>
      <c r="E2051" s="5" t="str">
        <f>VLOOKUP(F2051,'Set up'!$A$2:$C$44,2,FALSE)</f>
        <v>C00000013</v>
      </c>
      <c r="F2051" s="1" t="s">
        <v>1455</v>
      </c>
      <c r="G2051" s="99" t="s">
        <v>1742</v>
      </c>
      <c r="H2051" s="5">
        <v>7</v>
      </c>
      <c r="I2051" s="5" t="str">
        <f>VLOOKUP(F2051,'Set up'!$A$2:$C$44,3,FALSE)</f>
        <v>Cash</v>
      </c>
      <c r="J2051" s="5">
        <f>VLOOKUP(F2051,'Set up'!$A$2:$D$44,4,FALSE)</f>
        <v>0</v>
      </c>
      <c r="K2051" s="4">
        <f t="shared" si="687"/>
        <v>44935</v>
      </c>
      <c r="L2051" s="5">
        <f t="shared" si="688"/>
        <v>1</v>
      </c>
      <c r="M2051" s="5">
        <f t="shared" si="689"/>
        <v>2023</v>
      </c>
      <c r="N2051" s="96">
        <v>2986.2000000000003</v>
      </c>
      <c r="O2051" s="6">
        <f t="shared" si="691"/>
        <v>-2986.2000000000003</v>
      </c>
      <c r="P2051" s="6">
        <f t="shared" si="683"/>
        <v>0</v>
      </c>
      <c r="Q2051" s="7">
        <f t="shared" si="690"/>
        <v>3542013.7500000014</v>
      </c>
      <c r="R2051" s="44" t="str">
        <f>VLOOKUP(F2051,'Set up'!$A$2:$E$44,5,FALSE)</f>
        <v>Chq</v>
      </c>
      <c r="S2051" s="1" t="s">
        <v>1986</v>
      </c>
    </row>
    <row r="2052" spans="1:19" ht="15" customHeight="1" x14ac:dyDescent="0.3">
      <c r="A2052" s="4" t="s">
        <v>1881</v>
      </c>
      <c r="B2052" s="5">
        <f t="shared" si="685"/>
        <v>1</v>
      </c>
      <c r="C2052" s="5">
        <f t="shared" si="686"/>
        <v>2023</v>
      </c>
      <c r="D2052" s="88" t="s">
        <v>1883</v>
      </c>
      <c r="E2052" s="5" t="str">
        <f>VLOOKUP(F2052,'Set up'!$A$2:$C$44,2,FALSE)</f>
        <v>C00000013</v>
      </c>
      <c r="F2052" s="1" t="s">
        <v>1455</v>
      </c>
      <c r="G2052" s="99" t="s">
        <v>44</v>
      </c>
      <c r="H2052" s="5">
        <v>10</v>
      </c>
      <c r="I2052" s="5" t="str">
        <f>VLOOKUP(F2052,'Set up'!$A$2:$C$44,3,FALSE)</f>
        <v>Cash</v>
      </c>
      <c r="J2052" s="5">
        <f>VLOOKUP(F2052,'Set up'!$A$2:$D$44,4,FALSE)</f>
        <v>0</v>
      </c>
      <c r="K2052" s="4">
        <f t="shared" si="687"/>
        <v>44935</v>
      </c>
      <c r="L2052" s="5">
        <f t="shared" si="688"/>
        <v>1</v>
      </c>
      <c r="M2052" s="5">
        <f t="shared" si="689"/>
        <v>2023</v>
      </c>
      <c r="N2052" s="96">
        <v>2580</v>
      </c>
      <c r="O2052" s="6">
        <f t="shared" si="691"/>
        <v>-2580</v>
      </c>
      <c r="P2052" s="6">
        <f t="shared" si="683"/>
        <v>0</v>
      </c>
      <c r="Q2052" s="7">
        <f t="shared" si="690"/>
        <v>3544593.7500000014</v>
      </c>
      <c r="R2052" s="44" t="str">
        <f>VLOOKUP(F2052,'Set up'!$A$2:$E$44,5,FALSE)</f>
        <v>Chq</v>
      </c>
      <c r="S2052" s="1" t="s">
        <v>1986</v>
      </c>
    </row>
    <row r="2053" spans="1:19" ht="15" customHeight="1" x14ac:dyDescent="0.3">
      <c r="A2053" s="4" t="s">
        <v>1881</v>
      </c>
      <c r="B2053" s="5">
        <f t="shared" si="685"/>
        <v>1</v>
      </c>
      <c r="C2053" s="5">
        <f t="shared" si="686"/>
        <v>2023</v>
      </c>
      <c r="D2053" s="88" t="s">
        <v>1883</v>
      </c>
      <c r="E2053" s="5" t="str">
        <f>VLOOKUP(F2053,'Set up'!$A$2:$C$44,2,FALSE)</f>
        <v>C00000013</v>
      </c>
      <c r="F2053" s="1" t="s">
        <v>1455</v>
      </c>
      <c r="G2053" s="99" t="s">
        <v>17</v>
      </c>
      <c r="H2053" s="5">
        <v>4</v>
      </c>
      <c r="I2053" s="5" t="str">
        <f>VLOOKUP(F2053,'Set up'!$A$2:$C$44,3,FALSE)</f>
        <v>Cash</v>
      </c>
      <c r="J2053" s="5">
        <f>VLOOKUP(F2053,'Set up'!$A$2:$D$44,4,FALSE)</f>
        <v>0</v>
      </c>
      <c r="K2053" s="4">
        <f t="shared" si="687"/>
        <v>44935</v>
      </c>
      <c r="L2053" s="5">
        <f t="shared" si="688"/>
        <v>1</v>
      </c>
      <c r="M2053" s="5">
        <f t="shared" si="689"/>
        <v>2023</v>
      </c>
      <c r="N2053" s="96">
        <v>440</v>
      </c>
      <c r="O2053" s="6">
        <f t="shared" si="691"/>
        <v>-440</v>
      </c>
      <c r="P2053" s="6">
        <f t="shared" si="683"/>
        <v>0</v>
      </c>
      <c r="Q2053" s="7">
        <f t="shared" si="690"/>
        <v>3545033.7500000014</v>
      </c>
      <c r="R2053" s="44" t="str">
        <f>VLOOKUP(F2053,'Set up'!$A$2:$E$44,5,FALSE)</f>
        <v>Chq</v>
      </c>
      <c r="S2053" s="1" t="s">
        <v>1986</v>
      </c>
    </row>
    <row r="2054" spans="1:19" ht="15" customHeight="1" x14ac:dyDescent="0.3">
      <c r="A2054" s="4" t="s">
        <v>1881</v>
      </c>
      <c r="B2054" s="5">
        <f t="shared" si="685"/>
        <v>1</v>
      </c>
      <c r="C2054" s="5">
        <f t="shared" si="686"/>
        <v>2023</v>
      </c>
      <c r="D2054" s="88" t="s">
        <v>1883</v>
      </c>
      <c r="E2054" s="5" t="str">
        <f>VLOOKUP(F2054,'Set up'!$A$2:$C$44,2,FALSE)</f>
        <v>C00000013</v>
      </c>
      <c r="F2054" s="1" t="s">
        <v>1455</v>
      </c>
      <c r="G2054" s="99" t="s">
        <v>1745</v>
      </c>
      <c r="H2054" s="5">
        <v>1</v>
      </c>
      <c r="I2054" s="5" t="str">
        <f>VLOOKUP(F2054,'Set up'!$A$2:$C$44,3,FALSE)</f>
        <v>Cash</v>
      </c>
      <c r="J2054" s="5">
        <f>VLOOKUP(F2054,'Set up'!$A$2:$D$44,4,FALSE)</f>
        <v>0</v>
      </c>
      <c r="K2054" s="4">
        <f t="shared" si="687"/>
        <v>44935</v>
      </c>
      <c r="L2054" s="5">
        <f t="shared" si="688"/>
        <v>1</v>
      </c>
      <c r="M2054" s="5">
        <f t="shared" si="689"/>
        <v>2023</v>
      </c>
      <c r="N2054" s="96">
        <v>60</v>
      </c>
      <c r="O2054" s="6">
        <f t="shared" si="691"/>
        <v>-60</v>
      </c>
      <c r="P2054" s="6">
        <f t="shared" si="683"/>
        <v>0</v>
      </c>
      <c r="Q2054" s="7">
        <f t="shared" si="690"/>
        <v>3545093.7500000014</v>
      </c>
      <c r="R2054" s="44" t="str">
        <f>VLOOKUP(F2054,'Set up'!$A$2:$E$44,5,FALSE)</f>
        <v>Chq</v>
      </c>
      <c r="S2054" s="1" t="s">
        <v>1986</v>
      </c>
    </row>
    <row r="2055" spans="1:19" ht="15" customHeight="1" x14ac:dyDescent="0.3">
      <c r="A2055" s="4" t="s">
        <v>1881</v>
      </c>
      <c r="B2055" s="5">
        <f t="shared" si="685"/>
        <v>1</v>
      </c>
      <c r="C2055" s="5">
        <f t="shared" si="686"/>
        <v>2023</v>
      </c>
      <c r="D2055" s="88" t="s">
        <v>1883</v>
      </c>
      <c r="E2055" s="5" t="str">
        <f>VLOOKUP(F2055,'Set up'!$A$2:$C$44,2,FALSE)</f>
        <v>C00000013</v>
      </c>
      <c r="F2055" s="1" t="s">
        <v>1455</v>
      </c>
      <c r="G2055" s="99" t="s">
        <v>1746</v>
      </c>
      <c r="H2055" s="5">
        <v>1</v>
      </c>
      <c r="I2055" s="5" t="str">
        <f>VLOOKUP(F2055,'Set up'!$A$2:$C$44,3,FALSE)</f>
        <v>Cash</v>
      </c>
      <c r="J2055" s="5">
        <f>VLOOKUP(F2055,'Set up'!$A$2:$D$44,4,FALSE)</f>
        <v>0</v>
      </c>
      <c r="K2055" s="4">
        <f t="shared" si="687"/>
        <v>44935</v>
      </c>
      <c r="L2055" s="5">
        <f t="shared" si="688"/>
        <v>1</v>
      </c>
      <c r="M2055" s="5">
        <f t="shared" si="689"/>
        <v>2023</v>
      </c>
      <c r="N2055" s="96">
        <v>55.2</v>
      </c>
      <c r="O2055" s="6">
        <f t="shared" si="691"/>
        <v>-55.2</v>
      </c>
      <c r="P2055" s="6">
        <f t="shared" si="683"/>
        <v>0</v>
      </c>
      <c r="Q2055" s="7">
        <f t="shared" si="690"/>
        <v>3545148.9500000016</v>
      </c>
      <c r="R2055" s="44" t="str">
        <f>VLOOKUP(F2055,'Set up'!$A$2:$E$44,5,FALSE)</f>
        <v>Chq</v>
      </c>
      <c r="S2055" s="1" t="s">
        <v>1986</v>
      </c>
    </row>
    <row r="2056" spans="1:19" ht="15" customHeight="1" x14ac:dyDescent="0.3">
      <c r="A2056" s="4" t="s">
        <v>1881</v>
      </c>
      <c r="B2056" s="5">
        <f t="shared" si="685"/>
        <v>1</v>
      </c>
      <c r="C2056" s="5">
        <f t="shared" si="686"/>
        <v>2023</v>
      </c>
      <c r="D2056" s="88" t="s">
        <v>1883</v>
      </c>
      <c r="E2056" s="5" t="str">
        <f>VLOOKUP(F2056,'Set up'!$A$2:$C$44,2,FALSE)</f>
        <v>C00000013</v>
      </c>
      <c r="F2056" s="1" t="s">
        <v>1455</v>
      </c>
      <c r="G2056" s="99" t="s">
        <v>1120</v>
      </c>
      <c r="H2056" s="5">
        <v>2</v>
      </c>
      <c r="I2056" s="5" t="str">
        <f>VLOOKUP(F2056,'Set up'!$A$2:$C$44,3,FALSE)</f>
        <v>Cash</v>
      </c>
      <c r="J2056" s="5">
        <f>VLOOKUP(F2056,'Set up'!$A$2:$D$44,4,FALSE)</f>
        <v>0</v>
      </c>
      <c r="K2056" s="4">
        <f t="shared" si="687"/>
        <v>44935</v>
      </c>
      <c r="L2056" s="5">
        <f t="shared" si="688"/>
        <v>1</v>
      </c>
      <c r="M2056" s="5">
        <f t="shared" si="689"/>
        <v>2023</v>
      </c>
      <c r="N2056" s="96">
        <v>100</v>
      </c>
      <c r="O2056" s="6">
        <f t="shared" si="691"/>
        <v>-100</v>
      </c>
      <c r="P2056" s="6">
        <f t="shared" si="683"/>
        <v>0</v>
      </c>
      <c r="Q2056" s="7">
        <f t="shared" si="690"/>
        <v>3545248.9500000016</v>
      </c>
      <c r="R2056" s="44" t="str">
        <f>VLOOKUP(F2056,'Set up'!$A$2:$E$44,5,FALSE)</f>
        <v>Chq</v>
      </c>
      <c r="S2056" s="1" t="s">
        <v>1986</v>
      </c>
    </row>
    <row r="2057" spans="1:19" ht="15" customHeight="1" x14ac:dyDescent="0.3">
      <c r="A2057" s="4" t="s">
        <v>1881</v>
      </c>
      <c r="B2057" s="5">
        <f t="shared" si="685"/>
        <v>1</v>
      </c>
      <c r="C2057" s="5">
        <f t="shared" si="686"/>
        <v>2023</v>
      </c>
      <c r="D2057" s="88" t="s">
        <v>1883</v>
      </c>
      <c r="E2057" s="5" t="str">
        <f>VLOOKUP(F2057,'Set up'!$A$2:$C$44,2,FALSE)</f>
        <v>C00000013</v>
      </c>
      <c r="F2057" s="1" t="s">
        <v>1455</v>
      </c>
      <c r="G2057" s="99" t="s">
        <v>616</v>
      </c>
      <c r="H2057" s="5">
        <v>1</v>
      </c>
      <c r="I2057" s="5" t="str">
        <f>VLOOKUP(F2057,'Set up'!$A$2:$C$44,3,FALSE)</f>
        <v>Cash</v>
      </c>
      <c r="J2057" s="5">
        <f>VLOOKUP(F2057,'Set up'!$A$2:$D$44,4,FALSE)</f>
        <v>0</v>
      </c>
      <c r="K2057" s="4">
        <f t="shared" si="687"/>
        <v>44935</v>
      </c>
      <c r="L2057" s="5">
        <f t="shared" si="688"/>
        <v>1</v>
      </c>
      <c r="M2057" s="5">
        <f t="shared" si="689"/>
        <v>2023</v>
      </c>
      <c r="N2057" s="96">
        <v>430</v>
      </c>
      <c r="O2057" s="6">
        <f t="shared" si="691"/>
        <v>-430</v>
      </c>
      <c r="P2057" s="6">
        <f t="shared" si="683"/>
        <v>0</v>
      </c>
      <c r="Q2057" s="7">
        <f t="shared" si="690"/>
        <v>3545678.9500000016</v>
      </c>
      <c r="R2057" s="44" t="str">
        <f>VLOOKUP(F2057,'Set up'!$A$2:$E$44,5,FALSE)</f>
        <v>Chq</v>
      </c>
      <c r="S2057" s="1" t="s">
        <v>1986</v>
      </c>
    </row>
    <row r="2058" spans="1:19" ht="15" customHeight="1" x14ac:dyDescent="0.3">
      <c r="A2058" s="4" t="s">
        <v>1881</v>
      </c>
      <c r="B2058" s="5">
        <f t="shared" si="685"/>
        <v>1</v>
      </c>
      <c r="C2058" s="5">
        <f t="shared" si="686"/>
        <v>2023</v>
      </c>
      <c r="D2058" s="88" t="s">
        <v>1884</v>
      </c>
      <c r="E2058" s="5" t="str">
        <f>VLOOKUP(F2058,'Set up'!$A$2:$C$44,2,FALSE)</f>
        <v>C00000020</v>
      </c>
      <c r="F2058" s="1" t="s">
        <v>411</v>
      </c>
      <c r="G2058" s="103" t="s">
        <v>1112</v>
      </c>
      <c r="H2058" s="5">
        <v>2</v>
      </c>
      <c r="I2058" s="5" t="str">
        <f>VLOOKUP(F2058,'Set up'!$A$2:$C$44,3,FALSE)</f>
        <v>Cash</v>
      </c>
      <c r="J2058" s="5">
        <f>VLOOKUP(F2058,'Set up'!$A$2:$D$44,4,FALSE)</f>
        <v>0</v>
      </c>
      <c r="K2058" s="4">
        <f t="shared" si="687"/>
        <v>44935</v>
      </c>
      <c r="L2058" s="5">
        <f t="shared" si="688"/>
        <v>1</v>
      </c>
      <c r="M2058" s="5">
        <f t="shared" si="689"/>
        <v>2023</v>
      </c>
      <c r="N2058" s="96">
        <v>125</v>
      </c>
      <c r="P2058" s="6">
        <f t="shared" si="683"/>
        <v>125</v>
      </c>
      <c r="Q2058" s="7">
        <f t="shared" si="690"/>
        <v>3545803.9500000016</v>
      </c>
      <c r="R2058" s="44" t="str">
        <f>VLOOKUP(F2058,'Set up'!$A$2:$E$44,5,FALSE)</f>
        <v>Trsf</v>
      </c>
    </row>
    <row r="2059" spans="1:19" ht="15" customHeight="1" x14ac:dyDescent="0.3">
      <c r="A2059" s="4" t="s">
        <v>1881</v>
      </c>
      <c r="B2059" s="5">
        <f t="shared" si="685"/>
        <v>1</v>
      </c>
      <c r="C2059" s="5">
        <f t="shared" si="686"/>
        <v>2023</v>
      </c>
      <c r="D2059" s="88" t="s">
        <v>1885</v>
      </c>
      <c r="E2059" s="5" t="str">
        <f>VLOOKUP(F2059,'Set up'!$A$2:$C$44,2,FALSE)</f>
        <v>C00000020</v>
      </c>
      <c r="F2059" s="1" t="s">
        <v>411</v>
      </c>
      <c r="G2059" s="103" t="s">
        <v>1736</v>
      </c>
      <c r="H2059" s="5">
        <v>2</v>
      </c>
      <c r="I2059" s="5" t="str">
        <f>VLOOKUP(F2059,'Set up'!$A$2:$C$44,3,FALSE)</f>
        <v>Cash</v>
      </c>
      <c r="J2059" s="5">
        <f>VLOOKUP(F2059,'Set up'!$A$2:$D$44,4,FALSE)</f>
        <v>0</v>
      </c>
      <c r="K2059" s="4">
        <f t="shared" si="687"/>
        <v>44935</v>
      </c>
      <c r="L2059" s="5">
        <f t="shared" si="688"/>
        <v>1</v>
      </c>
      <c r="M2059" s="5">
        <f t="shared" si="689"/>
        <v>2023</v>
      </c>
      <c r="N2059" s="96">
        <v>3212</v>
      </c>
      <c r="P2059" s="6">
        <f t="shared" si="683"/>
        <v>3212</v>
      </c>
      <c r="Q2059" s="7">
        <f t="shared" si="690"/>
        <v>3549015.9500000016</v>
      </c>
      <c r="R2059" s="44" t="str">
        <f>VLOOKUP(F2059,'Set up'!$A$2:$E$44,5,FALSE)</f>
        <v>Trsf</v>
      </c>
    </row>
    <row r="2060" spans="1:19" ht="15" customHeight="1" x14ac:dyDescent="0.3">
      <c r="A2060" s="4" t="s">
        <v>1881</v>
      </c>
      <c r="B2060" s="5">
        <f t="shared" si="685"/>
        <v>1</v>
      </c>
      <c r="C2060" s="5">
        <f t="shared" si="686"/>
        <v>2023</v>
      </c>
      <c r="D2060" s="88" t="s">
        <v>1885</v>
      </c>
      <c r="E2060" s="5" t="str">
        <f>VLOOKUP(F2060,'Set up'!$A$2:$C$44,2,FALSE)</f>
        <v>C00000020</v>
      </c>
      <c r="F2060" s="1" t="s">
        <v>411</v>
      </c>
      <c r="G2060" s="90" t="s">
        <v>915</v>
      </c>
      <c r="H2060" s="5">
        <v>6</v>
      </c>
      <c r="I2060" s="5" t="str">
        <f>VLOOKUP(F2060,'Set up'!$A$2:$C$44,3,FALSE)</f>
        <v>Cash</v>
      </c>
      <c r="J2060" s="5">
        <f>VLOOKUP(F2060,'Set up'!$A$2:$D$44,4,FALSE)</f>
        <v>0</v>
      </c>
      <c r="K2060" s="4">
        <f t="shared" si="687"/>
        <v>44935</v>
      </c>
      <c r="L2060" s="5">
        <f t="shared" si="688"/>
        <v>1</v>
      </c>
      <c r="M2060" s="5">
        <f t="shared" si="689"/>
        <v>2023</v>
      </c>
      <c r="N2060" s="96">
        <v>1134</v>
      </c>
      <c r="P2060" s="6">
        <f t="shared" si="683"/>
        <v>1134</v>
      </c>
      <c r="Q2060" s="7">
        <f t="shared" si="690"/>
        <v>3550149.9500000016</v>
      </c>
      <c r="R2060" s="44" t="str">
        <f>VLOOKUP(F2060,'Set up'!$A$2:$E$44,5,FALSE)</f>
        <v>Trsf</v>
      </c>
    </row>
    <row r="2061" spans="1:19" ht="15" customHeight="1" x14ac:dyDescent="0.3">
      <c r="A2061" s="4" t="s">
        <v>1881</v>
      </c>
      <c r="B2061" s="5">
        <f t="shared" si="685"/>
        <v>1</v>
      </c>
      <c r="C2061" s="5">
        <f t="shared" si="686"/>
        <v>2023</v>
      </c>
      <c r="D2061" s="88" t="s">
        <v>1885</v>
      </c>
      <c r="E2061" s="5" t="str">
        <f>VLOOKUP(F2061,'Set up'!$A$2:$C$44,2,FALSE)</f>
        <v>C00000020</v>
      </c>
      <c r="F2061" s="1" t="s">
        <v>411</v>
      </c>
      <c r="G2061" s="90" t="s">
        <v>780</v>
      </c>
      <c r="H2061" s="5">
        <v>3</v>
      </c>
      <c r="I2061" s="5" t="str">
        <f>VLOOKUP(F2061,'Set up'!$A$2:$C$44,3,FALSE)</f>
        <v>Cash</v>
      </c>
      <c r="J2061" s="5">
        <f>VLOOKUP(F2061,'Set up'!$A$2:$D$44,4,FALSE)</f>
        <v>0</v>
      </c>
      <c r="K2061" s="4">
        <f t="shared" si="687"/>
        <v>44935</v>
      </c>
      <c r="L2061" s="5">
        <f t="shared" si="688"/>
        <v>1</v>
      </c>
      <c r="M2061" s="5">
        <f t="shared" si="689"/>
        <v>2023</v>
      </c>
      <c r="N2061" s="96">
        <v>600</v>
      </c>
      <c r="P2061" s="6">
        <f t="shared" si="683"/>
        <v>600</v>
      </c>
      <c r="Q2061" s="7">
        <f t="shared" si="690"/>
        <v>3550749.9500000016</v>
      </c>
      <c r="R2061" s="44" t="str">
        <f>VLOOKUP(F2061,'Set up'!$A$2:$E$44,5,FALSE)</f>
        <v>Trsf</v>
      </c>
    </row>
    <row r="2062" spans="1:19" ht="15" customHeight="1" x14ac:dyDescent="0.3">
      <c r="A2062" s="4" t="s">
        <v>1881</v>
      </c>
      <c r="B2062" s="5">
        <f t="shared" si="685"/>
        <v>1</v>
      </c>
      <c r="C2062" s="5">
        <f t="shared" si="686"/>
        <v>2023</v>
      </c>
      <c r="D2062" s="88" t="s">
        <v>1885</v>
      </c>
      <c r="E2062" s="5" t="str">
        <f>VLOOKUP(F2062,'Set up'!$A$2:$C$44,2,FALSE)</f>
        <v>C00000020</v>
      </c>
      <c r="F2062" s="1" t="s">
        <v>411</v>
      </c>
      <c r="G2062" s="90" t="s">
        <v>1075</v>
      </c>
      <c r="H2062" s="5">
        <v>1</v>
      </c>
      <c r="I2062" s="5" t="str">
        <f>VLOOKUP(F2062,'Set up'!$A$2:$C$44,3,FALSE)</f>
        <v>Cash</v>
      </c>
      <c r="J2062" s="5">
        <f>VLOOKUP(F2062,'Set up'!$A$2:$D$44,4,FALSE)</f>
        <v>0</v>
      </c>
      <c r="K2062" s="4">
        <f t="shared" si="687"/>
        <v>44935</v>
      </c>
      <c r="L2062" s="5">
        <f t="shared" si="688"/>
        <v>1</v>
      </c>
      <c r="M2062" s="5">
        <f t="shared" si="689"/>
        <v>2023</v>
      </c>
      <c r="N2062" s="96">
        <v>1000</v>
      </c>
      <c r="P2062" s="6">
        <f t="shared" si="683"/>
        <v>1000</v>
      </c>
      <c r="Q2062" s="7">
        <f t="shared" si="690"/>
        <v>3551749.9500000016</v>
      </c>
      <c r="R2062" s="44" t="str">
        <f>VLOOKUP(F2062,'Set up'!$A$2:$E$44,5,FALSE)</f>
        <v>Trsf</v>
      </c>
    </row>
    <row r="2063" spans="1:19" ht="15" customHeight="1" x14ac:dyDescent="0.3">
      <c r="A2063" s="4">
        <v>45174</v>
      </c>
      <c r="B2063" s="5">
        <f t="shared" si="685"/>
        <v>9</v>
      </c>
      <c r="C2063" s="5">
        <f t="shared" si="686"/>
        <v>2023</v>
      </c>
      <c r="D2063" s="88" t="s">
        <v>1886</v>
      </c>
      <c r="E2063" s="5" t="str">
        <f>VLOOKUP(F2063,'Set up'!$A$2:$C$44,2,FALSE)</f>
        <v>C00000010</v>
      </c>
      <c r="F2063" s="1" t="s">
        <v>62</v>
      </c>
      <c r="G2063" s="99" t="s">
        <v>1180</v>
      </c>
      <c r="H2063" s="5">
        <v>6</v>
      </c>
      <c r="I2063" s="5">
        <f>VLOOKUP(F2063,'Set up'!$A$2:$C$44,3,FALSE)</f>
        <v>120</v>
      </c>
      <c r="J2063" s="5">
        <f>VLOOKUP(F2063,'Set up'!$A$2:$D$44,4,FALSE)</f>
        <v>120</v>
      </c>
      <c r="K2063" s="4">
        <f t="shared" si="687"/>
        <v>45294</v>
      </c>
      <c r="L2063" s="5">
        <f t="shared" si="688"/>
        <v>1</v>
      </c>
      <c r="M2063" s="5">
        <f t="shared" si="689"/>
        <v>2024</v>
      </c>
      <c r="N2063" s="96">
        <v>9372</v>
      </c>
      <c r="P2063" s="6">
        <f t="shared" si="683"/>
        <v>9372</v>
      </c>
      <c r="Q2063" s="7">
        <f t="shared" si="690"/>
        <v>3561121.9500000016</v>
      </c>
      <c r="R2063" s="44" t="str">
        <f>VLOOKUP(F2063,'Set up'!$A$2:$E$44,5,FALSE)</f>
        <v>Trsf</v>
      </c>
    </row>
    <row r="2064" spans="1:19" ht="15" customHeight="1" x14ac:dyDescent="0.3">
      <c r="A2064" s="4">
        <v>45174</v>
      </c>
      <c r="B2064" s="5">
        <f t="shared" si="685"/>
        <v>9</v>
      </c>
      <c r="C2064" s="5">
        <f t="shared" si="686"/>
        <v>2023</v>
      </c>
      <c r="D2064" s="88" t="s">
        <v>1886</v>
      </c>
      <c r="E2064" s="5" t="str">
        <f>VLOOKUP(F2064,'Set up'!$A$2:$C$44,2,FALSE)</f>
        <v>C00000010</v>
      </c>
      <c r="F2064" s="1" t="s">
        <v>62</v>
      </c>
      <c r="G2064" s="99" t="s">
        <v>1545</v>
      </c>
      <c r="H2064" s="5">
        <v>10</v>
      </c>
      <c r="I2064" s="5">
        <f>VLOOKUP(F2064,'Set up'!$A$2:$C$44,3,FALSE)</f>
        <v>120</v>
      </c>
      <c r="J2064" s="5">
        <f>VLOOKUP(F2064,'Set up'!$A$2:$D$44,4,FALSE)</f>
        <v>120</v>
      </c>
      <c r="K2064" s="4">
        <f t="shared" si="687"/>
        <v>45294</v>
      </c>
      <c r="L2064" s="5">
        <f t="shared" si="688"/>
        <v>1</v>
      </c>
      <c r="M2064" s="5">
        <f t="shared" si="689"/>
        <v>2024</v>
      </c>
      <c r="N2064" s="96">
        <v>1800</v>
      </c>
      <c r="P2064" s="6">
        <f t="shared" si="683"/>
        <v>1800</v>
      </c>
      <c r="Q2064" s="7">
        <f t="shared" si="690"/>
        <v>3562921.9500000016</v>
      </c>
      <c r="R2064" s="44" t="str">
        <f>VLOOKUP(F2064,'Set up'!$A$2:$E$44,5,FALSE)</f>
        <v>Trsf</v>
      </c>
    </row>
    <row r="2065" spans="1:19" ht="15" customHeight="1" x14ac:dyDescent="0.3">
      <c r="A2065" s="4">
        <v>45174</v>
      </c>
      <c r="B2065" s="5">
        <f t="shared" si="685"/>
        <v>9</v>
      </c>
      <c r="C2065" s="5">
        <f t="shared" si="686"/>
        <v>2023</v>
      </c>
      <c r="D2065" s="88" t="s">
        <v>1886</v>
      </c>
      <c r="E2065" s="5" t="str">
        <f>VLOOKUP(F2065,'Set up'!$A$2:$C$44,2,FALSE)</f>
        <v>C00000010</v>
      </c>
      <c r="F2065" s="1" t="s">
        <v>62</v>
      </c>
      <c r="G2065" s="99" t="s">
        <v>793</v>
      </c>
      <c r="H2065" s="5">
        <v>10</v>
      </c>
      <c r="I2065" s="5">
        <f>VLOOKUP(F2065,'Set up'!$A$2:$C$44,3,FALSE)</f>
        <v>120</v>
      </c>
      <c r="J2065" s="5">
        <f>VLOOKUP(F2065,'Set up'!$A$2:$D$44,4,FALSE)</f>
        <v>120</v>
      </c>
      <c r="K2065" s="4">
        <f t="shared" si="687"/>
        <v>45294</v>
      </c>
      <c r="L2065" s="5">
        <f t="shared" si="688"/>
        <v>1</v>
      </c>
      <c r="M2065" s="5">
        <f t="shared" si="689"/>
        <v>2024</v>
      </c>
      <c r="N2065" s="96">
        <v>575</v>
      </c>
      <c r="P2065" s="6">
        <f t="shared" si="683"/>
        <v>575</v>
      </c>
      <c r="Q2065" s="7">
        <f t="shared" si="690"/>
        <v>3563496.9500000016</v>
      </c>
      <c r="R2065" s="44" t="str">
        <f>VLOOKUP(F2065,'Set up'!$A$2:$E$44,5,FALSE)</f>
        <v>Trsf</v>
      </c>
    </row>
    <row r="2066" spans="1:19" ht="15" customHeight="1" x14ac:dyDescent="0.3">
      <c r="A2066" s="4">
        <v>45174</v>
      </c>
      <c r="B2066" s="5">
        <f t="shared" si="685"/>
        <v>9</v>
      </c>
      <c r="C2066" s="5">
        <f t="shared" si="686"/>
        <v>2023</v>
      </c>
      <c r="D2066" s="88" t="s">
        <v>1886</v>
      </c>
      <c r="E2066" s="5" t="str">
        <f>VLOOKUP(F2066,'Set up'!$A$2:$C$44,2,FALSE)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up'!$A$2:$C$44,3,FALSE)</f>
        <v>120</v>
      </c>
      <c r="J2066" s="5">
        <f>VLOOKUP(F2066,'Set up'!$A$2:$D$44,4,FALSE)</f>
        <v>120</v>
      </c>
      <c r="K2066" s="4">
        <f t="shared" si="687"/>
        <v>45294</v>
      </c>
      <c r="L2066" s="5">
        <f t="shared" si="688"/>
        <v>1</v>
      </c>
      <c r="M2066" s="5">
        <f t="shared" si="689"/>
        <v>2024</v>
      </c>
      <c r="N2066" s="96">
        <v>420</v>
      </c>
      <c r="P2066" s="6">
        <f t="shared" si="683"/>
        <v>420</v>
      </c>
      <c r="Q2066" s="7">
        <f t="shared" si="690"/>
        <v>3563916.9500000016</v>
      </c>
      <c r="R2066" s="44" t="str">
        <f>VLOOKUP(F2066,'Set up'!$A$2:$E$44,5,FALSE)</f>
        <v>Trsf</v>
      </c>
    </row>
    <row r="2067" spans="1:19" ht="15" customHeight="1" x14ac:dyDescent="0.3">
      <c r="A2067" s="4">
        <v>45174</v>
      </c>
      <c r="B2067" s="5">
        <f t="shared" si="685"/>
        <v>9</v>
      </c>
      <c r="C2067" s="5">
        <f t="shared" si="686"/>
        <v>2023</v>
      </c>
      <c r="D2067" s="88" t="s">
        <v>1887</v>
      </c>
      <c r="E2067" s="5" t="str">
        <f>VLOOKUP(F2067,'Set up'!$A$2:$C$44,2,FALSE)</f>
        <v>C00000034</v>
      </c>
      <c r="F2067" s="1" t="s">
        <v>1198</v>
      </c>
      <c r="G2067" s="11" t="s">
        <v>1199</v>
      </c>
      <c r="H2067" s="5">
        <v>1</v>
      </c>
      <c r="I2067" s="5" t="str">
        <f>VLOOKUP(F2067,'Set up'!$A$2:$C$44,3,FALSE)</f>
        <v>Cash</v>
      </c>
      <c r="J2067" s="5">
        <f>VLOOKUP(F2067,'Set up'!$A$2:$D$44,4,FALSE)</f>
        <v>0</v>
      </c>
      <c r="K2067" s="4">
        <f t="shared" si="687"/>
        <v>45174</v>
      </c>
      <c r="L2067" s="5">
        <f t="shared" si="688"/>
        <v>9</v>
      </c>
      <c r="M2067" s="5">
        <f t="shared" si="689"/>
        <v>2023</v>
      </c>
      <c r="N2067" s="96">
        <v>1738</v>
      </c>
      <c r="O2067" s="6">
        <f t="shared" ref="O2067:O2074" si="692">-N2067</f>
        <v>-1738</v>
      </c>
      <c r="P2067" s="6">
        <f t="shared" si="683"/>
        <v>0</v>
      </c>
      <c r="Q2067" s="7">
        <f t="shared" si="690"/>
        <v>3565654.9500000016</v>
      </c>
      <c r="R2067" s="44" t="str">
        <f>VLOOKUP(F2067,'Set up'!$A$2:$E$44,5,FALSE)</f>
        <v>Trsf</v>
      </c>
      <c r="S2067" s="1" t="s">
        <v>1970</v>
      </c>
    </row>
    <row r="2068" spans="1:19" ht="15" customHeight="1" x14ac:dyDescent="0.3">
      <c r="A2068" s="4">
        <v>45175</v>
      </c>
      <c r="B2068" s="5">
        <f t="shared" si="685"/>
        <v>9</v>
      </c>
      <c r="C2068" s="5">
        <f t="shared" si="686"/>
        <v>2023</v>
      </c>
      <c r="D2068" s="88" t="s">
        <v>1888</v>
      </c>
      <c r="E2068" s="5" t="str">
        <f>VLOOKUP(F2068,'Set up'!$A$2:$C$44,2,FALSE)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up'!$A$2:$C$44,3,FALSE)</f>
        <v>Cash</v>
      </c>
      <c r="J2068" s="5">
        <f>VLOOKUP(F2068,'Set up'!$A$2:$D$44,4,FALSE)</f>
        <v>0</v>
      </c>
      <c r="K2068" s="4">
        <f t="shared" si="687"/>
        <v>45175</v>
      </c>
      <c r="L2068" s="5">
        <f t="shared" si="688"/>
        <v>9</v>
      </c>
      <c r="M2068" s="5">
        <f t="shared" si="689"/>
        <v>2023</v>
      </c>
      <c r="N2068" s="96">
        <v>3388</v>
      </c>
      <c r="O2068" s="6">
        <f t="shared" si="692"/>
        <v>-3388</v>
      </c>
      <c r="P2068" s="6">
        <f t="shared" si="683"/>
        <v>0</v>
      </c>
      <c r="Q2068" s="7">
        <f t="shared" si="690"/>
        <v>3569042.9500000016</v>
      </c>
      <c r="R2068" s="44" t="str">
        <f>VLOOKUP(F2068,'Set up'!$A$2:$E$44,5,FALSE)</f>
        <v>Cash</v>
      </c>
      <c r="S2068" s="1" t="s">
        <v>1978</v>
      </c>
    </row>
    <row r="2069" spans="1:19" ht="15" customHeight="1" x14ac:dyDescent="0.3">
      <c r="A2069" s="4">
        <v>45175</v>
      </c>
      <c r="B2069" s="5">
        <f t="shared" si="685"/>
        <v>9</v>
      </c>
      <c r="C2069" s="5">
        <f t="shared" si="686"/>
        <v>2023</v>
      </c>
      <c r="D2069" s="88" t="s">
        <v>1888</v>
      </c>
      <c r="E2069" s="5" t="str">
        <f>VLOOKUP(F2069,'Set up'!$A$2:$C$44,2,FALSE)</f>
        <v>C00000014</v>
      </c>
      <c r="F2069" s="1" t="s">
        <v>263</v>
      </c>
      <c r="G2069" s="99" t="s">
        <v>990</v>
      </c>
      <c r="H2069" s="5">
        <v>6</v>
      </c>
      <c r="I2069" s="5" t="str">
        <f>VLOOKUP(F2069,'Set up'!$A$2:$C$44,3,FALSE)</f>
        <v>Cash</v>
      </c>
      <c r="J2069" s="5">
        <f>VLOOKUP(F2069,'Set up'!$A$2:$D$44,4,FALSE)</f>
        <v>0</v>
      </c>
      <c r="K2069" s="4">
        <f t="shared" si="687"/>
        <v>45175</v>
      </c>
      <c r="L2069" s="5">
        <f t="shared" si="688"/>
        <v>9</v>
      </c>
      <c r="M2069" s="5">
        <f t="shared" si="689"/>
        <v>2023</v>
      </c>
      <c r="N2069" s="96">
        <v>1404</v>
      </c>
      <c r="O2069" s="6">
        <f t="shared" si="692"/>
        <v>-1404</v>
      </c>
      <c r="P2069" s="6">
        <f t="shared" si="683"/>
        <v>0</v>
      </c>
      <c r="Q2069" s="7">
        <f t="shared" si="690"/>
        <v>3570446.9500000016</v>
      </c>
      <c r="R2069" s="44" t="str">
        <f>VLOOKUP(F2069,'Set up'!$A$2:$E$44,5,FALSE)</f>
        <v>Cash</v>
      </c>
      <c r="S2069" s="1" t="s">
        <v>1978</v>
      </c>
    </row>
    <row r="2070" spans="1:19" ht="15" customHeight="1" x14ac:dyDescent="0.3">
      <c r="A2070" s="4">
        <v>45175</v>
      </c>
      <c r="B2070" s="5">
        <f t="shared" si="685"/>
        <v>9</v>
      </c>
      <c r="C2070" s="5">
        <f t="shared" si="686"/>
        <v>2023</v>
      </c>
      <c r="D2070" s="88" t="s">
        <v>1888</v>
      </c>
      <c r="E2070" s="5" t="str">
        <f>VLOOKUP(F2070,'Set up'!$A$2:$C$44,2,FALSE)</f>
        <v>C00000014</v>
      </c>
      <c r="F2070" s="1" t="s">
        <v>263</v>
      </c>
      <c r="G2070" s="99" t="s">
        <v>1470</v>
      </c>
      <c r="H2070" s="5">
        <v>2</v>
      </c>
      <c r="I2070" s="5" t="str">
        <f>VLOOKUP(F2070,'Set up'!$A$2:$C$44,3,FALSE)</f>
        <v>Cash</v>
      </c>
      <c r="J2070" s="5">
        <f>VLOOKUP(F2070,'Set up'!$A$2:$D$44,4,FALSE)</f>
        <v>0</v>
      </c>
      <c r="K2070" s="4">
        <f t="shared" si="687"/>
        <v>45175</v>
      </c>
      <c r="L2070" s="5">
        <f t="shared" si="688"/>
        <v>9</v>
      </c>
      <c r="M2070" s="5">
        <f t="shared" si="689"/>
        <v>2023</v>
      </c>
      <c r="N2070" s="96">
        <v>645</v>
      </c>
      <c r="O2070" s="6">
        <f t="shared" si="692"/>
        <v>-645</v>
      </c>
      <c r="P2070" s="6">
        <f t="shared" si="683"/>
        <v>0</v>
      </c>
      <c r="Q2070" s="7">
        <f t="shared" si="690"/>
        <v>3571091.9500000016</v>
      </c>
      <c r="R2070" s="44" t="str">
        <f>VLOOKUP(F2070,'Set up'!$A$2:$E$44,5,FALSE)</f>
        <v>Cash</v>
      </c>
      <c r="S2070" s="1" t="s">
        <v>1978</v>
      </c>
    </row>
    <row r="2071" spans="1:19" ht="15" customHeight="1" x14ac:dyDescent="0.3">
      <c r="A2071" s="4">
        <v>45175</v>
      </c>
      <c r="B2071" s="5">
        <f t="shared" si="685"/>
        <v>9</v>
      </c>
      <c r="C2071" s="5">
        <f t="shared" si="686"/>
        <v>2023</v>
      </c>
      <c r="D2071" s="88" t="s">
        <v>1888</v>
      </c>
      <c r="E2071" s="5" t="str">
        <f>VLOOKUP(F2071,'Set up'!$A$2:$C$44,2,FALSE)</f>
        <v>C00000014</v>
      </c>
      <c r="F2071" s="1" t="s">
        <v>263</v>
      </c>
      <c r="G2071" s="99" t="s">
        <v>1889</v>
      </c>
      <c r="H2071" s="5">
        <v>2</v>
      </c>
      <c r="I2071" s="5" t="str">
        <f>VLOOKUP(F2071,'Set up'!$A$2:$C$44,3,FALSE)</f>
        <v>Cash</v>
      </c>
      <c r="J2071" s="5">
        <f>VLOOKUP(F2071,'Set up'!$A$2:$D$44,4,FALSE)</f>
        <v>0</v>
      </c>
      <c r="K2071" s="4">
        <f t="shared" si="687"/>
        <v>45175</v>
      </c>
      <c r="L2071" s="5">
        <f t="shared" si="688"/>
        <v>9</v>
      </c>
      <c r="M2071" s="5">
        <f t="shared" si="689"/>
        <v>2023</v>
      </c>
      <c r="N2071" s="96">
        <v>320</v>
      </c>
      <c r="O2071" s="6">
        <f t="shared" si="692"/>
        <v>-320</v>
      </c>
      <c r="P2071" s="6">
        <f t="shared" si="683"/>
        <v>0</v>
      </c>
      <c r="Q2071" s="7">
        <f t="shared" si="690"/>
        <v>3571411.9500000016</v>
      </c>
      <c r="R2071" s="44" t="str">
        <f>VLOOKUP(F2071,'Set up'!$A$2:$E$44,5,FALSE)</f>
        <v>Cash</v>
      </c>
      <c r="S2071" s="1" t="s">
        <v>1978</v>
      </c>
    </row>
    <row r="2072" spans="1:19" ht="15" customHeight="1" x14ac:dyDescent="0.3">
      <c r="A2072" s="4">
        <v>45175</v>
      </c>
      <c r="B2072" s="5">
        <f t="shared" si="685"/>
        <v>9</v>
      </c>
      <c r="C2072" s="5">
        <f t="shared" si="686"/>
        <v>2023</v>
      </c>
      <c r="D2072" s="88" t="s">
        <v>1888</v>
      </c>
      <c r="E2072" s="5" t="str">
        <f>VLOOKUP(F2072,'Set up'!$A$2:$C$44,2,FALSE)</f>
        <v>C00000014</v>
      </c>
      <c r="F2072" s="1" t="s">
        <v>263</v>
      </c>
      <c r="G2072" s="99" t="s">
        <v>1718</v>
      </c>
      <c r="H2072" s="5">
        <v>1</v>
      </c>
      <c r="I2072" s="5" t="str">
        <f>VLOOKUP(F2072,'Set up'!$A$2:$C$44,3,FALSE)</f>
        <v>Cash</v>
      </c>
      <c r="J2072" s="5">
        <f>VLOOKUP(F2072,'Set up'!$A$2:$D$44,4,FALSE)</f>
        <v>0</v>
      </c>
      <c r="K2072" s="4">
        <f t="shared" si="687"/>
        <v>45175</v>
      </c>
      <c r="L2072" s="5">
        <f t="shared" si="688"/>
        <v>9</v>
      </c>
      <c r="M2072" s="5">
        <f t="shared" si="689"/>
        <v>2023</v>
      </c>
      <c r="N2072" s="96">
        <v>165</v>
      </c>
      <c r="O2072" s="6">
        <f t="shared" si="692"/>
        <v>-165</v>
      </c>
      <c r="P2072" s="6">
        <f t="shared" si="683"/>
        <v>0</v>
      </c>
      <c r="Q2072" s="7">
        <f t="shared" si="690"/>
        <v>3571576.9500000016</v>
      </c>
      <c r="R2072" s="44" t="str">
        <f>VLOOKUP(F2072,'Set up'!$A$2:$E$44,5,FALSE)</f>
        <v>Cash</v>
      </c>
      <c r="S2072" s="1" t="s">
        <v>1978</v>
      </c>
    </row>
    <row r="2073" spans="1:19" ht="15" customHeight="1" x14ac:dyDescent="0.3">
      <c r="A2073" s="4">
        <v>45175</v>
      </c>
      <c r="B2073" s="5">
        <f t="shared" si="685"/>
        <v>9</v>
      </c>
      <c r="C2073" s="5">
        <f t="shared" si="686"/>
        <v>2023</v>
      </c>
      <c r="D2073" s="88" t="s">
        <v>1888</v>
      </c>
      <c r="E2073" s="5" t="str">
        <f>VLOOKUP(F2073,'Set up'!$A$2:$C$44,2,FALSE)</f>
        <v>C00000014</v>
      </c>
      <c r="F2073" s="1" t="s">
        <v>263</v>
      </c>
      <c r="G2073" s="99" t="s">
        <v>1063</v>
      </c>
      <c r="H2073" s="5">
        <v>1</v>
      </c>
      <c r="I2073" s="5" t="str">
        <f>VLOOKUP(F2073,'Set up'!$A$2:$C$44,3,FALSE)</f>
        <v>Cash</v>
      </c>
      <c r="J2073" s="5">
        <f>VLOOKUP(F2073,'Set up'!$A$2:$D$44,4,FALSE)</f>
        <v>0</v>
      </c>
      <c r="K2073" s="4">
        <f t="shared" si="687"/>
        <v>45175</v>
      </c>
      <c r="L2073" s="5">
        <f t="shared" si="688"/>
        <v>9</v>
      </c>
      <c r="M2073" s="5">
        <f t="shared" si="689"/>
        <v>2023</v>
      </c>
      <c r="N2073" s="96">
        <v>95</v>
      </c>
      <c r="O2073" s="6">
        <f t="shared" si="692"/>
        <v>-95</v>
      </c>
      <c r="P2073" s="6">
        <f t="shared" si="683"/>
        <v>0</v>
      </c>
      <c r="Q2073" s="7">
        <f t="shared" si="690"/>
        <v>3571671.9500000016</v>
      </c>
      <c r="R2073" s="44" t="str">
        <f>VLOOKUP(F2073,'Set up'!$A$2:$E$44,5,FALSE)</f>
        <v>Cash</v>
      </c>
      <c r="S2073" s="1" t="s">
        <v>1978</v>
      </c>
    </row>
    <row r="2074" spans="1:19" ht="15" customHeight="1" x14ac:dyDescent="0.3">
      <c r="A2074" s="4">
        <v>45175</v>
      </c>
      <c r="B2074" s="5">
        <f t="shared" si="685"/>
        <v>9</v>
      </c>
      <c r="C2074" s="5">
        <f t="shared" si="686"/>
        <v>2023</v>
      </c>
      <c r="D2074" s="88" t="s">
        <v>1890</v>
      </c>
      <c r="E2074" s="5" t="str">
        <f>VLOOKUP(F2074,'Set up'!$A$2:$C$44,2,FALSE)</f>
        <v>C00000014</v>
      </c>
      <c r="F2074" s="1" t="s">
        <v>263</v>
      </c>
      <c r="G2074" s="99" t="s">
        <v>1112</v>
      </c>
      <c r="H2074" s="5">
        <v>1</v>
      </c>
      <c r="I2074" s="5" t="str">
        <f>VLOOKUP(F2074,'Set up'!$A$2:$C$44,3,FALSE)</f>
        <v>Cash</v>
      </c>
      <c r="J2074" s="5">
        <f>VLOOKUP(F2074,'Set up'!$A$2:$D$44,4,FALSE)</f>
        <v>0</v>
      </c>
      <c r="K2074" s="4">
        <f t="shared" si="687"/>
        <v>45175</v>
      </c>
      <c r="L2074" s="5">
        <f t="shared" si="688"/>
        <v>9</v>
      </c>
      <c r="M2074" s="5">
        <f t="shared" si="689"/>
        <v>2023</v>
      </c>
      <c r="N2074" s="96">
        <v>62.5</v>
      </c>
      <c r="O2074" s="6">
        <f t="shared" si="692"/>
        <v>-62.5</v>
      </c>
      <c r="P2074" s="6">
        <f t="shared" si="683"/>
        <v>0</v>
      </c>
      <c r="Q2074" s="7">
        <f t="shared" si="690"/>
        <v>3571734.4500000016</v>
      </c>
      <c r="R2074" s="44" t="str">
        <f>VLOOKUP(F2074,'Set up'!$A$2:$E$44,5,FALSE)</f>
        <v>Cash</v>
      </c>
      <c r="S2074" s="1" t="s">
        <v>1978</v>
      </c>
    </row>
    <row r="2075" spans="1:19" ht="15" customHeight="1" x14ac:dyDescent="0.3">
      <c r="A2075" s="4">
        <v>45176</v>
      </c>
      <c r="B2075" s="5">
        <f t="shared" si="685"/>
        <v>9</v>
      </c>
      <c r="C2075" s="5">
        <f t="shared" si="686"/>
        <v>2023</v>
      </c>
      <c r="D2075" s="88" t="s">
        <v>1891</v>
      </c>
      <c r="E2075" s="5" t="str">
        <f>VLOOKUP(F2075,'Set up'!$A$2:$C$44,2,FALSE)</f>
        <v>C00000021</v>
      </c>
      <c r="F2075" s="1" t="s">
        <v>493</v>
      </c>
      <c r="G2075" s="107" t="s">
        <v>718</v>
      </c>
      <c r="H2075" s="5">
        <v>1</v>
      </c>
      <c r="I2075" s="5" t="str">
        <f>VLOOKUP(F2075,'Set up'!$A$2:$C$44,3,FALSE)</f>
        <v>Cash</v>
      </c>
      <c r="J2075" s="5">
        <f>VLOOKUP(F2075,'Set up'!$A$2:$D$44,4,FALSE)</f>
        <v>0</v>
      </c>
      <c r="K2075" s="4">
        <f t="shared" si="687"/>
        <v>45176</v>
      </c>
      <c r="L2075" s="5">
        <f t="shared" si="688"/>
        <v>9</v>
      </c>
      <c r="M2075" s="5">
        <f t="shared" si="689"/>
        <v>2023</v>
      </c>
      <c r="N2075" s="96">
        <v>1738</v>
      </c>
      <c r="P2075" s="6">
        <f t="shared" si="683"/>
        <v>1738</v>
      </c>
      <c r="Q2075" s="7">
        <f t="shared" si="690"/>
        <v>3573472.4500000016</v>
      </c>
      <c r="R2075" s="44" t="str">
        <f>VLOOKUP(F2075,'Set up'!$A$2:$E$44,5,FALSE)</f>
        <v>PD Chq</v>
      </c>
    </row>
    <row r="2076" spans="1:19" ht="15" customHeight="1" x14ac:dyDescent="0.3">
      <c r="A2076" s="4">
        <v>45176</v>
      </c>
      <c r="B2076" s="5">
        <f t="shared" si="685"/>
        <v>9</v>
      </c>
      <c r="C2076" s="5">
        <f t="shared" si="686"/>
        <v>2023</v>
      </c>
      <c r="D2076" s="88" t="s">
        <v>1891</v>
      </c>
      <c r="E2076" s="5" t="str">
        <f>VLOOKUP(F2076,'Set up'!$A$2:$C$44,2,FALSE)</f>
        <v>C00000021</v>
      </c>
      <c r="F2076" s="1" t="s">
        <v>493</v>
      </c>
      <c r="G2076" s="99" t="s">
        <v>656</v>
      </c>
      <c r="H2076" s="5">
        <v>2</v>
      </c>
      <c r="I2076" s="5" t="str">
        <f>VLOOKUP(F2076,'Set up'!$A$2:$C$44,3,FALSE)</f>
        <v>Cash</v>
      </c>
      <c r="J2076" s="5">
        <f>VLOOKUP(F2076,'Set up'!$A$2:$D$44,4,FALSE)</f>
        <v>0</v>
      </c>
      <c r="K2076" s="4">
        <f t="shared" si="687"/>
        <v>45176</v>
      </c>
      <c r="L2076" s="5">
        <f t="shared" si="688"/>
        <v>9</v>
      </c>
      <c r="M2076" s="5">
        <f t="shared" si="689"/>
        <v>2023</v>
      </c>
      <c r="N2076" s="96">
        <v>468</v>
      </c>
      <c r="P2076" s="6">
        <f t="shared" si="683"/>
        <v>468</v>
      </c>
      <c r="Q2076" s="7">
        <f t="shared" si="690"/>
        <v>3573940.4500000016</v>
      </c>
      <c r="R2076" s="44" t="str">
        <f>VLOOKUP(F2076,'Set up'!$A$2:$E$44,5,FALSE)</f>
        <v>PD Chq</v>
      </c>
    </row>
    <row r="2077" spans="1:19" ht="15" customHeight="1" x14ac:dyDescent="0.3">
      <c r="A2077" s="4">
        <v>45176</v>
      </c>
      <c r="B2077" s="5">
        <f t="shared" si="685"/>
        <v>9</v>
      </c>
      <c r="C2077" s="5">
        <f t="shared" si="686"/>
        <v>2023</v>
      </c>
      <c r="D2077" s="88" t="s">
        <v>1891</v>
      </c>
      <c r="E2077" s="5" t="str">
        <f>VLOOKUP(F2077,'Set up'!$A$2:$C$44,2,FALSE)</f>
        <v>C00000021</v>
      </c>
      <c r="F2077" s="1" t="s">
        <v>493</v>
      </c>
      <c r="G2077" s="99" t="s">
        <v>1063</v>
      </c>
      <c r="H2077" s="5">
        <v>1</v>
      </c>
      <c r="I2077" s="5" t="str">
        <f>VLOOKUP(F2077,'Set up'!$A$2:$C$44,3,FALSE)</f>
        <v>Cash</v>
      </c>
      <c r="J2077" s="5">
        <f>VLOOKUP(F2077,'Set up'!$A$2:$D$44,4,FALSE)</f>
        <v>0</v>
      </c>
      <c r="K2077" s="4">
        <f t="shared" si="687"/>
        <v>45176</v>
      </c>
      <c r="L2077" s="5">
        <f t="shared" si="688"/>
        <v>9</v>
      </c>
      <c r="M2077" s="5">
        <f t="shared" si="689"/>
        <v>2023</v>
      </c>
      <c r="N2077" s="96">
        <v>95</v>
      </c>
      <c r="P2077" s="6">
        <f t="shared" si="683"/>
        <v>95</v>
      </c>
      <c r="Q2077" s="7">
        <f t="shared" si="690"/>
        <v>3574035.4500000016</v>
      </c>
      <c r="R2077" s="44" t="str">
        <f>VLOOKUP(F2077,'Set up'!$A$2:$E$44,5,FALSE)</f>
        <v>PD Chq</v>
      </c>
    </row>
    <row r="2078" spans="1:19" ht="15" customHeight="1" x14ac:dyDescent="0.3">
      <c r="A2078" s="4">
        <v>45176</v>
      </c>
      <c r="B2078" s="5">
        <f t="shared" si="685"/>
        <v>9</v>
      </c>
      <c r="C2078" s="5">
        <f t="shared" si="686"/>
        <v>2023</v>
      </c>
      <c r="D2078" s="88" t="s">
        <v>1891</v>
      </c>
      <c r="E2078" s="5" t="str">
        <f>VLOOKUP(F2078,'Set up'!$A$2:$C$44,2,FALSE)</f>
        <v>C00000021</v>
      </c>
      <c r="F2078" s="1" t="s">
        <v>493</v>
      </c>
      <c r="G2078" s="99" t="s">
        <v>1112</v>
      </c>
      <c r="H2078" s="5">
        <v>5</v>
      </c>
      <c r="I2078" s="5" t="str">
        <f>VLOOKUP(F2078,'Set up'!$A$2:$C$44,3,FALSE)</f>
        <v>Cash</v>
      </c>
      <c r="J2078" s="5">
        <f>VLOOKUP(F2078,'Set up'!$A$2:$D$44,4,FALSE)</f>
        <v>0</v>
      </c>
      <c r="K2078" s="4">
        <f t="shared" si="687"/>
        <v>45176</v>
      </c>
      <c r="L2078" s="5">
        <f t="shared" si="688"/>
        <v>9</v>
      </c>
      <c r="M2078" s="5">
        <f t="shared" si="689"/>
        <v>2023</v>
      </c>
      <c r="N2078" s="96">
        <v>312.5</v>
      </c>
      <c r="P2078" s="6">
        <f t="shared" si="683"/>
        <v>312.5</v>
      </c>
      <c r="Q2078" s="7">
        <f t="shared" si="690"/>
        <v>3574347.9500000016</v>
      </c>
      <c r="R2078" s="44" t="str">
        <f>VLOOKUP(F2078,'Set up'!$A$2:$E$44,5,FALSE)</f>
        <v>PD Chq</v>
      </c>
    </row>
    <row r="2079" spans="1:19" ht="15" customHeight="1" x14ac:dyDescent="0.3">
      <c r="A2079" s="4">
        <v>45177</v>
      </c>
      <c r="B2079" s="5">
        <f t="shared" si="685"/>
        <v>9</v>
      </c>
      <c r="C2079" s="5">
        <f t="shared" si="686"/>
        <v>2023</v>
      </c>
      <c r="D2079" s="88" t="s">
        <v>1892</v>
      </c>
      <c r="E2079" s="5" t="str">
        <f>VLOOKUP(F2079,'Set up'!$A$2:$C$44,2,FALSE)</f>
        <v>C00000019</v>
      </c>
      <c r="F2079" s="1" t="s">
        <v>402</v>
      </c>
      <c r="G2079" s="99" t="s">
        <v>95</v>
      </c>
      <c r="H2079" s="5">
        <v>1</v>
      </c>
      <c r="I2079" s="5" t="str">
        <f>VLOOKUP(F2079,'Set up'!$A$2:$C$44,3,FALSE)</f>
        <v>Cash</v>
      </c>
      <c r="J2079" s="5">
        <f>VLOOKUP(F2079,'Set up'!$A$2:$D$44,4,FALSE)</f>
        <v>0</v>
      </c>
      <c r="K2079" s="4">
        <f t="shared" si="687"/>
        <v>45177</v>
      </c>
      <c r="L2079" s="5">
        <f t="shared" si="688"/>
        <v>9</v>
      </c>
      <c r="M2079" s="5">
        <f t="shared" si="689"/>
        <v>2023</v>
      </c>
      <c r="N2079" s="96">
        <v>1738</v>
      </c>
      <c r="P2079" s="6">
        <f t="shared" si="683"/>
        <v>1738</v>
      </c>
      <c r="Q2079" s="7">
        <f t="shared" si="690"/>
        <v>3576085.9500000016</v>
      </c>
      <c r="R2079" s="44" t="str">
        <f>VLOOKUP(F2079,'Set up'!$A$2:$E$44,5,FALSE)</f>
        <v>Trsf</v>
      </c>
    </row>
    <row r="2080" spans="1:19" ht="15" customHeight="1" x14ac:dyDescent="0.3">
      <c r="A2080" s="4">
        <v>45177</v>
      </c>
      <c r="B2080" s="5">
        <f t="shared" si="685"/>
        <v>9</v>
      </c>
      <c r="C2080" s="5">
        <f t="shared" si="686"/>
        <v>2023</v>
      </c>
      <c r="D2080" s="88" t="s">
        <v>1892</v>
      </c>
      <c r="E2080" s="5" t="str">
        <f>VLOOKUP(F2080,'Set up'!$A$2:$C$44,2,FALSE)</f>
        <v>C00000019</v>
      </c>
      <c r="F2080" s="1" t="s">
        <v>402</v>
      </c>
      <c r="G2080" s="99" t="s">
        <v>1615</v>
      </c>
      <c r="H2080" s="5">
        <v>1</v>
      </c>
      <c r="I2080" s="5" t="str">
        <f>VLOOKUP(F2080,'Set up'!$A$2:$C$44,3,FALSE)</f>
        <v>Cash</v>
      </c>
      <c r="J2080" s="5">
        <f>VLOOKUP(F2080,'Set up'!$A$2:$D$44,4,FALSE)</f>
        <v>0</v>
      </c>
      <c r="K2080" s="4">
        <f t="shared" si="687"/>
        <v>45177</v>
      </c>
      <c r="L2080" s="5">
        <f t="shared" si="688"/>
        <v>9</v>
      </c>
      <c r="M2080" s="5">
        <f t="shared" si="689"/>
        <v>2023</v>
      </c>
      <c r="N2080" s="96">
        <v>522.6</v>
      </c>
      <c r="P2080" s="6">
        <f t="shared" si="683"/>
        <v>522.6</v>
      </c>
      <c r="Q2080" s="7">
        <f t="shared" si="690"/>
        <v>3576608.5500000017</v>
      </c>
      <c r="R2080" s="44" t="str">
        <f>VLOOKUP(F2080,'Set up'!$A$2:$E$44,5,FALSE)</f>
        <v>Trsf</v>
      </c>
    </row>
    <row r="2081" spans="1:19" ht="15" customHeight="1" x14ac:dyDescent="0.3">
      <c r="A2081" s="4">
        <v>45177</v>
      </c>
      <c r="B2081" s="5">
        <f t="shared" si="685"/>
        <v>9</v>
      </c>
      <c r="C2081" s="5">
        <f t="shared" si="686"/>
        <v>2023</v>
      </c>
      <c r="D2081" s="88" t="s">
        <v>1892</v>
      </c>
      <c r="E2081" s="5" t="str">
        <f>VLOOKUP(F2081,'Set up'!$A$2:$C$44,2,FALSE)</f>
        <v>C00000019</v>
      </c>
      <c r="F2081" s="1" t="s">
        <v>402</v>
      </c>
      <c r="G2081" s="99" t="s">
        <v>793</v>
      </c>
      <c r="H2081" s="5">
        <v>4</v>
      </c>
      <c r="I2081" s="5" t="str">
        <f>VLOOKUP(F2081,'Set up'!$A$2:$C$44,3,FALSE)</f>
        <v>Cash</v>
      </c>
      <c r="J2081" s="5">
        <f>VLOOKUP(F2081,'Set up'!$A$2:$D$44,4,FALSE)</f>
        <v>0</v>
      </c>
      <c r="K2081" s="4">
        <f t="shared" si="687"/>
        <v>45177</v>
      </c>
      <c r="L2081" s="5">
        <f t="shared" si="688"/>
        <v>9</v>
      </c>
      <c r="M2081" s="5">
        <f t="shared" si="689"/>
        <v>2023</v>
      </c>
      <c r="N2081" s="96">
        <v>250</v>
      </c>
      <c r="P2081" s="6">
        <f t="shared" si="683"/>
        <v>250</v>
      </c>
      <c r="Q2081" s="7">
        <f t="shared" si="690"/>
        <v>3576858.5500000017</v>
      </c>
      <c r="R2081" s="44" t="str">
        <f>VLOOKUP(F2081,'Set up'!$A$2:$E$44,5,FALSE)</f>
        <v>Trsf</v>
      </c>
    </row>
    <row r="2082" spans="1:19" ht="15" customHeight="1" x14ac:dyDescent="0.3">
      <c r="A2082" s="4">
        <v>45177</v>
      </c>
      <c r="B2082" s="5">
        <f t="shared" si="685"/>
        <v>9</v>
      </c>
      <c r="C2082" s="5">
        <f t="shared" si="686"/>
        <v>2023</v>
      </c>
      <c r="D2082" s="88" t="s">
        <v>1892</v>
      </c>
      <c r="E2082" s="5" t="str">
        <f>VLOOKUP(F2082,'Set up'!$A$2:$C$44,2,FALSE)</f>
        <v>C00000019</v>
      </c>
      <c r="F2082" s="1" t="s">
        <v>402</v>
      </c>
      <c r="G2082" s="99" t="s">
        <v>46</v>
      </c>
      <c r="H2082" s="5">
        <v>1</v>
      </c>
      <c r="I2082" s="5" t="str">
        <f>VLOOKUP(F2082,'Set up'!$A$2:$C$44,3,FALSE)</f>
        <v>Cash</v>
      </c>
      <c r="J2082" s="5">
        <f>VLOOKUP(F2082,'Set up'!$A$2:$D$44,4,FALSE)</f>
        <v>0</v>
      </c>
      <c r="K2082" s="4">
        <f t="shared" si="687"/>
        <v>45177</v>
      </c>
      <c r="L2082" s="5">
        <f t="shared" si="688"/>
        <v>9</v>
      </c>
      <c r="M2082" s="5">
        <f t="shared" si="689"/>
        <v>2023</v>
      </c>
      <c r="N2082" s="96">
        <v>105</v>
      </c>
      <c r="P2082" s="6">
        <f t="shared" si="683"/>
        <v>105</v>
      </c>
      <c r="Q2082" s="7">
        <f t="shared" si="690"/>
        <v>3576963.5500000017</v>
      </c>
      <c r="R2082" s="44" t="str">
        <f>VLOOKUP(F2082,'Set up'!$A$2:$E$44,5,FALSE)</f>
        <v>Trsf</v>
      </c>
    </row>
    <row r="2083" spans="1:19" ht="15" customHeight="1" x14ac:dyDescent="0.3">
      <c r="A2083" s="4">
        <v>45177</v>
      </c>
      <c r="B2083" s="5">
        <f t="shared" si="685"/>
        <v>9</v>
      </c>
      <c r="C2083" s="5">
        <f t="shared" si="686"/>
        <v>2023</v>
      </c>
      <c r="D2083" s="88" t="s">
        <v>1892</v>
      </c>
      <c r="E2083" s="5" t="str">
        <f>VLOOKUP(F2083,'Set up'!$A$2:$C$44,2,FALSE)</f>
        <v>C00000019</v>
      </c>
      <c r="F2083" s="1" t="s">
        <v>402</v>
      </c>
      <c r="G2083" s="99" t="s">
        <v>1471</v>
      </c>
      <c r="H2083" s="5">
        <v>1</v>
      </c>
      <c r="I2083" s="5" t="str">
        <f>VLOOKUP(F2083,'Set up'!$A$2:$C$44,3,FALSE)</f>
        <v>Cash</v>
      </c>
      <c r="J2083" s="5">
        <f>VLOOKUP(F2083,'Set up'!$A$2:$D$44,4,FALSE)</f>
        <v>0</v>
      </c>
      <c r="K2083" s="4">
        <f t="shared" si="687"/>
        <v>45177</v>
      </c>
      <c r="L2083" s="5">
        <f t="shared" si="688"/>
        <v>9</v>
      </c>
      <c r="M2083" s="5">
        <f t="shared" si="689"/>
        <v>2023</v>
      </c>
      <c r="N2083" s="96">
        <v>390</v>
      </c>
      <c r="P2083" s="6">
        <f t="shared" si="683"/>
        <v>390</v>
      </c>
      <c r="Q2083" s="7">
        <f t="shared" si="690"/>
        <v>3577353.5500000017</v>
      </c>
      <c r="R2083" s="44" t="str">
        <f>VLOOKUP(F2083,'Set up'!$A$2:$E$44,5,FALSE)</f>
        <v>Trsf</v>
      </c>
    </row>
    <row r="2084" spans="1:19" ht="15" customHeight="1" x14ac:dyDescent="0.3">
      <c r="A2084" s="4">
        <v>45177</v>
      </c>
      <c r="B2084" s="5">
        <f t="shared" si="685"/>
        <v>9</v>
      </c>
      <c r="C2084" s="5">
        <f t="shared" si="686"/>
        <v>2023</v>
      </c>
      <c r="D2084" s="88" t="s">
        <v>1893</v>
      </c>
      <c r="E2084" s="5" t="str">
        <f>VLOOKUP(F2084,'Set up'!$A$2:$C$44,2,FALSE)</f>
        <v>C00000009</v>
      </c>
      <c r="F2084" s="1" t="s">
        <v>58</v>
      </c>
      <c r="G2084" s="11" t="s">
        <v>951</v>
      </c>
      <c r="H2084" s="5">
        <v>12</v>
      </c>
      <c r="I2084" s="5">
        <f>VLOOKUP(F2084,'Set up'!$A$2:$C$44,3,FALSE)</f>
        <v>60</v>
      </c>
      <c r="J2084" s="5">
        <f>VLOOKUP(F2084,'Set up'!$A$2:$D$44,4,FALSE)</f>
        <v>60</v>
      </c>
      <c r="K2084" s="4">
        <f t="shared" si="687"/>
        <v>45237</v>
      </c>
      <c r="L2084" s="5">
        <f t="shared" si="688"/>
        <v>11</v>
      </c>
      <c r="M2084" s="5">
        <f t="shared" si="689"/>
        <v>2023</v>
      </c>
      <c r="N2084" s="96">
        <v>540</v>
      </c>
      <c r="P2084" s="6">
        <f t="shared" si="683"/>
        <v>540</v>
      </c>
      <c r="Q2084" s="7">
        <f t="shared" si="690"/>
        <v>3577893.5500000017</v>
      </c>
      <c r="R2084" s="44" t="str">
        <f>VLOOKUP(F2084,'Set up'!$A$2:$E$44,5,FALSE)</f>
        <v>Chq</v>
      </c>
    </row>
    <row r="2085" spans="1:19" ht="15" customHeight="1" x14ac:dyDescent="0.3">
      <c r="A2085" s="4">
        <v>45178</v>
      </c>
      <c r="B2085" s="5">
        <f t="shared" si="685"/>
        <v>9</v>
      </c>
      <c r="C2085" s="5">
        <f t="shared" si="686"/>
        <v>2023</v>
      </c>
      <c r="D2085" s="88" t="s">
        <v>1894</v>
      </c>
      <c r="E2085" s="5" t="str">
        <f>VLOOKUP(F2085,'Set up'!$A$2:$C$44,2,FALSE)</f>
        <v>C00000020</v>
      </c>
      <c r="F2085" s="1" t="s">
        <v>411</v>
      </c>
      <c r="G2085" s="103" t="s">
        <v>1112</v>
      </c>
      <c r="H2085" s="5">
        <v>2</v>
      </c>
      <c r="I2085" s="5" t="str">
        <f>VLOOKUP(F2085,'Set up'!$A$2:$C$44,3,FALSE)</f>
        <v>Cash</v>
      </c>
      <c r="J2085" s="5">
        <f>VLOOKUP(F2085,'Set up'!$A$2:$D$44,4,FALSE)</f>
        <v>0</v>
      </c>
      <c r="K2085" s="4">
        <f t="shared" si="687"/>
        <v>45178</v>
      </c>
      <c r="L2085" s="5">
        <f t="shared" si="688"/>
        <v>9</v>
      </c>
      <c r="M2085" s="5">
        <f t="shared" si="689"/>
        <v>2023</v>
      </c>
      <c r="N2085" s="96">
        <v>125</v>
      </c>
      <c r="P2085" s="6">
        <f t="shared" si="683"/>
        <v>125</v>
      </c>
      <c r="Q2085" s="7">
        <f t="shared" si="690"/>
        <v>3578018.5500000017</v>
      </c>
      <c r="R2085" s="44" t="str">
        <f>VLOOKUP(F2085,'Set up'!$A$2:$E$44,5,FALSE)</f>
        <v>Trsf</v>
      </c>
    </row>
    <row r="2086" spans="1:19" ht="15" customHeight="1" x14ac:dyDescent="0.3">
      <c r="A2086" s="4">
        <v>45178</v>
      </c>
      <c r="B2086" s="5">
        <f t="shared" si="685"/>
        <v>9</v>
      </c>
      <c r="C2086" s="5">
        <f t="shared" si="686"/>
        <v>2023</v>
      </c>
      <c r="D2086" s="88" t="s">
        <v>1895</v>
      </c>
      <c r="E2086" s="5" t="str">
        <f>VLOOKUP(F2086,'Set up'!$A$2:$C$44,2,FALSE)</f>
        <v>C00000020</v>
      </c>
      <c r="F2086" s="1" t="s">
        <v>411</v>
      </c>
      <c r="G2086" s="103" t="s">
        <v>1736</v>
      </c>
      <c r="H2086" s="5">
        <v>2</v>
      </c>
      <c r="I2086" s="5" t="str">
        <f>VLOOKUP(F2086,'Set up'!$A$2:$C$44,3,FALSE)</f>
        <v>Cash</v>
      </c>
      <c r="J2086" s="5">
        <f>VLOOKUP(F2086,'Set up'!$A$2:$D$44,4,FALSE)</f>
        <v>0</v>
      </c>
      <c r="K2086" s="4">
        <f t="shared" si="687"/>
        <v>45178</v>
      </c>
      <c r="L2086" s="5">
        <f t="shared" si="688"/>
        <v>9</v>
      </c>
      <c r="M2086" s="5">
        <f t="shared" si="689"/>
        <v>2023</v>
      </c>
      <c r="N2086" s="96">
        <v>3212</v>
      </c>
      <c r="P2086" s="6">
        <f t="shared" si="683"/>
        <v>3212</v>
      </c>
      <c r="Q2086" s="7">
        <f t="shared" si="690"/>
        <v>3581230.5500000017</v>
      </c>
      <c r="R2086" s="44" t="str">
        <f>VLOOKUP(F2086,'Set up'!$A$2:$E$44,5,FALSE)</f>
        <v>Trsf</v>
      </c>
    </row>
    <row r="2087" spans="1:19" ht="15" customHeight="1" x14ac:dyDescent="0.3">
      <c r="A2087" s="4">
        <v>45178</v>
      </c>
      <c r="B2087" s="5">
        <f t="shared" si="685"/>
        <v>9</v>
      </c>
      <c r="C2087" s="5">
        <f t="shared" si="686"/>
        <v>2023</v>
      </c>
      <c r="D2087" s="88" t="s">
        <v>1895</v>
      </c>
      <c r="E2087" s="5" t="str">
        <f>VLOOKUP(F2087,'Set up'!$A$2:$C$44,2,FALSE)</f>
        <v>C00000020</v>
      </c>
      <c r="F2087" s="1" t="s">
        <v>411</v>
      </c>
      <c r="G2087" s="90" t="s">
        <v>915</v>
      </c>
      <c r="H2087" s="5">
        <v>6</v>
      </c>
      <c r="I2087" s="5" t="str">
        <f>VLOOKUP(F2087,'Set up'!$A$2:$C$44,3,FALSE)</f>
        <v>Cash</v>
      </c>
      <c r="J2087" s="5">
        <f>VLOOKUP(F2087,'Set up'!$A$2:$D$44,4,FALSE)</f>
        <v>0</v>
      </c>
      <c r="K2087" s="4">
        <f t="shared" si="687"/>
        <v>45178</v>
      </c>
      <c r="L2087" s="5">
        <f t="shared" si="688"/>
        <v>9</v>
      </c>
      <c r="M2087" s="5">
        <f t="shared" si="689"/>
        <v>2023</v>
      </c>
      <c r="N2087" s="96">
        <v>1134</v>
      </c>
      <c r="P2087" s="6">
        <f t="shared" si="683"/>
        <v>1134</v>
      </c>
      <c r="Q2087" s="7">
        <f t="shared" si="690"/>
        <v>3582364.5500000017</v>
      </c>
      <c r="R2087" s="44" t="str">
        <f>VLOOKUP(F2087,'Set up'!$A$2:$E$44,5,FALSE)</f>
        <v>Trsf</v>
      </c>
    </row>
    <row r="2088" spans="1:19" ht="15" customHeight="1" x14ac:dyDescent="0.3">
      <c r="A2088" s="4">
        <v>45178</v>
      </c>
      <c r="B2088" s="5">
        <f t="shared" si="685"/>
        <v>9</v>
      </c>
      <c r="C2088" s="5">
        <f t="shared" si="686"/>
        <v>2023</v>
      </c>
      <c r="D2088" s="88" t="s">
        <v>1895</v>
      </c>
      <c r="E2088" s="5" t="str">
        <f>VLOOKUP(F2088,'Set up'!$A$2:$C$44,2,FALSE)</f>
        <v>C00000020</v>
      </c>
      <c r="F2088" s="1" t="s">
        <v>411</v>
      </c>
      <c r="G2088" s="90" t="s">
        <v>780</v>
      </c>
      <c r="H2088" s="5">
        <v>2</v>
      </c>
      <c r="I2088" s="5" t="str">
        <f>VLOOKUP(F2088,'Set up'!$A$2:$C$44,3,FALSE)</f>
        <v>Cash</v>
      </c>
      <c r="J2088" s="5">
        <f>VLOOKUP(F2088,'Set up'!$A$2:$D$44,4,FALSE)</f>
        <v>0</v>
      </c>
      <c r="K2088" s="4">
        <f t="shared" si="687"/>
        <v>45178</v>
      </c>
      <c r="L2088" s="5">
        <f t="shared" si="688"/>
        <v>9</v>
      </c>
      <c r="M2088" s="5">
        <f t="shared" si="689"/>
        <v>2023</v>
      </c>
      <c r="N2088" s="96">
        <v>400</v>
      </c>
      <c r="P2088" s="6">
        <f t="shared" si="683"/>
        <v>400</v>
      </c>
      <c r="Q2088" s="7">
        <f t="shared" si="690"/>
        <v>3582764.5500000017</v>
      </c>
      <c r="R2088" s="44" t="str">
        <f>VLOOKUP(F2088,'Set up'!$A$2:$E$44,5,FALSE)</f>
        <v>Trsf</v>
      </c>
    </row>
    <row r="2089" spans="1:19" ht="15" customHeight="1" x14ac:dyDescent="0.3">
      <c r="A2089" s="4">
        <v>45178</v>
      </c>
      <c r="B2089" s="5">
        <f t="shared" si="685"/>
        <v>9</v>
      </c>
      <c r="C2089" s="5">
        <f t="shared" si="686"/>
        <v>2023</v>
      </c>
      <c r="D2089" s="88" t="s">
        <v>1895</v>
      </c>
      <c r="E2089" s="5" t="str">
        <f>VLOOKUP(F2089,'Set up'!$A$2:$C$44,2,FALSE)</f>
        <v>C00000020</v>
      </c>
      <c r="F2089" s="1" t="s">
        <v>411</v>
      </c>
      <c r="G2089" s="90" t="s">
        <v>1075</v>
      </c>
      <c r="H2089" s="5">
        <v>1</v>
      </c>
      <c r="I2089" s="5" t="str">
        <f>VLOOKUP(F2089,'Set up'!$A$2:$C$44,3,FALSE)</f>
        <v>Cash</v>
      </c>
      <c r="J2089" s="5">
        <f>VLOOKUP(F2089,'Set up'!$A$2:$D$44,4,FALSE)</f>
        <v>0</v>
      </c>
      <c r="K2089" s="4">
        <f t="shared" si="687"/>
        <v>45178</v>
      </c>
      <c r="L2089" s="5">
        <f t="shared" si="688"/>
        <v>9</v>
      </c>
      <c r="M2089" s="5">
        <f t="shared" si="689"/>
        <v>2023</v>
      </c>
      <c r="N2089" s="96">
        <v>1000</v>
      </c>
      <c r="P2089" s="6">
        <f t="shared" si="683"/>
        <v>1000</v>
      </c>
      <c r="Q2089" s="7">
        <f t="shared" si="690"/>
        <v>3583764.5500000017</v>
      </c>
      <c r="R2089" s="44" t="str">
        <f>VLOOKUP(F2089,'Set up'!$A$2:$E$44,5,FALSE)</f>
        <v>Trsf</v>
      </c>
    </row>
    <row r="2090" spans="1:19" ht="15" customHeight="1" x14ac:dyDescent="0.3">
      <c r="A2090" s="4">
        <v>45178</v>
      </c>
      <c r="B2090" s="5">
        <f t="shared" si="685"/>
        <v>9</v>
      </c>
      <c r="C2090" s="5">
        <f t="shared" si="686"/>
        <v>2023</v>
      </c>
      <c r="D2090" s="88" t="s">
        <v>1896</v>
      </c>
      <c r="E2090" s="5" t="str">
        <f>VLOOKUP(F2090,'Set up'!$A$2:$C$44,2,FALSE)</f>
        <v>C00000040</v>
      </c>
      <c r="F2090" s="1" t="s">
        <v>1705</v>
      </c>
      <c r="G2090" s="99" t="s">
        <v>1120</v>
      </c>
      <c r="H2090" s="5">
        <v>1</v>
      </c>
      <c r="I2090" s="5" t="str">
        <f>VLOOKUP(F2090,'Set up'!$A$2:$C$44,3,FALSE)</f>
        <v>Cash</v>
      </c>
      <c r="J2090" s="5">
        <f>VLOOKUP(F2090,'Set up'!$A$2:$D$44,4,FALSE)</f>
        <v>0</v>
      </c>
      <c r="K2090" s="4">
        <f t="shared" si="687"/>
        <v>45178</v>
      </c>
      <c r="L2090" s="5">
        <f t="shared" si="688"/>
        <v>9</v>
      </c>
      <c r="M2090" s="5">
        <f t="shared" si="689"/>
        <v>2023</v>
      </c>
      <c r="N2090" s="96">
        <v>48</v>
      </c>
      <c r="O2090" s="6">
        <f t="shared" ref="O2090:O2093" si="693">-N2090</f>
        <v>-48</v>
      </c>
      <c r="P2090" s="6">
        <f t="shared" si="683"/>
        <v>0</v>
      </c>
      <c r="Q2090" s="7">
        <f t="shared" si="690"/>
        <v>3583812.5500000017</v>
      </c>
      <c r="R2090" s="44" t="str">
        <f>VLOOKUP(F2090,'Set up'!$A$2:$E$44,5,FALSE)</f>
        <v>Cash</v>
      </c>
      <c r="S2090" s="1" t="s">
        <v>1984</v>
      </c>
    </row>
    <row r="2091" spans="1:19" ht="15" customHeight="1" x14ac:dyDescent="0.3">
      <c r="A2091" s="4">
        <v>45180</v>
      </c>
      <c r="B2091" s="5">
        <f t="shared" si="685"/>
        <v>9</v>
      </c>
      <c r="C2091" s="5">
        <f t="shared" si="686"/>
        <v>2023</v>
      </c>
      <c r="D2091" s="88" t="s">
        <v>1899</v>
      </c>
      <c r="E2091" s="5" t="str">
        <f>VLOOKUP(F2091,'Set up'!$A$2:$C$44,2,FALSE)</f>
        <v>C00000041</v>
      </c>
      <c r="F2091" s="1" t="s">
        <v>1707</v>
      </c>
      <c r="G2091" s="99" t="s">
        <v>1897</v>
      </c>
      <c r="H2091" s="5">
        <v>1</v>
      </c>
      <c r="I2091" s="5" t="str">
        <f>VLOOKUP(F2091,'Set up'!$A$2:$C$44,3,FALSE)</f>
        <v>Cash</v>
      </c>
      <c r="J2091" s="5">
        <f>VLOOKUP(F2091,'Set up'!$A$2:$D$44,4,FALSE)</f>
        <v>0</v>
      </c>
      <c r="K2091" s="4">
        <f t="shared" si="687"/>
        <v>45180</v>
      </c>
      <c r="L2091" s="5">
        <f t="shared" si="688"/>
        <v>9</v>
      </c>
      <c r="M2091" s="5">
        <f t="shared" si="689"/>
        <v>2023</v>
      </c>
      <c r="N2091" s="96">
        <v>1738</v>
      </c>
      <c r="O2091" s="6">
        <f t="shared" si="693"/>
        <v>-1738</v>
      </c>
      <c r="P2091" s="6">
        <f t="shared" si="683"/>
        <v>0</v>
      </c>
      <c r="Q2091" s="7">
        <f t="shared" si="690"/>
        <v>3585550.5500000017</v>
      </c>
      <c r="R2091" s="44" t="str">
        <f>VLOOKUP(F2091,'Set up'!$A$2:$E$44,5,FALSE)</f>
        <v>Trsf</v>
      </c>
      <c r="S2091" s="1" t="s">
        <v>1983</v>
      </c>
    </row>
    <row r="2092" spans="1:19" ht="15" customHeight="1" x14ac:dyDescent="0.3">
      <c r="A2092" s="4">
        <v>45180</v>
      </c>
      <c r="B2092" s="5">
        <f t="shared" si="685"/>
        <v>9</v>
      </c>
      <c r="C2092" s="5">
        <f t="shared" si="686"/>
        <v>2023</v>
      </c>
      <c r="D2092" s="88" t="s">
        <v>1899</v>
      </c>
      <c r="E2092" s="5" t="str">
        <f>VLOOKUP(F2092,'Set up'!$A$2:$C$44,2,FALSE)</f>
        <v>C00000041</v>
      </c>
      <c r="F2092" s="1" t="s">
        <v>1707</v>
      </c>
      <c r="G2092" s="99" t="s">
        <v>1898</v>
      </c>
      <c r="H2092" s="5">
        <v>1</v>
      </c>
      <c r="I2092" s="5" t="str">
        <f>VLOOKUP(F2092,'Set up'!$A$2:$C$44,3,FALSE)</f>
        <v>Cash</v>
      </c>
      <c r="J2092" s="5">
        <f>VLOOKUP(F2092,'Set up'!$A$2:$D$44,4,FALSE)</f>
        <v>0</v>
      </c>
      <c r="K2092" s="4">
        <f t="shared" si="687"/>
        <v>45180</v>
      </c>
      <c r="L2092" s="5">
        <f t="shared" si="688"/>
        <v>9</v>
      </c>
      <c r="M2092" s="5">
        <f t="shared" si="689"/>
        <v>2023</v>
      </c>
      <c r="N2092" s="96">
        <v>48</v>
      </c>
      <c r="O2092" s="6">
        <f t="shared" si="693"/>
        <v>-48</v>
      </c>
      <c r="P2092" s="6">
        <f t="shared" si="683"/>
        <v>0</v>
      </c>
      <c r="Q2092" s="7">
        <f t="shared" si="690"/>
        <v>3585598.5500000017</v>
      </c>
      <c r="R2092" s="44" t="str">
        <f>VLOOKUP(F2092,'Set up'!$A$2:$E$44,5,FALSE)</f>
        <v>Trsf</v>
      </c>
      <c r="S2092" s="1" t="s">
        <v>1983</v>
      </c>
    </row>
    <row r="2093" spans="1:19" ht="15" customHeight="1" x14ac:dyDescent="0.3">
      <c r="A2093" s="4">
        <v>45180</v>
      </c>
      <c r="B2093" s="5">
        <f t="shared" si="685"/>
        <v>9</v>
      </c>
      <c r="C2093" s="5">
        <f t="shared" si="686"/>
        <v>2023</v>
      </c>
      <c r="D2093" s="88" t="s">
        <v>1899</v>
      </c>
      <c r="E2093" s="5" t="str">
        <f>VLOOKUP(F2093,'Set up'!$A$2:$C$44,2,FALSE)</f>
        <v>C00000041</v>
      </c>
      <c r="F2093" s="1" t="s">
        <v>1707</v>
      </c>
      <c r="G2093" s="99" t="s">
        <v>866</v>
      </c>
      <c r="H2093" s="5">
        <v>2</v>
      </c>
      <c r="I2093" s="5" t="str">
        <f>VLOOKUP(F2093,'Set up'!$A$2:$C$44,3,FALSE)</f>
        <v>Cash</v>
      </c>
      <c r="J2093" s="5">
        <f>VLOOKUP(F2093,'Set up'!$A$2:$D$44,4,FALSE)</f>
        <v>0</v>
      </c>
      <c r="K2093" s="4">
        <f t="shared" si="687"/>
        <v>45180</v>
      </c>
      <c r="L2093" s="5">
        <f t="shared" si="688"/>
        <v>9</v>
      </c>
      <c r="M2093" s="5">
        <f t="shared" si="689"/>
        <v>2023</v>
      </c>
      <c r="N2093" s="96">
        <v>340</v>
      </c>
      <c r="O2093" s="6">
        <f t="shared" si="693"/>
        <v>-340</v>
      </c>
      <c r="P2093" s="6">
        <f t="shared" si="683"/>
        <v>0</v>
      </c>
      <c r="Q2093" s="7">
        <f t="shared" si="690"/>
        <v>3585938.5500000017</v>
      </c>
      <c r="R2093" s="44" t="str">
        <f>VLOOKUP(F2093,'Set up'!$A$2:$E$44,5,FALSE)</f>
        <v>Trsf</v>
      </c>
      <c r="S2093" s="1" t="s">
        <v>1983</v>
      </c>
    </row>
    <row r="2094" spans="1:19" ht="15" customHeight="1" x14ac:dyDescent="0.3">
      <c r="A2094" s="4">
        <v>45181</v>
      </c>
      <c r="B2094" s="5">
        <f t="shared" si="685"/>
        <v>9</v>
      </c>
      <c r="C2094" s="5">
        <f t="shared" si="686"/>
        <v>2023</v>
      </c>
      <c r="D2094" s="88" t="s">
        <v>1900</v>
      </c>
      <c r="E2094" s="5" t="str">
        <f>VLOOKUP(F2094,'Set up'!$A$2:$C$44,2,FALSE)</f>
        <v>C00000034</v>
      </c>
      <c r="F2094" s="1" t="s">
        <v>1198</v>
      </c>
      <c r="G2094" s="99" t="s">
        <v>1199</v>
      </c>
      <c r="H2094" s="5">
        <v>1</v>
      </c>
      <c r="I2094" s="5" t="str">
        <f>VLOOKUP(F2094,'Set up'!$A$2:$C$44,3,FALSE)</f>
        <v>Cash</v>
      </c>
      <c r="J2094" s="5">
        <f>VLOOKUP(F2094,'Set up'!$A$2:$D$44,4,FALSE)</f>
        <v>0</v>
      </c>
      <c r="K2094" s="4">
        <f t="shared" si="687"/>
        <v>45181</v>
      </c>
      <c r="L2094" s="5">
        <f t="shared" si="688"/>
        <v>9</v>
      </c>
      <c r="M2094" s="5">
        <f t="shared" si="689"/>
        <v>2023</v>
      </c>
      <c r="N2094" s="96">
        <v>1738</v>
      </c>
      <c r="O2094" s="6">
        <f>-6.7</f>
        <v>-6.7</v>
      </c>
      <c r="P2094" s="6">
        <f t="shared" ref="P2094:P2118" si="694">SUM(N2094+O2094)</f>
        <v>1731.3</v>
      </c>
      <c r="Q2094" s="7">
        <f t="shared" si="690"/>
        <v>3587676.5500000017</v>
      </c>
      <c r="R2094" s="44" t="str">
        <f>VLOOKUP(F2094,'Set up'!$A$2:$E$44,5,FALSE)</f>
        <v>Trsf</v>
      </c>
      <c r="S2094" s="1" t="s">
        <v>1971</v>
      </c>
    </row>
    <row r="2095" spans="1:19" ht="15" customHeight="1" x14ac:dyDescent="0.3">
      <c r="A2095" s="4">
        <v>45181</v>
      </c>
      <c r="B2095" s="5">
        <f t="shared" si="685"/>
        <v>9</v>
      </c>
      <c r="C2095" s="5">
        <f t="shared" si="686"/>
        <v>2023</v>
      </c>
      <c r="D2095" s="88" t="s">
        <v>1900</v>
      </c>
      <c r="E2095" s="5" t="str">
        <f>VLOOKUP(F2095,'Set up'!$A$2:$C$44,2,FALSE)</f>
        <v>C00000034</v>
      </c>
      <c r="F2095" s="1" t="s">
        <v>1198</v>
      </c>
      <c r="G2095" s="99" t="s">
        <v>1433</v>
      </c>
      <c r="H2095" s="5">
        <v>1</v>
      </c>
      <c r="I2095" s="5" t="str">
        <f>VLOOKUP(F2095,'Set up'!$A$2:$C$44,3,FALSE)</f>
        <v>Cash</v>
      </c>
      <c r="J2095" s="5">
        <f>VLOOKUP(F2095,'Set up'!$A$2:$D$44,4,FALSE)</f>
        <v>0</v>
      </c>
      <c r="K2095" s="4">
        <f t="shared" si="687"/>
        <v>45181</v>
      </c>
      <c r="L2095" s="5">
        <f t="shared" si="688"/>
        <v>9</v>
      </c>
      <c r="M2095" s="5">
        <f t="shared" si="689"/>
        <v>2023</v>
      </c>
      <c r="N2095" s="96">
        <v>219</v>
      </c>
      <c r="P2095" s="6">
        <f t="shared" si="694"/>
        <v>219</v>
      </c>
      <c r="Q2095" s="7">
        <f t="shared" si="690"/>
        <v>3587895.5500000017</v>
      </c>
      <c r="R2095" s="44" t="str">
        <f>VLOOKUP(F2095,'Set up'!$A$2:$E$44,5,FALSE)</f>
        <v>Trsf</v>
      </c>
    </row>
    <row r="2096" spans="1:19" ht="15" customHeight="1" x14ac:dyDescent="0.3">
      <c r="A2096" s="4">
        <v>45181</v>
      </c>
      <c r="B2096" s="5">
        <f t="shared" si="685"/>
        <v>9</v>
      </c>
      <c r="C2096" s="5">
        <f t="shared" si="686"/>
        <v>2023</v>
      </c>
      <c r="D2096" s="88" t="s">
        <v>1900</v>
      </c>
      <c r="E2096" s="5" t="str">
        <f>VLOOKUP(F2096,'Set up'!$A$2:$C$44,2,FALSE)</f>
        <v>C00000034</v>
      </c>
      <c r="F2096" s="1" t="s">
        <v>1198</v>
      </c>
      <c r="G2096" s="99" t="s">
        <v>1799</v>
      </c>
      <c r="H2096" s="5">
        <v>2</v>
      </c>
      <c r="I2096" s="5" t="str">
        <f>VLOOKUP(F2096,'Set up'!$A$2:$C$44,3,FALSE)</f>
        <v>Cash</v>
      </c>
      <c r="J2096" s="5">
        <f>VLOOKUP(F2096,'Set up'!$A$2:$D$44,4,FALSE)</f>
        <v>0</v>
      </c>
      <c r="K2096" s="4">
        <f t="shared" si="687"/>
        <v>45181</v>
      </c>
      <c r="L2096" s="5">
        <f t="shared" si="688"/>
        <v>9</v>
      </c>
      <c r="M2096" s="5">
        <f t="shared" si="689"/>
        <v>2023</v>
      </c>
      <c r="N2096" s="96">
        <v>438</v>
      </c>
      <c r="P2096" s="6">
        <f t="shared" si="694"/>
        <v>438</v>
      </c>
      <c r="Q2096" s="7">
        <f t="shared" si="690"/>
        <v>3588333.5500000017</v>
      </c>
      <c r="R2096" s="44" t="str">
        <f>VLOOKUP(F2096,'Set up'!$A$2:$E$44,5,FALSE)</f>
        <v>Trsf</v>
      </c>
    </row>
    <row r="2097" spans="1:19" ht="15" customHeight="1" x14ac:dyDescent="0.3">
      <c r="A2097" s="4">
        <v>45181</v>
      </c>
      <c r="B2097" s="5">
        <f t="shared" si="685"/>
        <v>9</v>
      </c>
      <c r="C2097" s="5">
        <f t="shared" si="686"/>
        <v>2023</v>
      </c>
      <c r="D2097" s="88" t="s">
        <v>1900</v>
      </c>
      <c r="E2097" s="5" t="str">
        <f>VLOOKUP(F2097,'Set up'!$A$2:$C$44,2,FALSE)</f>
        <v>C00000034</v>
      </c>
      <c r="F2097" s="1" t="s">
        <v>1198</v>
      </c>
      <c r="G2097" s="99" t="s">
        <v>1820</v>
      </c>
      <c r="H2097" s="5">
        <v>1</v>
      </c>
      <c r="I2097" s="5" t="str">
        <f>VLOOKUP(F2097,'Set up'!$A$2:$C$44,3,FALSE)</f>
        <v>Cash</v>
      </c>
      <c r="J2097" s="5">
        <f>VLOOKUP(F2097,'Set up'!$A$2:$D$44,4,FALSE)</f>
        <v>0</v>
      </c>
      <c r="K2097" s="4">
        <f t="shared" si="687"/>
        <v>45181</v>
      </c>
      <c r="L2097" s="5">
        <f t="shared" si="688"/>
        <v>9</v>
      </c>
      <c r="M2097" s="5">
        <f t="shared" si="689"/>
        <v>2023</v>
      </c>
      <c r="N2097" s="96">
        <v>236</v>
      </c>
      <c r="P2097" s="6">
        <f t="shared" si="694"/>
        <v>236</v>
      </c>
      <c r="Q2097" s="7">
        <f t="shared" si="690"/>
        <v>3588569.5500000017</v>
      </c>
      <c r="R2097" s="44" t="str">
        <f>VLOOKUP(F2097,'Set up'!$A$2:$E$44,5,FALSE)</f>
        <v>Trsf</v>
      </c>
    </row>
    <row r="2098" spans="1:19" ht="15" customHeight="1" x14ac:dyDescent="0.3">
      <c r="A2098" s="4">
        <v>45181</v>
      </c>
      <c r="B2098" s="5">
        <f t="shared" si="685"/>
        <v>9</v>
      </c>
      <c r="C2098" s="5">
        <f t="shared" si="686"/>
        <v>2023</v>
      </c>
      <c r="D2098" s="88" t="s">
        <v>1900</v>
      </c>
      <c r="E2098" s="5" t="str">
        <f>VLOOKUP(F2098,'Set up'!$A$2:$C$44,2,FALSE)</f>
        <v>C00000034</v>
      </c>
      <c r="F2098" s="1" t="s">
        <v>1198</v>
      </c>
      <c r="G2098" s="99" t="s">
        <v>1063</v>
      </c>
      <c r="H2098" s="5">
        <v>2</v>
      </c>
      <c r="I2098" s="5" t="str">
        <f>VLOOKUP(F2098,'Set up'!$A$2:$C$44,3,FALSE)</f>
        <v>Cash</v>
      </c>
      <c r="J2098" s="5">
        <f>VLOOKUP(F2098,'Set up'!$A$2:$D$44,4,FALSE)</f>
        <v>0</v>
      </c>
      <c r="K2098" s="4">
        <f t="shared" si="687"/>
        <v>45181</v>
      </c>
      <c r="L2098" s="5">
        <f t="shared" si="688"/>
        <v>9</v>
      </c>
      <c r="M2098" s="5">
        <f t="shared" si="689"/>
        <v>2023</v>
      </c>
      <c r="N2098" s="96">
        <v>190</v>
      </c>
      <c r="P2098" s="6">
        <f t="shared" si="694"/>
        <v>190</v>
      </c>
      <c r="Q2098" s="7">
        <f t="shared" si="690"/>
        <v>3588759.5500000017</v>
      </c>
      <c r="R2098" s="44" t="str">
        <f>VLOOKUP(F2098,'Set up'!$A$2:$E$44,5,FALSE)</f>
        <v>Trsf</v>
      </c>
    </row>
    <row r="2099" spans="1:19" ht="15" customHeight="1" x14ac:dyDescent="0.3">
      <c r="A2099" s="4">
        <v>45181</v>
      </c>
      <c r="B2099" s="5">
        <f t="shared" si="685"/>
        <v>9</v>
      </c>
      <c r="C2099" s="5">
        <f t="shared" si="686"/>
        <v>2023</v>
      </c>
      <c r="D2099" s="88" t="s">
        <v>1900</v>
      </c>
      <c r="E2099" s="5" t="str">
        <f>VLOOKUP(F2099,'Set up'!$A$2:$C$44,2,FALSE)</f>
        <v>C00000034</v>
      </c>
      <c r="F2099" s="1" t="s">
        <v>1198</v>
      </c>
      <c r="G2099" s="99" t="s">
        <v>1112</v>
      </c>
      <c r="H2099" s="5">
        <v>2</v>
      </c>
      <c r="I2099" s="5" t="str">
        <f>VLOOKUP(F2099,'Set up'!$A$2:$C$44,3,FALSE)</f>
        <v>Cash</v>
      </c>
      <c r="J2099" s="5">
        <f>VLOOKUP(F2099,'Set up'!$A$2:$D$44,4,FALSE)</f>
        <v>0</v>
      </c>
      <c r="K2099" s="4">
        <f t="shared" si="687"/>
        <v>45181</v>
      </c>
      <c r="L2099" s="5">
        <f t="shared" si="688"/>
        <v>9</v>
      </c>
      <c r="M2099" s="5">
        <f t="shared" si="689"/>
        <v>2023</v>
      </c>
      <c r="N2099" s="96">
        <v>125</v>
      </c>
      <c r="P2099" s="6">
        <f t="shared" si="694"/>
        <v>125</v>
      </c>
      <c r="Q2099" s="7">
        <f t="shared" si="690"/>
        <v>3588884.5500000017</v>
      </c>
      <c r="R2099" s="44" t="str">
        <f>VLOOKUP(F2099,'Set up'!$A$2:$E$44,5,FALSE)</f>
        <v>Trsf</v>
      </c>
    </row>
    <row r="2100" spans="1:19" ht="15" customHeight="1" x14ac:dyDescent="0.3">
      <c r="A2100" s="4">
        <v>45181</v>
      </c>
      <c r="B2100" s="5">
        <f t="shared" si="685"/>
        <v>9</v>
      </c>
      <c r="C2100" s="5">
        <f t="shared" si="686"/>
        <v>2023</v>
      </c>
      <c r="D2100" s="88" t="s">
        <v>1900</v>
      </c>
      <c r="E2100" s="5" t="str">
        <f>VLOOKUP(F2100,'Set up'!$A$2:$C$44,2,FALSE)</f>
        <v>C00000034</v>
      </c>
      <c r="F2100" s="1" t="s">
        <v>1198</v>
      </c>
      <c r="G2100" s="99" t="s">
        <v>1244</v>
      </c>
      <c r="H2100" s="5">
        <v>6</v>
      </c>
      <c r="I2100" s="5" t="str">
        <f>VLOOKUP(F2100,'Set up'!$A$2:$C$44,3,FALSE)</f>
        <v>Cash</v>
      </c>
      <c r="J2100" s="5">
        <f>VLOOKUP(F2100,'Set up'!$A$2:$D$44,4,FALSE)</f>
        <v>0</v>
      </c>
      <c r="K2100" s="4">
        <f t="shared" si="687"/>
        <v>45181</v>
      </c>
      <c r="L2100" s="5">
        <f t="shared" si="688"/>
        <v>9</v>
      </c>
      <c r="M2100" s="5">
        <f t="shared" si="689"/>
        <v>2023</v>
      </c>
      <c r="N2100" s="96">
        <v>834</v>
      </c>
      <c r="P2100" s="6">
        <f t="shared" si="694"/>
        <v>834</v>
      </c>
      <c r="Q2100" s="7">
        <f t="shared" si="690"/>
        <v>3589718.5500000017</v>
      </c>
      <c r="R2100" s="44" t="str">
        <f>VLOOKUP(F2100,'Set up'!$A$2:$E$44,5,FALSE)</f>
        <v>Trsf</v>
      </c>
    </row>
    <row r="2101" spans="1:19" ht="15" customHeight="1" x14ac:dyDescent="0.3">
      <c r="A2101" s="4">
        <v>45180</v>
      </c>
      <c r="B2101" s="5">
        <f t="shared" si="685"/>
        <v>9</v>
      </c>
      <c r="C2101" s="5">
        <f t="shared" si="686"/>
        <v>2023</v>
      </c>
      <c r="D2101" s="88" t="s">
        <v>1901</v>
      </c>
      <c r="E2101" s="5" t="str">
        <f>VLOOKUP(F2101,'Set up'!$A$2:$C$44,2,FALSE)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up'!$A$2:$C$44,3,FALSE)</f>
        <v>45</v>
      </c>
      <c r="J2101" s="5">
        <f>VLOOKUP(F2101,'Set up'!$A$2:$D$44,4,FALSE)</f>
        <v>45</v>
      </c>
      <c r="K2101" s="4">
        <f t="shared" si="687"/>
        <v>45225</v>
      </c>
      <c r="L2101" s="5">
        <f t="shared" si="688"/>
        <v>10</v>
      </c>
      <c r="M2101" s="5">
        <f t="shared" si="689"/>
        <v>2023</v>
      </c>
      <c r="N2101" s="96">
        <v>1870</v>
      </c>
      <c r="P2101" s="6">
        <f t="shared" si="694"/>
        <v>1870</v>
      </c>
      <c r="Q2101" s="7">
        <f t="shared" si="690"/>
        <v>3591588.5500000017</v>
      </c>
      <c r="R2101" s="44" t="str">
        <f>VLOOKUP(F2101,'Set up'!$A$2:$E$44,5,FALSE)</f>
        <v>PD Chq</v>
      </c>
    </row>
    <row r="2102" spans="1:19" ht="15" customHeight="1" x14ac:dyDescent="0.3">
      <c r="A2102" s="4">
        <v>45180</v>
      </c>
      <c r="B2102" s="5">
        <f t="shared" si="685"/>
        <v>9</v>
      </c>
      <c r="C2102" s="5">
        <f t="shared" si="686"/>
        <v>2023</v>
      </c>
      <c r="D2102" s="88" t="s">
        <v>1901</v>
      </c>
      <c r="E2102" s="5" t="str">
        <f>VLOOKUP(F2102,'Set up'!$A$2:$C$44,2,FALSE)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up'!$A$2:$C$44,3,FALSE)</f>
        <v>45</v>
      </c>
      <c r="J2102" s="5">
        <f>VLOOKUP(F2102,'Set up'!$A$2:$D$44,4,FALSE)</f>
        <v>45</v>
      </c>
      <c r="K2102" s="4">
        <f t="shared" si="687"/>
        <v>45225</v>
      </c>
      <c r="L2102" s="5">
        <f t="shared" si="688"/>
        <v>10</v>
      </c>
      <c r="M2102" s="5">
        <f t="shared" si="689"/>
        <v>2023</v>
      </c>
      <c r="N2102" s="96">
        <v>220</v>
      </c>
      <c r="P2102" s="6">
        <f t="shared" si="694"/>
        <v>220</v>
      </c>
      <c r="Q2102" s="7">
        <f t="shared" si="690"/>
        <v>3591808.5500000017</v>
      </c>
      <c r="R2102" s="44" t="str">
        <f>VLOOKUP(F2102,'Set up'!$A$2:$E$44,5,FALSE)</f>
        <v>PD Chq</v>
      </c>
    </row>
    <row r="2103" spans="1:19" ht="15" customHeight="1" x14ac:dyDescent="0.3">
      <c r="A2103" s="4">
        <v>45183</v>
      </c>
      <c r="B2103" s="5">
        <f t="shared" si="685"/>
        <v>9</v>
      </c>
      <c r="C2103" s="5">
        <f t="shared" si="686"/>
        <v>2023</v>
      </c>
      <c r="D2103" s="88" t="s">
        <v>1902</v>
      </c>
      <c r="E2103" s="5" t="str">
        <f>VLOOKUP(F2103,'Set up'!$A$2:$C$44,2,FALSE)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up'!$A$2:$C$44,3,FALSE)</f>
        <v>Cash</v>
      </c>
      <c r="J2103" s="5">
        <f>VLOOKUP(F2103,'Set up'!$A$2:$D$44,4,FALSE)</f>
        <v>0</v>
      </c>
      <c r="K2103" s="4">
        <f t="shared" si="687"/>
        <v>45183</v>
      </c>
      <c r="L2103" s="5">
        <f t="shared" si="688"/>
        <v>9</v>
      </c>
      <c r="M2103" s="5">
        <f t="shared" si="689"/>
        <v>2023</v>
      </c>
      <c r="N2103" s="96">
        <v>5082</v>
      </c>
      <c r="O2103" s="6">
        <f t="shared" ref="O2103:O2108" si="695">-N2103</f>
        <v>-5082</v>
      </c>
      <c r="P2103" s="6">
        <f t="shared" si="694"/>
        <v>0</v>
      </c>
      <c r="Q2103" s="7">
        <f t="shared" si="690"/>
        <v>3596890.5500000017</v>
      </c>
      <c r="R2103" s="44" t="str">
        <f>VLOOKUP(F2103,'Set up'!$A$2:$E$44,5,FALSE)</f>
        <v>Cash</v>
      </c>
      <c r="S2103" s="1" t="s">
        <v>1979</v>
      </c>
    </row>
    <row r="2104" spans="1:19" ht="15" customHeight="1" x14ac:dyDescent="0.3">
      <c r="A2104" s="4">
        <v>45183</v>
      </c>
      <c r="B2104" s="5">
        <f t="shared" si="685"/>
        <v>9</v>
      </c>
      <c r="C2104" s="5">
        <f t="shared" si="686"/>
        <v>2023</v>
      </c>
      <c r="D2104" s="88" t="s">
        <v>1902</v>
      </c>
      <c r="E2104" s="5" t="str">
        <f>VLOOKUP(F2104,'Set up'!$A$2:$C$44,2,FALSE)</f>
        <v>C00000014</v>
      </c>
      <c r="F2104" s="1" t="s">
        <v>263</v>
      </c>
      <c r="G2104" s="90" t="s">
        <v>990</v>
      </c>
      <c r="H2104" s="5">
        <v>5</v>
      </c>
      <c r="I2104" s="5" t="str">
        <f>VLOOKUP(F2104,'Set up'!$A$2:$C$44,3,FALSE)</f>
        <v>Cash</v>
      </c>
      <c r="J2104" s="5">
        <f>VLOOKUP(F2104,'Set up'!$A$2:$D$44,4,FALSE)</f>
        <v>0</v>
      </c>
      <c r="K2104" s="4">
        <f t="shared" si="687"/>
        <v>45183</v>
      </c>
      <c r="L2104" s="5">
        <f t="shared" si="688"/>
        <v>9</v>
      </c>
      <c r="M2104" s="5">
        <f t="shared" si="689"/>
        <v>2023</v>
      </c>
      <c r="N2104" s="96">
        <v>1170</v>
      </c>
      <c r="O2104" s="6">
        <f t="shared" si="695"/>
        <v>-1170</v>
      </c>
      <c r="P2104" s="6">
        <f t="shared" si="694"/>
        <v>0</v>
      </c>
      <c r="Q2104" s="7">
        <f t="shared" si="690"/>
        <v>3598060.5500000017</v>
      </c>
      <c r="R2104" s="44" t="str">
        <f>VLOOKUP(F2104,'Set up'!$A$2:$E$44,5,FALSE)</f>
        <v>Cash</v>
      </c>
      <c r="S2104" s="1" t="s">
        <v>1979</v>
      </c>
    </row>
    <row r="2105" spans="1:19" ht="15" customHeight="1" x14ac:dyDescent="0.3">
      <c r="A2105" s="4">
        <v>45183</v>
      </c>
      <c r="B2105" s="5">
        <f t="shared" si="685"/>
        <v>9</v>
      </c>
      <c r="C2105" s="5">
        <f t="shared" si="686"/>
        <v>2023</v>
      </c>
      <c r="D2105" s="88" t="s">
        <v>1902</v>
      </c>
      <c r="E2105" s="5" t="str">
        <f>VLOOKUP(F2105,'Set up'!$A$2:$C$44,2,FALSE)</f>
        <v>C00000014</v>
      </c>
      <c r="F2105" s="1" t="s">
        <v>263</v>
      </c>
      <c r="G2105" s="1" t="s">
        <v>1470</v>
      </c>
      <c r="H2105" s="5">
        <v>2</v>
      </c>
      <c r="I2105" s="5" t="str">
        <f>VLOOKUP(F2105,'Set up'!$A$2:$C$44,3,FALSE)</f>
        <v>Cash</v>
      </c>
      <c r="J2105" s="5">
        <f>VLOOKUP(F2105,'Set up'!$A$2:$D$44,4,FALSE)</f>
        <v>0</v>
      </c>
      <c r="K2105" s="4">
        <f t="shared" si="687"/>
        <v>45183</v>
      </c>
      <c r="L2105" s="5">
        <f t="shared" si="688"/>
        <v>9</v>
      </c>
      <c r="M2105" s="5">
        <f t="shared" si="689"/>
        <v>2023</v>
      </c>
      <c r="N2105" s="96">
        <v>645</v>
      </c>
      <c r="O2105" s="6">
        <f t="shared" si="695"/>
        <v>-645</v>
      </c>
      <c r="P2105" s="6">
        <f t="shared" si="694"/>
        <v>0</v>
      </c>
      <c r="Q2105" s="7">
        <f t="shared" si="690"/>
        <v>3598705.5500000017</v>
      </c>
      <c r="R2105" s="44" t="str">
        <f>VLOOKUP(F2105,'Set up'!$A$2:$E$44,5,FALSE)</f>
        <v>Cash</v>
      </c>
      <c r="S2105" s="1" t="s">
        <v>1979</v>
      </c>
    </row>
    <row r="2106" spans="1:19" ht="15" customHeight="1" x14ac:dyDescent="0.3">
      <c r="A2106" s="4">
        <v>45183</v>
      </c>
      <c r="B2106" s="5">
        <f t="shared" si="685"/>
        <v>9</v>
      </c>
      <c r="C2106" s="5">
        <f t="shared" si="686"/>
        <v>2023</v>
      </c>
      <c r="D2106" s="88" t="s">
        <v>1902</v>
      </c>
      <c r="E2106" s="5" t="str">
        <f>VLOOKUP(F2106,'Set up'!$A$2:$C$44,2,FALSE)</f>
        <v>C00000014</v>
      </c>
      <c r="F2106" s="1" t="s">
        <v>263</v>
      </c>
      <c r="G2106" s="11" t="s">
        <v>1889</v>
      </c>
      <c r="H2106" s="5">
        <v>4</v>
      </c>
      <c r="I2106" s="5" t="str">
        <f>VLOOKUP(F2106,'Set up'!$A$2:$C$44,3,FALSE)</f>
        <v>Cash</v>
      </c>
      <c r="J2106" s="5">
        <f>VLOOKUP(F2106,'Set up'!$A$2:$D$44,4,FALSE)</f>
        <v>0</v>
      </c>
      <c r="K2106" s="4">
        <f t="shared" si="687"/>
        <v>45183</v>
      </c>
      <c r="L2106" s="5">
        <f t="shared" si="688"/>
        <v>9</v>
      </c>
      <c r="M2106" s="5">
        <f t="shared" si="689"/>
        <v>2023</v>
      </c>
      <c r="N2106" s="96">
        <v>640</v>
      </c>
      <c r="O2106" s="6">
        <f t="shared" si="695"/>
        <v>-640</v>
      </c>
      <c r="P2106" s="6">
        <f t="shared" si="694"/>
        <v>0</v>
      </c>
      <c r="Q2106" s="7">
        <f t="shared" si="690"/>
        <v>3599345.5500000017</v>
      </c>
      <c r="R2106" s="44" t="str">
        <f>VLOOKUP(F2106,'Set up'!$A$2:$E$44,5,FALSE)</f>
        <v>Cash</v>
      </c>
      <c r="S2106" s="1" t="s">
        <v>1979</v>
      </c>
    </row>
    <row r="2107" spans="1:19" ht="15" customHeight="1" x14ac:dyDescent="0.3">
      <c r="A2107" s="4">
        <v>45183</v>
      </c>
      <c r="B2107" s="5">
        <f t="shared" si="685"/>
        <v>9</v>
      </c>
      <c r="C2107" s="5">
        <f t="shared" si="686"/>
        <v>2023</v>
      </c>
      <c r="D2107" s="88" t="s">
        <v>1902</v>
      </c>
      <c r="E2107" s="5" t="str">
        <f>VLOOKUP(F2107,'Set up'!$A$2:$C$44,2,FALSE)</f>
        <v>C00000014</v>
      </c>
      <c r="F2107" s="1" t="s">
        <v>263</v>
      </c>
      <c r="G2107" s="90" t="s">
        <v>1718</v>
      </c>
      <c r="H2107" s="5">
        <v>2</v>
      </c>
      <c r="I2107" s="5" t="str">
        <f>VLOOKUP(F2107,'Set up'!$A$2:$C$44,3,FALSE)</f>
        <v>Cash</v>
      </c>
      <c r="J2107" s="5">
        <f>VLOOKUP(F2107,'Set up'!$A$2:$D$44,4,FALSE)</f>
        <v>0</v>
      </c>
      <c r="K2107" s="4">
        <f t="shared" si="687"/>
        <v>45183</v>
      </c>
      <c r="L2107" s="5">
        <f t="shared" si="688"/>
        <v>9</v>
      </c>
      <c r="M2107" s="5">
        <f t="shared" si="689"/>
        <v>2023</v>
      </c>
      <c r="N2107" s="96">
        <v>330</v>
      </c>
      <c r="O2107" s="6">
        <f t="shared" si="695"/>
        <v>-330</v>
      </c>
      <c r="P2107" s="6">
        <f t="shared" si="694"/>
        <v>0</v>
      </c>
      <c r="Q2107" s="7">
        <f t="shared" si="690"/>
        <v>3599675.5500000017</v>
      </c>
      <c r="R2107" s="44" t="str">
        <f>VLOOKUP(F2107,'Set up'!$A$2:$E$44,5,FALSE)</f>
        <v>Cash</v>
      </c>
      <c r="S2107" s="1" t="s">
        <v>1979</v>
      </c>
    </row>
    <row r="2108" spans="1:19" ht="15" customHeight="1" x14ac:dyDescent="0.3">
      <c r="A2108" s="4">
        <v>45183</v>
      </c>
      <c r="B2108" s="5">
        <f t="shared" ref="B2108:B2118" si="696">MONTH(A2108)</f>
        <v>9</v>
      </c>
      <c r="C2108" s="5">
        <f t="shared" ref="C2108:C2118" si="697">YEAR(A2108)</f>
        <v>2023</v>
      </c>
      <c r="D2108" s="88" t="s">
        <v>1902</v>
      </c>
      <c r="E2108" s="5" t="str">
        <f>VLOOKUP(F2108,'Set up'!$A$2:$C$44,2,FALSE)</f>
        <v>C00000014</v>
      </c>
      <c r="F2108" s="1" t="s">
        <v>263</v>
      </c>
      <c r="G2108" s="99" t="s">
        <v>1063</v>
      </c>
      <c r="H2108" s="5">
        <v>1</v>
      </c>
      <c r="I2108" s="5" t="str">
        <f>VLOOKUP(F2108,'Set up'!$A$2:$C$44,3,FALSE)</f>
        <v>Cash</v>
      </c>
      <c r="J2108" s="5">
        <f>VLOOKUP(F2108,'Set up'!$A$2:$D$44,4,FALSE)</f>
        <v>0</v>
      </c>
      <c r="K2108" s="4">
        <f t="shared" ref="K2108:K2118" si="698">A2108+J2108</f>
        <v>45183</v>
      </c>
      <c r="L2108" s="5">
        <f t="shared" ref="L2108:L2118" si="699">MONTH(K2108)</f>
        <v>9</v>
      </c>
      <c r="M2108" s="5">
        <f t="shared" ref="M2108:M2118" si="700">YEAR(K2108)</f>
        <v>2023</v>
      </c>
      <c r="N2108" s="96">
        <v>95</v>
      </c>
      <c r="O2108" s="6">
        <f t="shared" si="695"/>
        <v>-95</v>
      </c>
      <c r="P2108" s="6">
        <f t="shared" si="694"/>
        <v>0</v>
      </c>
      <c r="Q2108" s="7">
        <f t="shared" ref="Q2108:Q2118" si="701">SUM(Q2107+N2108)</f>
        <v>3599770.5500000017</v>
      </c>
      <c r="R2108" s="44" t="str">
        <f>VLOOKUP(F2108,'Set up'!$A$2:$E$44,5,FALSE)</f>
        <v>Cash</v>
      </c>
      <c r="S2108" s="1" t="s">
        <v>1979</v>
      </c>
    </row>
    <row r="2109" spans="1:19" ht="15" customHeight="1" x14ac:dyDescent="0.3">
      <c r="A2109" s="4">
        <v>45183</v>
      </c>
      <c r="B2109" s="5">
        <f t="shared" si="696"/>
        <v>9</v>
      </c>
      <c r="C2109" s="5">
        <f t="shared" si="697"/>
        <v>2023</v>
      </c>
      <c r="D2109" s="88" t="s">
        <v>1902</v>
      </c>
      <c r="E2109" s="5" t="str">
        <f>VLOOKUP(F2109,'Set up'!$A$2:$C$44,2,FALSE)</f>
        <v>C00000014</v>
      </c>
      <c r="F2109" s="1" t="s">
        <v>263</v>
      </c>
      <c r="G2109" s="99" t="s">
        <v>1112</v>
      </c>
      <c r="H2109" s="5">
        <v>2</v>
      </c>
      <c r="I2109" s="5" t="str">
        <f>VLOOKUP(F2109,'Set up'!$A$2:$C$44,3,FALSE)</f>
        <v>Cash</v>
      </c>
      <c r="J2109" s="5">
        <f>VLOOKUP(F2109,'Set up'!$A$2:$D$44,4,FALSE)</f>
        <v>0</v>
      </c>
      <c r="K2109" s="4">
        <f t="shared" si="698"/>
        <v>45183</v>
      </c>
      <c r="L2109" s="5">
        <f t="shared" si="699"/>
        <v>9</v>
      </c>
      <c r="M2109" s="5">
        <f t="shared" si="700"/>
        <v>2023</v>
      </c>
      <c r="N2109" s="96">
        <v>125</v>
      </c>
      <c r="O2109" s="6">
        <f t="shared" ref="O2109" si="702">-N2109</f>
        <v>-125</v>
      </c>
      <c r="P2109" s="6">
        <f t="shared" si="694"/>
        <v>0</v>
      </c>
      <c r="Q2109" s="7">
        <f t="shared" si="701"/>
        <v>3599895.5500000017</v>
      </c>
      <c r="R2109" s="44" t="str">
        <f>VLOOKUP(F2109,'Set up'!$A$2:$E$44,5,FALSE)</f>
        <v>Cash</v>
      </c>
      <c r="S2109" s="1" t="s">
        <v>1979</v>
      </c>
    </row>
    <row r="2110" spans="1:19" ht="15" customHeight="1" x14ac:dyDescent="0.3">
      <c r="A2110" s="4">
        <v>45182</v>
      </c>
      <c r="B2110" s="5">
        <f t="shared" si="696"/>
        <v>9</v>
      </c>
      <c r="C2110" s="5">
        <f t="shared" si="697"/>
        <v>2023</v>
      </c>
      <c r="D2110" s="88" t="s">
        <v>1903</v>
      </c>
      <c r="E2110" s="5" t="str">
        <f>VLOOKUP(F2110,'Set up'!$A$2:$C$44,2,FALSE)</f>
        <v>C00000020</v>
      </c>
      <c r="F2110" s="1" t="s">
        <v>411</v>
      </c>
      <c r="G2110" s="99" t="s">
        <v>1112</v>
      </c>
      <c r="H2110" s="5">
        <v>2</v>
      </c>
      <c r="I2110" s="5" t="str">
        <f>VLOOKUP(F2110,'Set up'!$A$2:$C$44,3,FALSE)</f>
        <v>Cash</v>
      </c>
      <c r="J2110" s="5">
        <f>VLOOKUP(F2110,'Set up'!$A$2:$D$44,4,FALSE)</f>
        <v>0</v>
      </c>
      <c r="K2110" s="4">
        <f t="shared" si="698"/>
        <v>45182</v>
      </c>
      <c r="L2110" s="5">
        <f t="shared" si="699"/>
        <v>9</v>
      </c>
      <c r="M2110" s="5">
        <f t="shared" si="700"/>
        <v>2023</v>
      </c>
      <c r="N2110" s="96">
        <v>125</v>
      </c>
      <c r="P2110" s="6">
        <f t="shared" si="694"/>
        <v>125</v>
      </c>
      <c r="Q2110" s="7">
        <f t="shared" si="701"/>
        <v>3600020.5500000017</v>
      </c>
      <c r="R2110" s="44" t="str">
        <f>VLOOKUP(F2110,'Set up'!$A$2:$E$44,5,FALSE)</f>
        <v>Trsf</v>
      </c>
    </row>
    <row r="2111" spans="1:19" ht="15" customHeight="1" x14ac:dyDescent="0.3">
      <c r="A2111" s="4">
        <v>45182</v>
      </c>
      <c r="B2111" s="5">
        <f t="shared" si="696"/>
        <v>9</v>
      </c>
      <c r="C2111" s="5">
        <f t="shared" si="697"/>
        <v>2023</v>
      </c>
      <c r="D2111" s="88" t="s">
        <v>1904</v>
      </c>
      <c r="E2111" s="5" t="str">
        <f>VLOOKUP(F2111,'Set up'!$A$2:$C$44,2,FALSE)</f>
        <v>C00000020</v>
      </c>
      <c r="F2111" s="1" t="s">
        <v>411</v>
      </c>
      <c r="G2111" s="103" t="s">
        <v>1736</v>
      </c>
      <c r="H2111" s="5">
        <v>2</v>
      </c>
      <c r="I2111" s="5" t="str">
        <f>VLOOKUP(F2111,'Set up'!$A$2:$C$44,3,FALSE)</f>
        <v>Cash</v>
      </c>
      <c r="J2111" s="5">
        <f>VLOOKUP(F2111,'Set up'!$A$2:$D$44,4,FALSE)</f>
        <v>0</v>
      </c>
      <c r="K2111" s="4">
        <f t="shared" si="698"/>
        <v>45182</v>
      </c>
      <c r="L2111" s="5">
        <f t="shared" si="699"/>
        <v>9</v>
      </c>
      <c r="M2111" s="5">
        <f t="shared" si="700"/>
        <v>2023</v>
      </c>
      <c r="N2111" s="96">
        <v>3212</v>
      </c>
      <c r="P2111" s="6">
        <f t="shared" si="694"/>
        <v>3212</v>
      </c>
      <c r="Q2111" s="7">
        <f t="shared" si="701"/>
        <v>3603232.5500000017</v>
      </c>
      <c r="R2111" s="44" t="str">
        <f>VLOOKUP(F2111,'Set up'!$A$2:$E$44,5,FALSE)</f>
        <v>Trsf</v>
      </c>
    </row>
    <row r="2112" spans="1:19" ht="15" customHeight="1" x14ac:dyDescent="0.3">
      <c r="A2112" s="4">
        <v>45182</v>
      </c>
      <c r="B2112" s="5">
        <f t="shared" si="696"/>
        <v>9</v>
      </c>
      <c r="C2112" s="5">
        <f t="shared" si="697"/>
        <v>2023</v>
      </c>
      <c r="D2112" s="88" t="s">
        <v>1904</v>
      </c>
      <c r="E2112" s="5" t="str">
        <f>VLOOKUP(F2112,'Set up'!$A$2:$C$44,2,FALSE)</f>
        <v>C00000020</v>
      </c>
      <c r="F2112" s="1" t="s">
        <v>411</v>
      </c>
      <c r="G2112" s="90" t="s">
        <v>915</v>
      </c>
      <c r="H2112" s="5">
        <v>6</v>
      </c>
      <c r="I2112" s="5" t="str">
        <f>VLOOKUP(F2112,'Set up'!$A$2:$C$44,3,FALSE)</f>
        <v>Cash</v>
      </c>
      <c r="J2112" s="5">
        <f>VLOOKUP(F2112,'Set up'!$A$2:$D$44,4,FALSE)</f>
        <v>0</v>
      </c>
      <c r="K2112" s="4">
        <f t="shared" si="698"/>
        <v>45182</v>
      </c>
      <c r="L2112" s="5">
        <f t="shared" si="699"/>
        <v>9</v>
      </c>
      <c r="M2112" s="5">
        <f t="shared" si="700"/>
        <v>2023</v>
      </c>
      <c r="N2112" s="96">
        <v>1134</v>
      </c>
      <c r="P2112" s="6">
        <f t="shared" si="694"/>
        <v>1134</v>
      </c>
      <c r="Q2112" s="7">
        <f t="shared" si="701"/>
        <v>3604366.5500000017</v>
      </c>
      <c r="R2112" s="44" t="str">
        <f>VLOOKUP(F2112,'Set up'!$A$2:$E$44,5,FALSE)</f>
        <v>Trsf</v>
      </c>
    </row>
    <row r="2113" spans="1:19" ht="15" customHeight="1" x14ac:dyDescent="0.3">
      <c r="A2113" s="4">
        <v>45182</v>
      </c>
      <c r="B2113" s="5">
        <f t="shared" si="696"/>
        <v>9</v>
      </c>
      <c r="C2113" s="5">
        <f t="shared" si="697"/>
        <v>2023</v>
      </c>
      <c r="D2113" s="88" t="s">
        <v>1904</v>
      </c>
      <c r="E2113" s="5" t="str">
        <f>VLOOKUP(F2113,'Set up'!$A$2:$C$44,2,FALSE)</f>
        <v>C00000020</v>
      </c>
      <c r="F2113" s="1" t="s">
        <v>411</v>
      </c>
      <c r="G2113" s="90" t="s">
        <v>780</v>
      </c>
      <c r="H2113" s="5">
        <v>3</v>
      </c>
      <c r="I2113" s="5" t="str">
        <f>VLOOKUP(F2113,'Set up'!$A$2:$C$44,3,FALSE)</f>
        <v>Cash</v>
      </c>
      <c r="J2113" s="5">
        <f>VLOOKUP(F2113,'Set up'!$A$2:$D$44,4,FALSE)</f>
        <v>0</v>
      </c>
      <c r="K2113" s="4">
        <f t="shared" si="698"/>
        <v>45182</v>
      </c>
      <c r="L2113" s="5">
        <f t="shared" si="699"/>
        <v>9</v>
      </c>
      <c r="M2113" s="5">
        <f t="shared" si="700"/>
        <v>2023</v>
      </c>
      <c r="N2113" s="96">
        <v>600</v>
      </c>
      <c r="P2113" s="6">
        <f t="shared" si="694"/>
        <v>600</v>
      </c>
      <c r="Q2113" s="7">
        <f t="shared" si="701"/>
        <v>3604966.5500000017</v>
      </c>
      <c r="R2113" s="44" t="str">
        <f>VLOOKUP(F2113,'Set up'!$A$2:$E$44,5,FALSE)</f>
        <v>Trsf</v>
      </c>
    </row>
    <row r="2114" spans="1:19" ht="15" customHeight="1" x14ac:dyDescent="0.3">
      <c r="A2114" s="4">
        <v>45182</v>
      </c>
      <c r="B2114" s="5">
        <f t="shared" si="696"/>
        <v>9</v>
      </c>
      <c r="C2114" s="5">
        <f t="shared" si="697"/>
        <v>2023</v>
      </c>
      <c r="D2114" s="88" t="s">
        <v>1904</v>
      </c>
      <c r="E2114" s="5" t="str">
        <f>VLOOKUP(F2114,'Set up'!$A$2:$C$44,2,FALSE)</f>
        <v>C00000020</v>
      </c>
      <c r="F2114" s="1" t="s">
        <v>411</v>
      </c>
      <c r="G2114" s="90" t="s">
        <v>1063</v>
      </c>
      <c r="H2114" s="5">
        <v>4</v>
      </c>
      <c r="I2114" s="5" t="str">
        <f>VLOOKUP(F2114,'Set up'!$A$2:$C$44,3,FALSE)</f>
        <v>Cash</v>
      </c>
      <c r="J2114" s="5">
        <f>VLOOKUP(F2114,'Set up'!$A$2:$D$44,4,FALSE)</f>
        <v>0</v>
      </c>
      <c r="K2114" s="4">
        <f t="shared" si="698"/>
        <v>45182</v>
      </c>
      <c r="L2114" s="5">
        <f t="shared" si="699"/>
        <v>9</v>
      </c>
      <c r="M2114" s="5">
        <f t="shared" si="700"/>
        <v>2023</v>
      </c>
      <c r="N2114" s="96">
        <v>380</v>
      </c>
      <c r="P2114" s="6">
        <f t="shared" si="694"/>
        <v>380</v>
      </c>
      <c r="Q2114" s="7">
        <f t="shared" si="701"/>
        <v>3605346.5500000017</v>
      </c>
      <c r="R2114" s="44" t="str">
        <f>VLOOKUP(F2114,'Set up'!$A$2:$E$44,5,FALSE)</f>
        <v>Trsf</v>
      </c>
    </row>
    <row r="2115" spans="1:19" ht="15" customHeight="1" x14ac:dyDescent="0.3">
      <c r="A2115" s="4">
        <v>45182</v>
      </c>
      <c r="B2115" s="5">
        <f t="shared" si="696"/>
        <v>9</v>
      </c>
      <c r="C2115" s="5">
        <f t="shared" si="697"/>
        <v>2023</v>
      </c>
      <c r="D2115" s="88" t="s">
        <v>1905</v>
      </c>
      <c r="E2115" s="5" t="str">
        <f>VLOOKUP(F2115,'Set up'!$A$2:$C$44,2,FALSE)</f>
        <v>C00000019</v>
      </c>
      <c r="F2115" s="1" t="s">
        <v>402</v>
      </c>
      <c r="G2115" s="99" t="s">
        <v>1470</v>
      </c>
      <c r="H2115" s="5">
        <v>1</v>
      </c>
      <c r="I2115" s="5" t="str">
        <f>VLOOKUP(F2115,'Set up'!$A$2:$C$44,3,FALSE)</f>
        <v>Cash</v>
      </c>
      <c r="J2115" s="5">
        <f>VLOOKUP(F2115,'Set up'!$A$2:$D$44,4,FALSE)</f>
        <v>0</v>
      </c>
      <c r="K2115" s="4">
        <f t="shared" si="698"/>
        <v>45182</v>
      </c>
      <c r="L2115" s="5">
        <f t="shared" si="699"/>
        <v>9</v>
      </c>
      <c r="M2115" s="5">
        <f t="shared" si="700"/>
        <v>2023</v>
      </c>
      <c r="N2115" s="96">
        <v>322.5</v>
      </c>
      <c r="P2115" s="6">
        <f t="shared" si="694"/>
        <v>322.5</v>
      </c>
      <c r="Q2115" s="7">
        <f t="shared" si="701"/>
        <v>3605669.0500000017</v>
      </c>
      <c r="R2115" s="44" t="str">
        <f>VLOOKUP(F2115,'Set up'!$A$2:$E$44,5,FALSE)</f>
        <v>Trsf</v>
      </c>
    </row>
    <row r="2116" spans="1:19" ht="15" customHeight="1" x14ac:dyDescent="0.3">
      <c r="A2116" s="4">
        <v>45184</v>
      </c>
      <c r="B2116" s="5">
        <f t="shared" si="696"/>
        <v>9</v>
      </c>
      <c r="C2116" s="5">
        <f t="shared" si="697"/>
        <v>2023</v>
      </c>
      <c r="D2116" s="88" t="s">
        <v>1906</v>
      </c>
      <c r="E2116" s="5" t="str">
        <f>VLOOKUP(F2116,'Set up'!$A$2:$C$44,2,FALSE)</f>
        <v>C00000020</v>
      </c>
      <c r="F2116" s="1" t="s">
        <v>411</v>
      </c>
      <c r="G2116" s="103" t="s">
        <v>1112</v>
      </c>
      <c r="H2116" s="5">
        <v>2</v>
      </c>
      <c r="I2116" s="5" t="str">
        <f>VLOOKUP(F2116,'Set up'!$A$2:$C$44,3,FALSE)</f>
        <v>Cash</v>
      </c>
      <c r="J2116" s="5">
        <f>VLOOKUP(F2116,'Set up'!$A$2:$D$44,4,FALSE)</f>
        <v>0</v>
      </c>
      <c r="K2116" s="4">
        <f t="shared" si="698"/>
        <v>45184</v>
      </c>
      <c r="L2116" s="5">
        <f t="shared" si="699"/>
        <v>9</v>
      </c>
      <c r="M2116" s="5">
        <f t="shared" si="700"/>
        <v>2023</v>
      </c>
      <c r="N2116" s="96">
        <v>125</v>
      </c>
      <c r="P2116" s="6">
        <f t="shared" si="694"/>
        <v>125</v>
      </c>
      <c r="Q2116" s="7">
        <f t="shared" si="701"/>
        <v>3605794.0500000017</v>
      </c>
      <c r="R2116" s="44" t="str">
        <f>VLOOKUP(F2116,'Set up'!$A$2:$E$44,5,FALSE)</f>
        <v>Trsf</v>
      </c>
    </row>
    <row r="2117" spans="1:19" ht="15" customHeight="1" x14ac:dyDescent="0.3">
      <c r="A2117" s="4">
        <v>45184</v>
      </c>
      <c r="B2117" s="5">
        <f t="shared" si="696"/>
        <v>9</v>
      </c>
      <c r="C2117" s="5">
        <f t="shared" si="697"/>
        <v>2023</v>
      </c>
      <c r="D2117" s="88" t="s">
        <v>1907</v>
      </c>
      <c r="E2117" s="5" t="str">
        <f>VLOOKUP(F2117,'Set up'!$A$2:$C$44,2,FALSE)</f>
        <v>C00000020</v>
      </c>
      <c r="F2117" s="1" t="s">
        <v>411</v>
      </c>
      <c r="G2117" s="103" t="s">
        <v>1736</v>
      </c>
      <c r="H2117" s="5">
        <v>2</v>
      </c>
      <c r="I2117" s="5" t="str">
        <f>VLOOKUP(F2117,'Set up'!$A$2:$C$44,3,FALSE)</f>
        <v>Cash</v>
      </c>
      <c r="J2117" s="5">
        <f>VLOOKUP(F2117,'Set up'!$A$2:$D$44,4,FALSE)</f>
        <v>0</v>
      </c>
      <c r="K2117" s="4">
        <f t="shared" si="698"/>
        <v>45184</v>
      </c>
      <c r="L2117" s="5">
        <f t="shared" si="699"/>
        <v>9</v>
      </c>
      <c r="M2117" s="5">
        <f t="shared" si="700"/>
        <v>2023</v>
      </c>
      <c r="N2117" s="96">
        <v>3212</v>
      </c>
      <c r="P2117" s="6">
        <f t="shared" si="694"/>
        <v>3212</v>
      </c>
      <c r="Q2117" s="7">
        <f t="shared" si="701"/>
        <v>3609006.0500000017</v>
      </c>
      <c r="R2117" s="44" t="str">
        <f>VLOOKUP(F2117,'Set up'!$A$2:$E$44,5,FALSE)</f>
        <v>Trsf</v>
      </c>
    </row>
    <row r="2118" spans="1:19" ht="15" customHeight="1" x14ac:dyDescent="0.3">
      <c r="A2118" s="4">
        <v>45184</v>
      </c>
      <c r="B2118" s="5">
        <f t="shared" si="696"/>
        <v>9</v>
      </c>
      <c r="C2118" s="5">
        <f t="shared" si="697"/>
        <v>2023</v>
      </c>
      <c r="D2118" s="88" t="s">
        <v>1907</v>
      </c>
      <c r="E2118" s="5" t="str">
        <f>VLOOKUP(F2118,'Set up'!$A$2:$C$44,2,FALSE)</f>
        <v>C00000020</v>
      </c>
      <c r="F2118" s="1" t="s">
        <v>411</v>
      </c>
      <c r="G2118" s="90" t="s">
        <v>915</v>
      </c>
      <c r="H2118" s="5">
        <v>10</v>
      </c>
      <c r="I2118" s="5" t="str">
        <f>VLOOKUP(F2118,'Set up'!$A$2:$C$44,3,FALSE)</f>
        <v>Cash</v>
      </c>
      <c r="J2118" s="5">
        <f>VLOOKUP(F2118,'Set up'!$A$2:$D$44,4,FALSE)</f>
        <v>0</v>
      </c>
      <c r="K2118" s="4">
        <f t="shared" si="698"/>
        <v>45184</v>
      </c>
      <c r="L2118" s="5">
        <f t="shared" si="699"/>
        <v>9</v>
      </c>
      <c r="M2118" s="5">
        <f t="shared" si="700"/>
        <v>2023</v>
      </c>
      <c r="N2118" s="96">
        <v>1890</v>
      </c>
      <c r="P2118" s="6">
        <f t="shared" si="694"/>
        <v>1890</v>
      </c>
      <c r="Q2118" s="7">
        <f t="shared" si="701"/>
        <v>3610896.0500000017</v>
      </c>
      <c r="R2118" s="44" t="str">
        <f>VLOOKUP(F2118,'Set up'!$A$2:$E$44,5,FALSE)</f>
        <v>Trsf</v>
      </c>
    </row>
    <row r="2119" spans="1:19" ht="15" customHeight="1" x14ac:dyDescent="0.3">
      <c r="A2119" s="4">
        <v>45184</v>
      </c>
      <c r="B2119" s="5">
        <f t="shared" ref="B2119:B2139" si="703">MONTH(A2119)</f>
        <v>9</v>
      </c>
      <c r="C2119" s="5">
        <f t="shared" ref="C2119:C2139" si="704">YEAR(A2119)</f>
        <v>2023</v>
      </c>
      <c r="D2119" s="88" t="s">
        <v>1907</v>
      </c>
      <c r="E2119" s="5" t="str">
        <f>VLOOKUP(F2119,'Set up'!$A$2:$C$44,2,FALSE)</f>
        <v>C00000020</v>
      </c>
      <c r="F2119" s="1" t="s">
        <v>411</v>
      </c>
      <c r="G2119" s="90" t="s">
        <v>780</v>
      </c>
      <c r="H2119" s="5">
        <v>2</v>
      </c>
      <c r="I2119" s="5" t="str">
        <f>VLOOKUP(F2119,'Set up'!$A$2:$C$44,3,FALSE)</f>
        <v>Cash</v>
      </c>
      <c r="J2119" s="5">
        <f>VLOOKUP(F2119,'Set up'!$A$2:$D$44,4,FALSE)</f>
        <v>0</v>
      </c>
      <c r="K2119" s="4">
        <f t="shared" ref="K2119:K2139" si="705">A2119+J2119</f>
        <v>45184</v>
      </c>
      <c r="L2119" s="5">
        <f t="shared" ref="L2119:L2139" si="706">MONTH(K2119)</f>
        <v>9</v>
      </c>
      <c r="M2119" s="5">
        <f t="shared" ref="M2119:M2139" si="707">YEAR(K2119)</f>
        <v>2023</v>
      </c>
      <c r="N2119" s="96">
        <v>400</v>
      </c>
      <c r="P2119" s="6">
        <f t="shared" ref="P2119:P2139" si="708">SUM(N2119+O2119)</f>
        <v>400</v>
      </c>
      <c r="Q2119" s="7">
        <f t="shared" ref="Q2119:Q2139" si="709">SUM(Q2118+N2119)</f>
        <v>3611296.0500000017</v>
      </c>
      <c r="R2119" s="44" t="str">
        <f>VLOOKUP(F2119,'Set up'!$A$2:$E$44,5,FALSE)</f>
        <v>Trsf</v>
      </c>
    </row>
    <row r="2120" spans="1:19" ht="15" customHeight="1" x14ac:dyDescent="0.3">
      <c r="A2120" s="4">
        <v>45187</v>
      </c>
      <c r="B2120" s="5">
        <f t="shared" si="703"/>
        <v>9</v>
      </c>
      <c r="C2120" s="5">
        <f t="shared" si="704"/>
        <v>2023</v>
      </c>
      <c r="D2120" s="88" t="s">
        <v>1908</v>
      </c>
      <c r="E2120" s="5" t="str">
        <f>VLOOKUP(F2120,'Set up'!$A$2:$C$44,2,FALSE)</f>
        <v>C00000022</v>
      </c>
      <c r="F2120" s="1" t="s">
        <v>639</v>
      </c>
      <c r="G2120" s="99" t="s">
        <v>95</v>
      </c>
      <c r="H2120" s="5">
        <v>1</v>
      </c>
      <c r="I2120" s="5" t="str">
        <f>VLOOKUP(F2120,'Set up'!$A$2:$C$44,3,FALSE)</f>
        <v>Cash</v>
      </c>
      <c r="J2120" s="5">
        <f>VLOOKUP(F2120,'Set up'!$A$2:$D$44,4,FALSE)</f>
        <v>0</v>
      </c>
      <c r="K2120" s="4">
        <f t="shared" si="705"/>
        <v>45187</v>
      </c>
      <c r="L2120" s="5">
        <f t="shared" si="706"/>
        <v>9</v>
      </c>
      <c r="M2120" s="5">
        <f t="shared" si="707"/>
        <v>2023</v>
      </c>
      <c r="N2120" s="96">
        <v>1738</v>
      </c>
      <c r="P2120" s="6">
        <f t="shared" si="708"/>
        <v>1738</v>
      </c>
      <c r="Q2120" s="7">
        <f t="shared" si="709"/>
        <v>3613034.0500000017</v>
      </c>
      <c r="R2120" s="44" t="str">
        <f>VLOOKUP(F2120,'Set up'!$A$2:$E$44,5,FALSE)</f>
        <v>Trsf</v>
      </c>
    </row>
    <row r="2121" spans="1:19" ht="15" customHeight="1" x14ac:dyDescent="0.3">
      <c r="A2121" s="4">
        <v>45187</v>
      </c>
      <c r="B2121" s="5">
        <f t="shared" si="703"/>
        <v>9</v>
      </c>
      <c r="C2121" s="5">
        <f t="shared" si="704"/>
        <v>2023</v>
      </c>
      <c r="D2121" s="88" t="s">
        <v>1908</v>
      </c>
      <c r="E2121" s="5" t="str">
        <f>VLOOKUP(F2121,'Set up'!$A$2:$C$44,2,FALSE)</f>
        <v>C00000022</v>
      </c>
      <c r="F2121" s="1" t="s">
        <v>639</v>
      </c>
      <c r="G2121" s="99" t="s">
        <v>1909</v>
      </c>
      <c r="H2121" s="5">
        <v>1</v>
      </c>
      <c r="I2121" s="5" t="str">
        <f>VLOOKUP(F2121,'Set up'!$A$2:$C$44,3,FALSE)</f>
        <v>Cash</v>
      </c>
      <c r="J2121" s="5">
        <f>VLOOKUP(F2121,'Set up'!$A$2:$D$44,4,FALSE)</f>
        <v>0</v>
      </c>
      <c r="K2121" s="4">
        <f t="shared" si="705"/>
        <v>45187</v>
      </c>
      <c r="L2121" s="5">
        <f t="shared" si="706"/>
        <v>9</v>
      </c>
      <c r="M2121" s="5">
        <f t="shared" si="707"/>
        <v>2023</v>
      </c>
      <c r="N2121" s="96">
        <v>3600</v>
      </c>
      <c r="P2121" s="6">
        <f t="shared" si="708"/>
        <v>3600</v>
      </c>
      <c r="Q2121" s="7">
        <f t="shared" si="709"/>
        <v>3616634.0500000017</v>
      </c>
      <c r="R2121" s="44" t="str">
        <f>VLOOKUP(F2121,'Set up'!$A$2:$E$44,5,FALSE)</f>
        <v>Trsf</v>
      </c>
    </row>
    <row r="2122" spans="1:19" ht="15" customHeight="1" x14ac:dyDescent="0.3">
      <c r="A2122" s="4">
        <v>45187</v>
      </c>
      <c r="B2122" s="5">
        <f t="shared" si="703"/>
        <v>9</v>
      </c>
      <c r="C2122" s="5">
        <f t="shared" si="704"/>
        <v>2023</v>
      </c>
      <c r="D2122" s="88" t="s">
        <v>1908</v>
      </c>
      <c r="E2122" s="5" t="str">
        <f>VLOOKUP(F2122,'Set up'!$A$2:$C$44,2,FALSE)</f>
        <v>C00000022</v>
      </c>
      <c r="F2122" s="1" t="s">
        <v>639</v>
      </c>
      <c r="G2122" s="99" t="s">
        <v>915</v>
      </c>
      <c r="H2122" s="5">
        <v>3</v>
      </c>
      <c r="I2122" s="5" t="str">
        <f>VLOOKUP(F2122,'Set up'!$A$2:$C$44,3,FALSE)</f>
        <v>Cash</v>
      </c>
      <c r="J2122" s="5">
        <f>VLOOKUP(F2122,'Set up'!$A$2:$D$44,4,FALSE)</f>
        <v>0</v>
      </c>
      <c r="K2122" s="4">
        <f t="shared" si="705"/>
        <v>45187</v>
      </c>
      <c r="L2122" s="5">
        <f t="shared" si="706"/>
        <v>9</v>
      </c>
      <c r="M2122" s="5">
        <f t="shared" si="707"/>
        <v>2023</v>
      </c>
      <c r="N2122" s="96">
        <v>702</v>
      </c>
      <c r="P2122" s="6">
        <f t="shared" si="708"/>
        <v>702</v>
      </c>
      <c r="Q2122" s="7">
        <f t="shared" si="709"/>
        <v>3617336.0500000017</v>
      </c>
      <c r="R2122" s="44" t="str">
        <f>VLOOKUP(F2122,'Set up'!$A$2:$E$44,5,FALSE)</f>
        <v>Trsf</v>
      </c>
    </row>
    <row r="2123" spans="1:19" ht="15" customHeight="1" x14ac:dyDescent="0.3">
      <c r="A2123" s="4">
        <v>45187</v>
      </c>
      <c r="B2123" s="5">
        <f t="shared" si="703"/>
        <v>9</v>
      </c>
      <c r="C2123" s="5">
        <f t="shared" si="704"/>
        <v>2023</v>
      </c>
      <c r="D2123" s="88" t="s">
        <v>1908</v>
      </c>
      <c r="E2123" s="5" t="str">
        <f>VLOOKUP(F2123,'Set up'!$A$2:$C$44,2,FALSE)</f>
        <v>C00000022</v>
      </c>
      <c r="F2123" s="1" t="s">
        <v>639</v>
      </c>
      <c r="G2123" s="99" t="s">
        <v>1200</v>
      </c>
      <c r="H2123" s="5">
        <v>1</v>
      </c>
      <c r="I2123" s="5" t="str">
        <f>VLOOKUP(F2123,'Set up'!$A$2:$C$44,3,FALSE)</f>
        <v>Cash</v>
      </c>
      <c r="J2123" s="5">
        <f>VLOOKUP(F2123,'Set up'!$A$2:$D$44,4,FALSE)</f>
        <v>0</v>
      </c>
      <c r="K2123" s="4">
        <f t="shared" si="705"/>
        <v>45187</v>
      </c>
      <c r="L2123" s="5">
        <f t="shared" si="706"/>
        <v>9</v>
      </c>
      <c r="M2123" s="5">
        <f t="shared" si="707"/>
        <v>2023</v>
      </c>
      <c r="N2123" s="96">
        <v>234</v>
      </c>
      <c r="P2123" s="6">
        <f t="shared" si="708"/>
        <v>234</v>
      </c>
      <c r="Q2123" s="7">
        <f t="shared" si="709"/>
        <v>3617570.0500000017</v>
      </c>
      <c r="R2123" s="44" t="str">
        <f>VLOOKUP(F2123,'Set up'!$A$2:$E$44,5,FALSE)</f>
        <v>Trsf</v>
      </c>
    </row>
    <row r="2124" spans="1:19" ht="15" customHeight="1" x14ac:dyDescent="0.3">
      <c r="A2124" s="4">
        <v>45187</v>
      </c>
      <c r="B2124" s="5">
        <f t="shared" si="703"/>
        <v>9</v>
      </c>
      <c r="C2124" s="5">
        <f t="shared" si="704"/>
        <v>2023</v>
      </c>
      <c r="D2124" s="88" t="s">
        <v>1908</v>
      </c>
      <c r="E2124" s="5" t="str">
        <f>VLOOKUP(F2124,'Set up'!$A$2:$C$44,2,FALSE)</f>
        <v>C00000022</v>
      </c>
      <c r="F2124" s="1" t="s">
        <v>639</v>
      </c>
      <c r="G2124" s="99" t="s">
        <v>1910</v>
      </c>
      <c r="H2124" s="5">
        <v>1</v>
      </c>
      <c r="I2124" s="5" t="str">
        <f>VLOOKUP(F2124,'Set up'!$A$2:$C$44,3,FALSE)</f>
        <v>Cash</v>
      </c>
      <c r="J2124" s="5">
        <f>VLOOKUP(F2124,'Set up'!$A$2:$D$44,4,FALSE)</f>
        <v>0</v>
      </c>
      <c r="K2124" s="4">
        <f t="shared" si="705"/>
        <v>45187</v>
      </c>
      <c r="L2124" s="5">
        <f t="shared" si="706"/>
        <v>9</v>
      </c>
      <c r="M2124" s="5">
        <f t="shared" si="707"/>
        <v>2023</v>
      </c>
      <c r="N2124" s="96">
        <v>250</v>
      </c>
      <c r="P2124" s="6">
        <f t="shared" si="708"/>
        <v>250</v>
      </c>
      <c r="Q2124" s="7">
        <f t="shared" si="709"/>
        <v>3617820.0500000017</v>
      </c>
      <c r="R2124" s="44" t="str">
        <f>VLOOKUP(F2124,'Set up'!$A$2:$E$44,5,FALSE)</f>
        <v>Trsf</v>
      </c>
    </row>
    <row r="2125" spans="1:19" ht="15" customHeight="1" x14ac:dyDescent="0.3">
      <c r="A2125" s="4">
        <v>45187</v>
      </c>
      <c r="B2125" s="5">
        <f t="shared" si="703"/>
        <v>9</v>
      </c>
      <c r="C2125" s="5">
        <f t="shared" si="704"/>
        <v>2023</v>
      </c>
      <c r="D2125" s="88" t="s">
        <v>1908</v>
      </c>
      <c r="E2125" s="5" t="str">
        <f>VLOOKUP(F2125,'Set up'!$A$2:$C$44,2,FALSE)</f>
        <v>C00000022</v>
      </c>
      <c r="F2125" s="1" t="s">
        <v>639</v>
      </c>
      <c r="G2125" s="99" t="s">
        <v>1911</v>
      </c>
      <c r="H2125" s="5">
        <v>1</v>
      </c>
      <c r="I2125" s="5" t="str">
        <f>VLOOKUP(F2125,'Set up'!$A$2:$C$44,3,FALSE)</f>
        <v>Cash</v>
      </c>
      <c r="J2125" s="5">
        <f>VLOOKUP(F2125,'Set up'!$A$2:$D$44,4,FALSE)</f>
        <v>0</v>
      </c>
      <c r="K2125" s="4">
        <f t="shared" si="705"/>
        <v>45187</v>
      </c>
      <c r="L2125" s="5">
        <f t="shared" si="706"/>
        <v>9</v>
      </c>
      <c r="M2125" s="5">
        <f t="shared" si="707"/>
        <v>2023</v>
      </c>
      <c r="N2125" s="96">
        <v>175</v>
      </c>
      <c r="P2125" s="6">
        <f t="shared" si="708"/>
        <v>175</v>
      </c>
      <c r="Q2125" s="7">
        <f t="shared" si="709"/>
        <v>3617995.0500000017</v>
      </c>
      <c r="R2125" s="44" t="str">
        <f>VLOOKUP(F2125,'Set up'!$A$2:$E$44,5,FALSE)</f>
        <v>Trsf</v>
      </c>
    </row>
    <row r="2126" spans="1:19" ht="15" customHeight="1" x14ac:dyDescent="0.3">
      <c r="A2126" s="4">
        <v>45188</v>
      </c>
      <c r="B2126" s="5">
        <f t="shared" si="703"/>
        <v>9</v>
      </c>
      <c r="C2126" s="5">
        <f t="shared" si="704"/>
        <v>2023</v>
      </c>
      <c r="D2126" s="88" t="s">
        <v>1912</v>
      </c>
      <c r="E2126" s="5" t="str">
        <f>VLOOKUP(F2126,'Set up'!$A$2:$C$44,2,FALSE)</f>
        <v>C00000013</v>
      </c>
      <c r="F2126" s="1" t="s">
        <v>1455</v>
      </c>
      <c r="G2126" s="89" t="s">
        <v>1748</v>
      </c>
      <c r="H2126" s="5">
        <v>2</v>
      </c>
      <c r="I2126" s="5" t="str">
        <f>VLOOKUP(F2126,'Set up'!$A$2:$C$44,3,FALSE)</f>
        <v>Cash</v>
      </c>
      <c r="J2126" s="5">
        <f>VLOOKUP(F2126,'Set up'!$A$2:$D$44,4,FALSE)</f>
        <v>0</v>
      </c>
      <c r="K2126" s="4">
        <f t="shared" si="705"/>
        <v>45188</v>
      </c>
      <c r="L2126" s="5">
        <f t="shared" si="706"/>
        <v>9</v>
      </c>
      <c r="M2126" s="5">
        <f t="shared" si="707"/>
        <v>2023</v>
      </c>
      <c r="N2126" s="96">
        <v>560</v>
      </c>
      <c r="O2126" s="6">
        <f t="shared" ref="O2126" si="710">-N2126</f>
        <v>-560</v>
      </c>
      <c r="P2126" s="6">
        <f t="shared" si="708"/>
        <v>0</v>
      </c>
      <c r="Q2126" s="7">
        <f t="shared" si="709"/>
        <v>3618555.0500000017</v>
      </c>
      <c r="R2126" s="44" t="str">
        <f>VLOOKUP(F2126,'Set up'!$A$2:$E$44,5,FALSE)</f>
        <v>Chq</v>
      </c>
      <c r="S2126" s="1" t="s">
        <v>1987</v>
      </c>
    </row>
    <row r="2127" spans="1:19" ht="15" customHeight="1" x14ac:dyDescent="0.3">
      <c r="A2127" s="4">
        <v>45189</v>
      </c>
      <c r="B2127" s="5">
        <f t="shared" si="703"/>
        <v>9</v>
      </c>
      <c r="C2127" s="5">
        <f t="shared" si="704"/>
        <v>2023</v>
      </c>
      <c r="D2127" s="88" t="s">
        <v>1913</v>
      </c>
      <c r="E2127" s="5" t="str">
        <f>VLOOKUP(F2127,'Set up'!$A$2:$C$44,2,FALSE)</f>
        <v>C00000020</v>
      </c>
      <c r="F2127" s="1" t="s">
        <v>411</v>
      </c>
      <c r="G2127" s="99" t="s">
        <v>1112</v>
      </c>
      <c r="H2127" s="5">
        <v>2</v>
      </c>
      <c r="I2127" s="5" t="str">
        <f>VLOOKUP(F2127,'Set up'!$A$2:$C$44,3,FALSE)</f>
        <v>Cash</v>
      </c>
      <c r="J2127" s="5">
        <f>VLOOKUP(F2127,'Set up'!$A$2:$D$44,4,FALSE)</f>
        <v>0</v>
      </c>
      <c r="K2127" s="4">
        <f t="shared" si="705"/>
        <v>45189</v>
      </c>
      <c r="L2127" s="5">
        <f t="shared" si="706"/>
        <v>9</v>
      </c>
      <c r="M2127" s="5">
        <f t="shared" si="707"/>
        <v>2023</v>
      </c>
      <c r="N2127" s="96">
        <v>125</v>
      </c>
      <c r="P2127" s="6">
        <f t="shared" si="708"/>
        <v>125</v>
      </c>
      <c r="Q2127" s="7">
        <f t="shared" si="709"/>
        <v>3618680.0500000017</v>
      </c>
      <c r="R2127" s="44" t="str">
        <f>VLOOKUP(F2127,'Set up'!$A$2:$E$44,5,FALSE)</f>
        <v>Trsf</v>
      </c>
    </row>
    <row r="2128" spans="1:19" ht="15" customHeight="1" x14ac:dyDescent="0.3">
      <c r="A2128" s="4">
        <v>45189</v>
      </c>
      <c r="B2128" s="5">
        <f t="shared" si="703"/>
        <v>9</v>
      </c>
      <c r="C2128" s="5">
        <f t="shared" si="704"/>
        <v>2023</v>
      </c>
      <c r="D2128" s="88" t="s">
        <v>1914</v>
      </c>
      <c r="E2128" s="5" t="str">
        <f>VLOOKUP(F2128,'Set up'!$A$2:$C$44,2,FALSE)</f>
        <v>C00000020</v>
      </c>
      <c r="F2128" s="1" t="s">
        <v>411</v>
      </c>
      <c r="G2128" s="99" t="s">
        <v>1736</v>
      </c>
      <c r="H2128" s="5">
        <v>2</v>
      </c>
      <c r="I2128" s="5" t="str">
        <f>VLOOKUP(F2128,'Set up'!$A$2:$C$44,3,FALSE)</f>
        <v>Cash</v>
      </c>
      <c r="J2128" s="5">
        <f>VLOOKUP(F2128,'Set up'!$A$2:$D$44,4,FALSE)</f>
        <v>0</v>
      </c>
      <c r="K2128" s="4">
        <f t="shared" si="705"/>
        <v>45189</v>
      </c>
      <c r="L2128" s="5">
        <f t="shared" si="706"/>
        <v>9</v>
      </c>
      <c r="M2128" s="5">
        <f t="shared" si="707"/>
        <v>2023</v>
      </c>
      <c r="N2128" s="96">
        <v>3212</v>
      </c>
      <c r="P2128" s="6">
        <f t="shared" si="708"/>
        <v>3212</v>
      </c>
      <c r="Q2128" s="7">
        <f t="shared" si="709"/>
        <v>3621892.0500000017</v>
      </c>
      <c r="R2128" s="44" t="str">
        <f>VLOOKUP(F2128,'Set up'!$A$2:$E$44,5,FALSE)</f>
        <v>Trsf</v>
      </c>
    </row>
    <row r="2129" spans="1:19" ht="15" customHeight="1" x14ac:dyDescent="0.3">
      <c r="A2129" s="4">
        <v>45189</v>
      </c>
      <c r="B2129" s="5">
        <f t="shared" si="703"/>
        <v>9</v>
      </c>
      <c r="C2129" s="5">
        <f t="shared" si="704"/>
        <v>2023</v>
      </c>
      <c r="D2129" s="88" t="s">
        <v>1914</v>
      </c>
      <c r="E2129" s="5" t="str">
        <f>VLOOKUP(F2129,'Set up'!$A$2:$C$44,2,FALSE)</f>
        <v>C00000020</v>
      </c>
      <c r="F2129" s="1" t="s">
        <v>411</v>
      </c>
      <c r="G2129" s="99" t="s">
        <v>915</v>
      </c>
      <c r="H2129" s="5">
        <v>6</v>
      </c>
      <c r="I2129" s="5" t="str">
        <f>VLOOKUP(F2129,'Set up'!$A$2:$C$44,3,FALSE)</f>
        <v>Cash</v>
      </c>
      <c r="J2129" s="5">
        <f>VLOOKUP(F2129,'Set up'!$A$2:$D$44,4,FALSE)</f>
        <v>0</v>
      </c>
      <c r="K2129" s="4">
        <f t="shared" si="705"/>
        <v>45189</v>
      </c>
      <c r="L2129" s="5">
        <f t="shared" si="706"/>
        <v>9</v>
      </c>
      <c r="M2129" s="5">
        <f t="shared" si="707"/>
        <v>2023</v>
      </c>
      <c r="N2129" s="96">
        <v>1134</v>
      </c>
      <c r="P2129" s="6">
        <f t="shared" si="708"/>
        <v>1134</v>
      </c>
      <c r="Q2129" s="7">
        <f t="shared" si="709"/>
        <v>3623026.0500000017</v>
      </c>
      <c r="R2129" s="44" t="str">
        <f>VLOOKUP(F2129,'Set up'!$A$2:$E$44,5,FALSE)</f>
        <v>Trsf</v>
      </c>
    </row>
    <row r="2130" spans="1:19" ht="15" customHeight="1" x14ac:dyDescent="0.3">
      <c r="A2130" s="4">
        <v>45189</v>
      </c>
      <c r="B2130" s="5">
        <f t="shared" si="703"/>
        <v>9</v>
      </c>
      <c r="C2130" s="5">
        <f t="shared" si="704"/>
        <v>2023</v>
      </c>
      <c r="D2130" s="88" t="s">
        <v>1914</v>
      </c>
      <c r="E2130" s="5" t="str">
        <f>VLOOKUP(F2130,'Set up'!$A$2:$C$44,2,FALSE)</f>
        <v>C00000020</v>
      </c>
      <c r="F2130" s="1" t="s">
        <v>411</v>
      </c>
      <c r="G2130" s="99" t="s">
        <v>780</v>
      </c>
      <c r="H2130" s="5">
        <v>3</v>
      </c>
      <c r="I2130" s="5" t="str">
        <f>VLOOKUP(F2130,'Set up'!$A$2:$C$44,3,FALSE)</f>
        <v>Cash</v>
      </c>
      <c r="J2130" s="5">
        <f>VLOOKUP(F2130,'Set up'!$A$2:$D$44,4,FALSE)</f>
        <v>0</v>
      </c>
      <c r="K2130" s="4">
        <f t="shared" si="705"/>
        <v>45189</v>
      </c>
      <c r="L2130" s="5">
        <f t="shared" si="706"/>
        <v>9</v>
      </c>
      <c r="M2130" s="5">
        <f t="shared" si="707"/>
        <v>2023</v>
      </c>
      <c r="N2130" s="96">
        <v>600</v>
      </c>
      <c r="P2130" s="6">
        <f t="shared" si="708"/>
        <v>600</v>
      </c>
      <c r="Q2130" s="7">
        <f t="shared" si="709"/>
        <v>3623626.0500000017</v>
      </c>
      <c r="R2130" s="44" t="str">
        <f>VLOOKUP(F2130,'Set up'!$A$2:$E$44,5,FALSE)</f>
        <v>Trsf</v>
      </c>
    </row>
    <row r="2131" spans="1:19" ht="15" customHeight="1" x14ac:dyDescent="0.3">
      <c r="A2131" s="4">
        <v>45189</v>
      </c>
      <c r="B2131" s="5">
        <f t="shared" si="703"/>
        <v>9</v>
      </c>
      <c r="C2131" s="5">
        <f t="shared" si="704"/>
        <v>2023</v>
      </c>
      <c r="D2131" s="88" t="s">
        <v>1914</v>
      </c>
      <c r="E2131" s="5" t="str">
        <f>VLOOKUP(F2131,'Set up'!$A$2:$C$44,2,FALSE)</f>
        <v>C00000020</v>
      </c>
      <c r="F2131" s="1" t="s">
        <v>411</v>
      </c>
      <c r="G2131" s="99" t="s">
        <v>1075</v>
      </c>
      <c r="H2131" s="5">
        <v>1</v>
      </c>
      <c r="I2131" s="5" t="str">
        <f>VLOOKUP(F2131,'Set up'!$A$2:$C$44,3,FALSE)</f>
        <v>Cash</v>
      </c>
      <c r="J2131" s="5">
        <f>VLOOKUP(F2131,'Set up'!$A$2:$D$44,4,FALSE)</f>
        <v>0</v>
      </c>
      <c r="K2131" s="4">
        <f t="shared" si="705"/>
        <v>45189</v>
      </c>
      <c r="L2131" s="5">
        <f t="shared" si="706"/>
        <v>9</v>
      </c>
      <c r="M2131" s="5">
        <f t="shared" si="707"/>
        <v>2023</v>
      </c>
      <c r="N2131" s="96">
        <v>1000</v>
      </c>
      <c r="P2131" s="6">
        <f t="shared" si="708"/>
        <v>1000</v>
      </c>
      <c r="Q2131" s="7">
        <f t="shared" si="709"/>
        <v>3624626.0500000017</v>
      </c>
      <c r="R2131" s="44" t="str">
        <f>VLOOKUP(F2131,'Set up'!$A$2:$E$44,5,FALSE)</f>
        <v>Trsf</v>
      </c>
    </row>
    <row r="2132" spans="1:19" ht="15" customHeight="1" x14ac:dyDescent="0.3">
      <c r="A2132" s="4">
        <v>45189</v>
      </c>
      <c r="B2132" s="5">
        <f t="shared" si="703"/>
        <v>9</v>
      </c>
      <c r="C2132" s="5">
        <f t="shared" si="704"/>
        <v>2023</v>
      </c>
      <c r="D2132" s="88" t="s">
        <v>1914</v>
      </c>
      <c r="E2132" s="5" t="str">
        <f>VLOOKUP(F2132,'Set up'!$A$2:$C$44,2,FALSE)</f>
        <v>C00000020</v>
      </c>
      <c r="F2132" s="1" t="s">
        <v>411</v>
      </c>
      <c r="G2132" s="99" t="s">
        <v>1063</v>
      </c>
      <c r="H2132" s="5">
        <v>4</v>
      </c>
      <c r="I2132" s="5" t="str">
        <f>VLOOKUP(F2132,'Set up'!$A$2:$C$44,3,FALSE)</f>
        <v>Cash</v>
      </c>
      <c r="J2132" s="5">
        <f>VLOOKUP(F2132,'Set up'!$A$2:$D$44,4,FALSE)</f>
        <v>0</v>
      </c>
      <c r="K2132" s="4">
        <f t="shared" si="705"/>
        <v>45189</v>
      </c>
      <c r="L2132" s="5">
        <f t="shared" si="706"/>
        <v>9</v>
      </c>
      <c r="M2132" s="5">
        <f t="shared" si="707"/>
        <v>2023</v>
      </c>
      <c r="N2132" s="96">
        <v>380</v>
      </c>
      <c r="P2132" s="6">
        <f t="shared" si="708"/>
        <v>380</v>
      </c>
      <c r="Q2132" s="7">
        <f t="shared" si="709"/>
        <v>3625006.0500000017</v>
      </c>
      <c r="R2132" s="44" t="str">
        <f>VLOOKUP(F2132,'Set up'!$A$2:$E$44,5,FALSE)</f>
        <v>Trsf</v>
      </c>
    </row>
    <row r="2133" spans="1:19" ht="15" customHeight="1" x14ac:dyDescent="0.3">
      <c r="A2133" s="4">
        <v>45191</v>
      </c>
      <c r="B2133" s="5">
        <f t="shared" si="703"/>
        <v>9</v>
      </c>
      <c r="C2133" s="5">
        <f t="shared" si="704"/>
        <v>2023</v>
      </c>
      <c r="D2133" s="88" t="s">
        <v>1916</v>
      </c>
      <c r="E2133" s="5" t="str">
        <f>VLOOKUP(F2133,'Set up'!$A$2:$C$44,2,FALSE)</f>
        <v>C00000037</v>
      </c>
      <c r="F2133" s="1" t="s">
        <v>1311</v>
      </c>
      <c r="G2133" s="11" t="s">
        <v>1897</v>
      </c>
      <c r="H2133" s="5">
        <v>6</v>
      </c>
      <c r="I2133" s="5">
        <f>VLOOKUP(F2133,'Set up'!$A$2:$C$44,3,FALSE)</f>
        <v>30</v>
      </c>
      <c r="J2133" s="5">
        <f>VLOOKUP(F2133,'Set up'!$A$2:$D$44,4,FALSE)</f>
        <v>30</v>
      </c>
      <c r="K2133" s="4">
        <f t="shared" si="705"/>
        <v>45221</v>
      </c>
      <c r="L2133" s="5">
        <f t="shared" si="706"/>
        <v>10</v>
      </c>
      <c r="M2133" s="5">
        <f t="shared" si="707"/>
        <v>2023</v>
      </c>
      <c r="N2133" s="96">
        <v>10428</v>
      </c>
      <c r="P2133" s="6">
        <f t="shared" si="708"/>
        <v>10428</v>
      </c>
      <c r="Q2133" s="7">
        <f t="shared" si="709"/>
        <v>3635434.0500000017</v>
      </c>
      <c r="R2133" s="44" t="str">
        <f>VLOOKUP(F2133,'Set up'!$A$2:$E$44,5,FALSE)</f>
        <v>Chq</v>
      </c>
    </row>
    <row r="2134" spans="1:19" ht="15" customHeight="1" x14ac:dyDescent="0.3">
      <c r="A2134" s="4">
        <v>45191</v>
      </c>
      <c r="B2134" s="5">
        <f t="shared" si="703"/>
        <v>9</v>
      </c>
      <c r="C2134" s="5">
        <f t="shared" si="704"/>
        <v>2023</v>
      </c>
      <c r="D2134" s="88" t="s">
        <v>1916</v>
      </c>
      <c r="E2134" s="5" t="str">
        <f>VLOOKUP(F2134,'Set up'!$A$2:$C$44,2,FALSE)</f>
        <v>C00000037</v>
      </c>
      <c r="F2134" s="1" t="s">
        <v>1311</v>
      </c>
      <c r="G2134" s="11" t="s">
        <v>1915</v>
      </c>
      <c r="H2134" s="5">
        <v>7</v>
      </c>
      <c r="I2134" s="5">
        <f>VLOOKUP(F2134,'Set up'!$A$2:$C$44,3,FALSE)</f>
        <v>30</v>
      </c>
      <c r="J2134" s="5">
        <f>VLOOKUP(F2134,'Set up'!$A$2:$D$44,4,FALSE)</f>
        <v>30</v>
      </c>
      <c r="K2134" s="4">
        <f t="shared" si="705"/>
        <v>45221</v>
      </c>
      <c r="L2134" s="5">
        <f t="shared" si="706"/>
        <v>10</v>
      </c>
      <c r="M2134" s="5">
        <f t="shared" si="707"/>
        <v>2023</v>
      </c>
      <c r="N2134" s="96">
        <v>2948.4</v>
      </c>
      <c r="P2134" s="6">
        <f t="shared" si="708"/>
        <v>2948.4</v>
      </c>
      <c r="Q2134" s="7">
        <f t="shared" si="709"/>
        <v>3638382.4500000016</v>
      </c>
      <c r="R2134" s="44" t="str">
        <f>VLOOKUP(F2134,'Set up'!$A$2:$E$44,5,FALSE)</f>
        <v>Chq</v>
      </c>
    </row>
    <row r="2135" spans="1:19" ht="15" customHeight="1" x14ac:dyDescent="0.3">
      <c r="A2135" s="4">
        <v>45191</v>
      </c>
      <c r="B2135" s="5">
        <f t="shared" si="703"/>
        <v>9</v>
      </c>
      <c r="C2135" s="5">
        <f t="shared" si="704"/>
        <v>2023</v>
      </c>
      <c r="D2135" s="88" t="s">
        <v>1916</v>
      </c>
      <c r="E2135" s="5" t="str">
        <f>VLOOKUP(F2135,'Set up'!$A$2:$C$44,2,FALSE)</f>
        <v>C00000037</v>
      </c>
      <c r="F2135" s="1" t="s">
        <v>1311</v>
      </c>
      <c r="G2135" s="90" t="s">
        <v>1407</v>
      </c>
      <c r="H2135" s="5">
        <v>6</v>
      </c>
      <c r="I2135" s="5">
        <f>VLOOKUP(F2135,'Set up'!$A$2:$C$44,3,FALSE)</f>
        <v>30</v>
      </c>
      <c r="J2135" s="5">
        <f>VLOOKUP(F2135,'Set up'!$A$2:$D$44,4,FALSE)</f>
        <v>30</v>
      </c>
      <c r="K2135" s="4">
        <f t="shared" si="705"/>
        <v>45221</v>
      </c>
      <c r="L2135" s="5">
        <f t="shared" si="706"/>
        <v>10</v>
      </c>
      <c r="M2135" s="5">
        <f t="shared" si="707"/>
        <v>2023</v>
      </c>
      <c r="N2135" s="96">
        <v>288</v>
      </c>
      <c r="P2135" s="6">
        <f t="shared" si="708"/>
        <v>288</v>
      </c>
      <c r="Q2135" s="7">
        <f t="shared" si="709"/>
        <v>3638670.4500000016</v>
      </c>
      <c r="R2135" s="44" t="str">
        <f>VLOOKUP(F2135,'Set up'!$A$2:$E$44,5,FALSE)</f>
        <v>Chq</v>
      </c>
    </row>
    <row r="2136" spans="1:19" ht="15" customHeight="1" x14ac:dyDescent="0.3">
      <c r="A2136" s="4">
        <v>45191</v>
      </c>
      <c r="B2136" s="5">
        <f t="shared" si="703"/>
        <v>9</v>
      </c>
      <c r="C2136" s="5">
        <f t="shared" si="704"/>
        <v>2023</v>
      </c>
      <c r="D2136" s="88" t="s">
        <v>1916</v>
      </c>
      <c r="E2136" s="5" t="str">
        <f>VLOOKUP(F2136,'Set up'!$A$2:$C$44,2,FALSE)</f>
        <v>C00000037</v>
      </c>
      <c r="F2136" s="1" t="s">
        <v>1311</v>
      </c>
      <c r="G2136" s="99" t="s">
        <v>1112</v>
      </c>
      <c r="H2136" s="5">
        <v>5</v>
      </c>
      <c r="I2136" s="5">
        <f>VLOOKUP(F2136,'Set up'!$A$2:$C$44,3,FALSE)</f>
        <v>30</v>
      </c>
      <c r="J2136" s="5">
        <f>VLOOKUP(F2136,'Set up'!$A$2:$D$44,4,FALSE)</f>
        <v>30</v>
      </c>
      <c r="K2136" s="4">
        <f t="shared" si="705"/>
        <v>45221</v>
      </c>
      <c r="L2136" s="5">
        <f t="shared" si="706"/>
        <v>10</v>
      </c>
      <c r="M2136" s="5">
        <f t="shared" si="707"/>
        <v>2023</v>
      </c>
      <c r="N2136" s="96">
        <v>312.5</v>
      </c>
      <c r="P2136" s="6">
        <f t="shared" si="708"/>
        <v>312.5</v>
      </c>
      <c r="Q2136" s="7">
        <f t="shared" si="709"/>
        <v>3638982.9500000016</v>
      </c>
      <c r="R2136" s="44" t="str">
        <f>VLOOKUP(F2136,'Set up'!$A$2:$E$44,5,FALSE)</f>
        <v>Chq</v>
      </c>
    </row>
    <row r="2137" spans="1:19" ht="15" customHeight="1" x14ac:dyDescent="0.3">
      <c r="A2137" s="4">
        <v>45191</v>
      </c>
      <c r="B2137" s="5">
        <f t="shared" si="703"/>
        <v>9</v>
      </c>
      <c r="C2137" s="5">
        <f t="shared" si="704"/>
        <v>2023</v>
      </c>
      <c r="D2137" s="88" t="s">
        <v>1916</v>
      </c>
      <c r="E2137" s="5" t="str">
        <f>VLOOKUP(F2137,'Set up'!$A$2:$C$44,2,FALSE)</f>
        <v>C00000037</v>
      </c>
      <c r="F2137" s="1" t="s">
        <v>1311</v>
      </c>
      <c r="G2137" s="90" t="s">
        <v>44</v>
      </c>
      <c r="H2137" s="5">
        <v>2</v>
      </c>
      <c r="I2137" s="5">
        <f>VLOOKUP(F2137,'Set up'!$A$2:$C$44,3,FALSE)</f>
        <v>30</v>
      </c>
      <c r="J2137" s="5">
        <f>VLOOKUP(F2137,'Set up'!$A$2:$D$44,4,FALSE)</f>
        <v>30</v>
      </c>
      <c r="K2137" s="4">
        <f t="shared" si="705"/>
        <v>45221</v>
      </c>
      <c r="L2137" s="5">
        <f t="shared" si="706"/>
        <v>10</v>
      </c>
      <c r="M2137" s="5">
        <f t="shared" si="707"/>
        <v>2023</v>
      </c>
      <c r="N2137" s="96">
        <v>520</v>
      </c>
      <c r="P2137" s="6">
        <f t="shared" si="708"/>
        <v>520</v>
      </c>
      <c r="Q2137" s="7">
        <f t="shared" si="709"/>
        <v>3639502.9500000016</v>
      </c>
      <c r="R2137" s="44" t="str">
        <f>VLOOKUP(F2137,'Set up'!$A$2:$E$44,5,FALSE)</f>
        <v>Chq</v>
      </c>
    </row>
    <row r="2138" spans="1:19" ht="15" customHeight="1" x14ac:dyDescent="0.3">
      <c r="A2138" s="4">
        <v>45191</v>
      </c>
      <c r="B2138" s="5">
        <f t="shared" si="703"/>
        <v>9</v>
      </c>
      <c r="C2138" s="5">
        <f t="shared" si="704"/>
        <v>2023</v>
      </c>
      <c r="D2138" s="88" t="s">
        <v>1916</v>
      </c>
      <c r="E2138" s="5" t="str">
        <f>VLOOKUP(F2138,'Set up'!$A$2:$C$44,2,FALSE)</f>
        <v>C00000037</v>
      </c>
      <c r="F2138" s="1" t="s">
        <v>1311</v>
      </c>
      <c r="G2138" s="99" t="s">
        <v>1548</v>
      </c>
      <c r="H2138" s="5">
        <v>1</v>
      </c>
      <c r="I2138" s="5">
        <f>VLOOKUP(F2138,'Set up'!$A$2:$C$44,3,FALSE)</f>
        <v>30</v>
      </c>
      <c r="J2138" s="5">
        <f>VLOOKUP(F2138,'Set up'!$A$2:$D$44,4,FALSE)</f>
        <v>30</v>
      </c>
      <c r="K2138" s="4">
        <f t="shared" si="705"/>
        <v>45221</v>
      </c>
      <c r="L2138" s="5">
        <f t="shared" si="706"/>
        <v>10</v>
      </c>
      <c r="M2138" s="5">
        <f t="shared" si="707"/>
        <v>2023</v>
      </c>
      <c r="N2138" s="96">
        <v>930</v>
      </c>
      <c r="P2138" s="6">
        <f t="shared" si="708"/>
        <v>930</v>
      </c>
      <c r="Q2138" s="7">
        <f t="shared" si="709"/>
        <v>3640432.9500000016</v>
      </c>
      <c r="R2138" s="44" t="str">
        <f>VLOOKUP(F2138,'Set up'!$A$2:$E$44,5,FALSE)</f>
        <v>Chq</v>
      </c>
    </row>
    <row r="2139" spans="1:19" ht="15" customHeight="1" x14ac:dyDescent="0.3">
      <c r="A2139" s="4">
        <v>45191</v>
      </c>
      <c r="B2139" s="5">
        <f t="shared" si="703"/>
        <v>9</v>
      </c>
      <c r="C2139" s="5">
        <f t="shared" si="704"/>
        <v>2023</v>
      </c>
      <c r="D2139" s="88" t="s">
        <v>1916</v>
      </c>
      <c r="E2139" s="5" t="str">
        <f>VLOOKUP(F2139,'Set up'!$A$2:$C$44,2,FALSE)</f>
        <v>C00000037</v>
      </c>
      <c r="F2139" s="1" t="s">
        <v>1311</v>
      </c>
      <c r="G2139" s="99" t="s">
        <v>1063</v>
      </c>
      <c r="H2139" s="5">
        <v>2</v>
      </c>
      <c r="I2139" s="5">
        <f>VLOOKUP(F2139,'Set up'!$A$2:$C$44,3,FALSE)</f>
        <v>30</v>
      </c>
      <c r="J2139" s="5">
        <f>VLOOKUP(F2139,'Set up'!$A$2:$D$44,4,FALSE)</f>
        <v>30</v>
      </c>
      <c r="K2139" s="4">
        <f t="shared" si="705"/>
        <v>45221</v>
      </c>
      <c r="L2139" s="5">
        <f t="shared" si="706"/>
        <v>10</v>
      </c>
      <c r="M2139" s="5">
        <f t="shared" si="707"/>
        <v>2023</v>
      </c>
      <c r="N2139" s="96">
        <v>190</v>
      </c>
      <c r="P2139" s="6">
        <f t="shared" si="708"/>
        <v>190</v>
      </c>
      <c r="Q2139" s="7">
        <f t="shared" si="709"/>
        <v>3640622.9500000016</v>
      </c>
      <c r="R2139" s="44" t="str">
        <f>VLOOKUP(F2139,'Set up'!$A$2:$E$44,5,FALSE)</f>
        <v>Chq</v>
      </c>
    </row>
    <row r="2140" spans="1:19" ht="15" customHeight="1" x14ac:dyDescent="0.3">
      <c r="A2140" s="4" t="s">
        <v>1918</v>
      </c>
      <c r="B2140" s="5" t="e">
        <f t="shared" ref="B2140:B2154" si="711">MONTH(A2140)</f>
        <v>#VALUE!</v>
      </c>
      <c r="C2140" s="5" t="e">
        <f t="shared" ref="C2140:C2154" si="712">YEAR(A2140)</f>
        <v>#VALUE!</v>
      </c>
      <c r="D2140" s="88" t="s">
        <v>1917</v>
      </c>
      <c r="E2140" s="5" t="str">
        <f>VLOOKUP(F2140,'Set up'!$A$2:$C$44,2,FALSE)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up'!$A$2:$C$44,3,FALSE)</f>
        <v>Cash</v>
      </c>
      <c r="J2140" s="5">
        <f>VLOOKUP(F2140,'Set up'!$A$2:$D$44,4,FALSE)</f>
        <v>0</v>
      </c>
      <c r="K2140" s="4" t="e">
        <f t="shared" ref="K2140:K2154" si="713">A2140+J2140</f>
        <v>#VALUE!</v>
      </c>
      <c r="L2140" s="5" t="e">
        <f t="shared" ref="L2140:L2154" si="714">MONTH(K2140)</f>
        <v>#VALUE!</v>
      </c>
      <c r="M2140" s="5" t="e">
        <f t="shared" ref="M2140:M2154" si="715">YEAR(K2140)</f>
        <v>#VALUE!</v>
      </c>
      <c r="N2140" s="96">
        <v>3388</v>
      </c>
      <c r="O2140" s="6">
        <f t="shared" ref="O2140:O2146" si="716">-N2140</f>
        <v>-3388</v>
      </c>
      <c r="P2140" s="6">
        <f t="shared" ref="P2140:P2154" si="717">SUM(N2140+O2140)</f>
        <v>0</v>
      </c>
      <c r="Q2140" s="7">
        <f t="shared" ref="Q2140:Q2154" si="718">SUM(Q2139+N2140)</f>
        <v>3644010.9500000016</v>
      </c>
      <c r="R2140" s="44" t="str">
        <f>VLOOKUP(F2140,'Set up'!$A$2:$E$44,5,FALSE)</f>
        <v>Cash</v>
      </c>
      <c r="S2140" s="1" t="s">
        <v>1980</v>
      </c>
    </row>
    <row r="2141" spans="1:19" ht="15" customHeight="1" x14ac:dyDescent="0.3">
      <c r="A2141" s="4" t="s">
        <v>1918</v>
      </c>
      <c r="B2141" s="5" t="e">
        <f t="shared" si="711"/>
        <v>#VALUE!</v>
      </c>
      <c r="C2141" s="5" t="e">
        <f t="shared" si="712"/>
        <v>#VALUE!</v>
      </c>
      <c r="D2141" s="88" t="s">
        <v>1917</v>
      </c>
      <c r="E2141" s="5" t="str">
        <f>VLOOKUP(F2141,'Set up'!$A$2:$C$44,2,FALSE)</f>
        <v>C00000014</v>
      </c>
      <c r="F2141" s="1" t="s">
        <v>263</v>
      </c>
      <c r="G2141" s="99" t="s">
        <v>990</v>
      </c>
      <c r="H2141" s="5">
        <v>4</v>
      </c>
      <c r="I2141" s="5" t="str">
        <f>VLOOKUP(F2141,'Set up'!$A$2:$C$44,3,FALSE)</f>
        <v>Cash</v>
      </c>
      <c r="J2141" s="5">
        <f>VLOOKUP(F2141,'Set up'!$A$2:$D$44,4,FALSE)</f>
        <v>0</v>
      </c>
      <c r="K2141" s="4" t="e">
        <f t="shared" si="713"/>
        <v>#VALUE!</v>
      </c>
      <c r="L2141" s="5" t="e">
        <f t="shared" si="714"/>
        <v>#VALUE!</v>
      </c>
      <c r="M2141" s="5" t="e">
        <f t="shared" si="715"/>
        <v>#VALUE!</v>
      </c>
      <c r="N2141" s="96">
        <v>936</v>
      </c>
      <c r="O2141" s="6">
        <f t="shared" si="716"/>
        <v>-936</v>
      </c>
      <c r="P2141" s="6">
        <f t="shared" si="717"/>
        <v>0</v>
      </c>
      <c r="Q2141" s="7">
        <f t="shared" si="718"/>
        <v>3644946.9500000016</v>
      </c>
      <c r="R2141" s="44" t="str">
        <f>VLOOKUP(F2141,'Set up'!$A$2:$E$44,5,FALSE)</f>
        <v>Cash</v>
      </c>
      <c r="S2141" s="1" t="s">
        <v>1980</v>
      </c>
    </row>
    <row r="2142" spans="1:19" ht="15" customHeight="1" x14ac:dyDescent="0.3">
      <c r="A2142" s="4" t="s">
        <v>1918</v>
      </c>
      <c r="B2142" s="5" t="e">
        <f t="shared" si="711"/>
        <v>#VALUE!</v>
      </c>
      <c r="C2142" s="5" t="e">
        <f t="shared" si="712"/>
        <v>#VALUE!</v>
      </c>
      <c r="D2142" s="88" t="s">
        <v>1917</v>
      </c>
      <c r="E2142" s="5" t="str">
        <f>VLOOKUP(F2142,'Set up'!$A$2:$C$44,2,FALSE)</f>
        <v>C00000014</v>
      </c>
      <c r="F2142" s="1" t="s">
        <v>263</v>
      </c>
      <c r="G2142" s="99" t="s">
        <v>1470</v>
      </c>
      <c r="H2142" s="5">
        <v>1</v>
      </c>
      <c r="I2142" s="5" t="str">
        <f>VLOOKUP(F2142,'Set up'!$A$2:$C$44,3,FALSE)</f>
        <v>Cash</v>
      </c>
      <c r="J2142" s="5">
        <f>VLOOKUP(F2142,'Set up'!$A$2:$D$44,4,FALSE)</f>
        <v>0</v>
      </c>
      <c r="K2142" s="4" t="e">
        <f t="shared" si="713"/>
        <v>#VALUE!</v>
      </c>
      <c r="L2142" s="5" t="e">
        <f t="shared" si="714"/>
        <v>#VALUE!</v>
      </c>
      <c r="M2142" s="5" t="e">
        <f t="shared" si="715"/>
        <v>#VALUE!</v>
      </c>
      <c r="N2142" s="96">
        <v>322.5</v>
      </c>
      <c r="O2142" s="6">
        <f t="shared" si="716"/>
        <v>-322.5</v>
      </c>
      <c r="P2142" s="6">
        <f t="shared" si="717"/>
        <v>0</v>
      </c>
      <c r="Q2142" s="7">
        <f t="shared" si="718"/>
        <v>3645269.4500000016</v>
      </c>
      <c r="R2142" s="44" t="str">
        <f>VLOOKUP(F2142,'Set up'!$A$2:$E$44,5,FALSE)</f>
        <v>Cash</v>
      </c>
      <c r="S2142" s="1" t="s">
        <v>1980</v>
      </c>
    </row>
    <row r="2143" spans="1:19" ht="15" customHeight="1" x14ac:dyDescent="0.3">
      <c r="A2143" s="4" t="s">
        <v>1918</v>
      </c>
      <c r="B2143" s="5" t="e">
        <f t="shared" si="711"/>
        <v>#VALUE!</v>
      </c>
      <c r="C2143" s="5" t="e">
        <f t="shared" si="712"/>
        <v>#VALUE!</v>
      </c>
      <c r="D2143" s="88" t="s">
        <v>1917</v>
      </c>
      <c r="E2143" s="5" t="str">
        <f>VLOOKUP(F2143,'Set up'!$A$2:$C$44,2,FALSE)</f>
        <v>C00000014</v>
      </c>
      <c r="F2143" s="1" t="s">
        <v>263</v>
      </c>
      <c r="G2143" s="99" t="s">
        <v>1889</v>
      </c>
      <c r="H2143" s="5">
        <v>1</v>
      </c>
      <c r="I2143" s="5" t="str">
        <f>VLOOKUP(F2143,'Set up'!$A$2:$C$44,3,FALSE)</f>
        <v>Cash</v>
      </c>
      <c r="J2143" s="5">
        <f>VLOOKUP(F2143,'Set up'!$A$2:$D$44,4,FALSE)</f>
        <v>0</v>
      </c>
      <c r="K2143" s="4" t="e">
        <f t="shared" si="713"/>
        <v>#VALUE!</v>
      </c>
      <c r="L2143" s="5" t="e">
        <f t="shared" si="714"/>
        <v>#VALUE!</v>
      </c>
      <c r="M2143" s="5" t="e">
        <f t="shared" si="715"/>
        <v>#VALUE!</v>
      </c>
      <c r="N2143" s="96">
        <v>160</v>
      </c>
      <c r="O2143" s="6">
        <f t="shared" si="716"/>
        <v>-160</v>
      </c>
      <c r="P2143" s="6">
        <f t="shared" si="717"/>
        <v>0</v>
      </c>
      <c r="Q2143" s="7">
        <f t="shared" si="718"/>
        <v>3645429.4500000016</v>
      </c>
      <c r="R2143" s="44" t="str">
        <f>VLOOKUP(F2143,'Set up'!$A$2:$E$44,5,FALSE)</f>
        <v>Cash</v>
      </c>
      <c r="S2143" s="1" t="s">
        <v>1980</v>
      </c>
    </row>
    <row r="2144" spans="1:19" ht="15" customHeight="1" x14ac:dyDescent="0.3">
      <c r="A2144" s="4" t="s">
        <v>1918</v>
      </c>
      <c r="B2144" s="5" t="e">
        <f t="shared" si="711"/>
        <v>#VALUE!</v>
      </c>
      <c r="C2144" s="5" t="e">
        <f t="shared" si="712"/>
        <v>#VALUE!</v>
      </c>
      <c r="D2144" s="88" t="s">
        <v>1917</v>
      </c>
      <c r="E2144" s="5" t="str">
        <f>VLOOKUP(F2144,'Set up'!$A$2:$C$44,2,FALSE)</f>
        <v>C00000014</v>
      </c>
      <c r="F2144" s="1" t="s">
        <v>263</v>
      </c>
      <c r="G2144" s="99" t="s">
        <v>1718</v>
      </c>
      <c r="H2144" s="5">
        <v>1</v>
      </c>
      <c r="I2144" s="5" t="str">
        <f>VLOOKUP(F2144,'Set up'!$A$2:$C$44,3,FALSE)</f>
        <v>Cash</v>
      </c>
      <c r="J2144" s="5">
        <f>VLOOKUP(F2144,'Set up'!$A$2:$D$44,4,FALSE)</f>
        <v>0</v>
      </c>
      <c r="K2144" s="4" t="e">
        <f t="shared" si="713"/>
        <v>#VALUE!</v>
      </c>
      <c r="L2144" s="5" t="e">
        <f t="shared" si="714"/>
        <v>#VALUE!</v>
      </c>
      <c r="M2144" s="5" t="e">
        <f t="shared" si="715"/>
        <v>#VALUE!</v>
      </c>
      <c r="N2144" s="96">
        <v>165</v>
      </c>
      <c r="O2144" s="6">
        <f t="shared" si="716"/>
        <v>-165</v>
      </c>
      <c r="P2144" s="6">
        <f t="shared" si="717"/>
        <v>0</v>
      </c>
      <c r="Q2144" s="7">
        <f t="shared" si="718"/>
        <v>3645594.4500000016</v>
      </c>
      <c r="R2144" s="44" t="str">
        <f>VLOOKUP(F2144,'Set up'!$A$2:$E$44,5,FALSE)</f>
        <v>Cash</v>
      </c>
      <c r="S2144" s="1" t="s">
        <v>1980</v>
      </c>
    </row>
    <row r="2145" spans="1:19" ht="15" customHeight="1" x14ac:dyDescent="0.3">
      <c r="A2145" s="4" t="s">
        <v>1918</v>
      </c>
      <c r="B2145" s="5" t="e">
        <f t="shared" si="711"/>
        <v>#VALUE!</v>
      </c>
      <c r="C2145" s="5" t="e">
        <f t="shared" si="712"/>
        <v>#VALUE!</v>
      </c>
      <c r="D2145" s="88" t="s">
        <v>1917</v>
      </c>
      <c r="E2145" s="5" t="str">
        <f>VLOOKUP(F2145,'Set up'!$A$2:$C$44,2,FALSE)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up'!$A$2:$C$44,3,FALSE)</f>
        <v>Cash</v>
      </c>
      <c r="J2145" s="5">
        <f>VLOOKUP(F2145,'Set up'!$A$2:$D$44,4,FALSE)</f>
        <v>0</v>
      </c>
      <c r="K2145" s="4" t="e">
        <f t="shared" si="713"/>
        <v>#VALUE!</v>
      </c>
      <c r="L2145" s="5" t="e">
        <f t="shared" si="714"/>
        <v>#VALUE!</v>
      </c>
      <c r="M2145" s="5" t="e">
        <f t="shared" si="715"/>
        <v>#VALUE!</v>
      </c>
      <c r="N2145" s="96">
        <v>105</v>
      </c>
      <c r="O2145" s="6">
        <f t="shared" si="716"/>
        <v>-105</v>
      </c>
      <c r="P2145" s="6">
        <f t="shared" si="717"/>
        <v>0</v>
      </c>
      <c r="Q2145" s="7">
        <f t="shared" si="718"/>
        <v>3645699.4500000016</v>
      </c>
      <c r="R2145" s="44" t="str">
        <f>VLOOKUP(F2145,'Set up'!$A$2:$E$44,5,FALSE)</f>
        <v>Cash</v>
      </c>
      <c r="S2145" s="1" t="s">
        <v>1980</v>
      </c>
    </row>
    <row r="2146" spans="1:19" ht="15" customHeight="1" x14ac:dyDescent="0.3">
      <c r="A2146" s="4" t="s">
        <v>1918</v>
      </c>
      <c r="B2146" s="5" t="e">
        <f t="shared" si="711"/>
        <v>#VALUE!</v>
      </c>
      <c r="C2146" s="5" t="e">
        <f t="shared" si="712"/>
        <v>#VALUE!</v>
      </c>
      <c r="D2146" s="88" t="s">
        <v>1917</v>
      </c>
      <c r="E2146" s="5" t="str">
        <f>VLOOKUP(F2146,'Set up'!$A$2:$C$44,2,FALSE)</f>
        <v>C00000014</v>
      </c>
      <c r="F2146" s="1" t="s">
        <v>263</v>
      </c>
      <c r="G2146" s="99" t="s">
        <v>1112</v>
      </c>
      <c r="H2146" s="5">
        <v>3</v>
      </c>
      <c r="I2146" s="5" t="str">
        <f>VLOOKUP(F2146,'Set up'!$A$2:$C$44,3,FALSE)</f>
        <v>Cash</v>
      </c>
      <c r="J2146" s="5">
        <f>VLOOKUP(F2146,'Set up'!$A$2:$D$44,4,FALSE)</f>
        <v>0</v>
      </c>
      <c r="K2146" s="4" t="e">
        <f t="shared" si="713"/>
        <v>#VALUE!</v>
      </c>
      <c r="L2146" s="5" t="e">
        <f t="shared" si="714"/>
        <v>#VALUE!</v>
      </c>
      <c r="M2146" s="5" t="e">
        <f t="shared" si="715"/>
        <v>#VALUE!</v>
      </c>
      <c r="N2146" s="96">
        <v>187.5</v>
      </c>
      <c r="O2146" s="6">
        <f t="shared" si="716"/>
        <v>-187.5</v>
      </c>
      <c r="P2146" s="6">
        <f t="shared" si="717"/>
        <v>0</v>
      </c>
      <c r="Q2146" s="7">
        <f t="shared" si="718"/>
        <v>3645886.9500000016</v>
      </c>
      <c r="R2146" s="44" t="str">
        <f>VLOOKUP(F2146,'Set up'!$A$2:$E$44,5,FALSE)</f>
        <v>Cash</v>
      </c>
      <c r="S2146" s="1" t="s">
        <v>1980</v>
      </c>
    </row>
    <row r="2147" spans="1:19" ht="15" customHeight="1" x14ac:dyDescent="0.3">
      <c r="A2147" s="4">
        <v>45192</v>
      </c>
      <c r="B2147" s="5">
        <f t="shared" si="711"/>
        <v>9</v>
      </c>
      <c r="C2147" s="5">
        <f t="shared" si="712"/>
        <v>2023</v>
      </c>
      <c r="D2147" s="88" t="s">
        <v>1919</v>
      </c>
      <c r="E2147" s="5" t="str">
        <f>VLOOKUP(F2147,'Set up'!$A$2:$C$44,2,FALSE)</f>
        <v>C00000019</v>
      </c>
      <c r="F2147" s="1" t="s">
        <v>402</v>
      </c>
      <c r="G2147" s="99" t="s">
        <v>95</v>
      </c>
      <c r="H2147" s="5">
        <v>1</v>
      </c>
      <c r="I2147" s="5" t="str">
        <f>VLOOKUP(F2147,'Set up'!$A$2:$C$44,3,FALSE)</f>
        <v>Cash</v>
      </c>
      <c r="J2147" s="5">
        <f>VLOOKUP(F2147,'Set up'!$A$2:$D$44,4,FALSE)</f>
        <v>0</v>
      </c>
      <c r="K2147" s="4">
        <f t="shared" si="713"/>
        <v>45192</v>
      </c>
      <c r="L2147" s="5">
        <f t="shared" si="714"/>
        <v>9</v>
      </c>
      <c r="M2147" s="5">
        <f t="shared" si="715"/>
        <v>2023</v>
      </c>
      <c r="N2147" s="96">
        <v>1738</v>
      </c>
      <c r="P2147" s="6">
        <f t="shared" si="717"/>
        <v>1738</v>
      </c>
      <c r="Q2147" s="7">
        <f t="shared" si="718"/>
        <v>3647624.9500000016</v>
      </c>
      <c r="R2147" s="44" t="str">
        <f>VLOOKUP(F2147,'Set up'!$A$2:$E$44,5,FALSE)</f>
        <v>Trsf</v>
      </c>
    </row>
    <row r="2148" spans="1:19" ht="15" customHeight="1" x14ac:dyDescent="0.3">
      <c r="A2148" s="4">
        <v>45192</v>
      </c>
      <c r="B2148" s="5">
        <f t="shared" si="711"/>
        <v>9</v>
      </c>
      <c r="C2148" s="5">
        <f t="shared" si="712"/>
        <v>2023</v>
      </c>
      <c r="D2148" s="88" t="s">
        <v>1919</v>
      </c>
      <c r="E2148" s="5" t="str">
        <f>VLOOKUP(F2148,'Set up'!$A$2:$C$44,2,FALSE)</f>
        <v>C00000019</v>
      </c>
      <c r="F2148" s="1" t="s">
        <v>402</v>
      </c>
      <c r="G2148" s="99" t="s">
        <v>1471</v>
      </c>
      <c r="H2148" s="5">
        <v>1</v>
      </c>
      <c r="I2148" s="5" t="str">
        <f>VLOOKUP(F2148,'Set up'!$A$2:$C$44,3,FALSE)</f>
        <v>Cash</v>
      </c>
      <c r="J2148" s="5">
        <f>VLOOKUP(F2148,'Set up'!$A$2:$D$44,4,FALSE)</f>
        <v>0</v>
      </c>
      <c r="K2148" s="4">
        <f t="shared" si="713"/>
        <v>45192</v>
      </c>
      <c r="L2148" s="5">
        <f t="shared" si="714"/>
        <v>9</v>
      </c>
      <c r="M2148" s="5">
        <f t="shared" si="715"/>
        <v>2023</v>
      </c>
      <c r="N2148" s="96">
        <v>390</v>
      </c>
      <c r="P2148" s="6">
        <f t="shared" si="717"/>
        <v>390</v>
      </c>
      <c r="Q2148" s="7">
        <f t="shared" si="718"/>
        <v>3648014.9500000016</v>
      </c>
      <c r="R2148" s="44" t="str">
        <f>VLOOKUP(F2148,'Set up'!$A$2:$E$44,5,FALSE)</f>
        <v>Trsf</v>
      </c>
    </row>
    <row r="2149" spans="1:19" ht="15" customHeight="1" x14ac:dyDescent="0.3">
      <c r="A2149" s="4">
        <v>45195</v>
      </c>
      <c r="B2149" s="5">
        <f t="shared" si="711"/>
        <v>9</v>
      </c>
      <c r="C2149" s="5">
        <f t="shared" si="712"/>
        <v>2023</v>
      </c>
      <c r="D2149" s="88" t="s">
        <v>1922</v>
      </c>
      <c r="E2149" s="5" t="str">
        <f>VLOOKUP(F2149,'Set up'!$A$2:$C$44,2,FALSE)</f>
        <v>C00000034</v>
      </c>
      <c r="F2149" s="1" t="s">
        <v>1198</v>
      </c>
      <c r="G2149" s="99" t="s">
        <v>1920</v>
      </c>
      <c r="H2149" s="5">
        <v>1</v>
      </c>
      <c r="I2149" s="5" t="str">
        <f>VLOOKUP(F2149,'Set up'!$A$2:$C$44,3,FALSE)</f>
        <v>Cash</v>
      </c>
      <c r="J2149" s="5">
        <f>VLOOKUP(F2149,'Set up'!$A$2:$D$44,4,FALSE)</f>
        <v>0</v>
      </c>
      <c r="K2149" s="4">
        <f t="shared" si="713"/>
        <v>45195</v>
      </c>
      <c r="L2149" s="5">
        <f t="shared" si="714"/>
        <v>9</v>
      </c>
      <c r="M2149" s="5">
        <f t="shared" si="715"/>
        <v>2023</v>
      </c>
      <c r="N2149" s="96">
        <v>390</v>
      </c>
      <c r="P2149" s="6">
        <f t="shared" si="717"/>
        <v>390</v>
      </c>
      <c r="Q2149" s="7">
        <f t="shared" si="718"/>
        <v>3648404.9500000016</v>
      </c>
      <c r="R2149" s="44" t="str">
        <f>VLOOKUP(F2149,'Set up'!$A$2:$E$44,5,FALSE)</f>
        <v>Trsf</v>
      </c>
    </row>
    <row r="2150" spans="1:19" ht="15" customHeight="1" x14ac:dyDescent="0.3">
      <c r="A2150" s="4">
        <v>45195</v>
      </c>
      <c r="B2150" s="5">
        <f t="shared" si="711"/>
        <v>9</v>
      </c>
      <c r="C2150" s="5">
        <f t="shared" si="712"/>
        <v>2023</v>
      </c>
      <c r="D2150" s="88" t="s">
        <v>1922</v>
      </c>
      <c r="E2150" s="5" t="str">
        <f>VLOOKUP(F2150,'Set up'!$A$2:$C$44,2,FALSE)</f>
        <v>C00000034</v>
      </c>
      <c r="F2150" s="1" t="s">
        <v>1198</v>
      </c>
      <c r="G2150" s="99" t="s">
        <v>1799</v>
      </c>
      <c r="H2150" s="5">
        <v>1</v>
      </c>
      <c r="I2150" s="5" t="str">
        <f>VLOOKUP(F2150,'Set up'!$A$2:$C$44,3,FALSE)</f>
        <v>Cash</v>
      </c>
      <c r="J2150" s="5">
        <f>VLOOKUP(F2150,'Set up'!$A$2:$D$44,4,FALSE)</f>
        <v>0</v>
      </c>
      <c r="K2150" s="4">
        <f t="shared" si="713"/>
        <v>45195</v>
      </c>
      <c r="L2150" s="5">
        <f t="shared" si="714"/>
        <v>9</v>
      </c>
      <c r="M2150" s="5">
        <f t="shared" si="715"/>
        <v>2023</v>
      </c>
      <c r="N2150" s="96">
        <v>219</v>
      </c>
      <c r="P2150" s="6">
        <f t="shared" si="717"/>
        <v>219</v>
      </c>
      <c r="Q2150" s="7">
        <f t="shared" si="718"/>
        <v>3648623.9500000016</v>
      </c>
      <c r="R2150" s="44" t="str">
        <f>VLOOKUP(F2150,'Set up'!$A$2:$E$44,5,FALSE)</f>
        <v>Trsf</v>
      </c>
    </row>
    <row r="2151" spans="1:19" ht="15" customHeight="1" x14ac:dyDescent="0.3">
      <c r="A2151" s="4">
        <v>45195</v>
      </c>
      <c r="B2151" s="5">
        <f t="shared" si="711"/>
        <v>9</v>
      </c>
      <c r="C2151" s="5">
        <f t="shared" si="712"/>
        <v>2023</v>
      </c>
      <c r="D2151" s="88" t="s">
        <v>1922</v>
      </c>
      <c r="E2151" s="5" t="str">
        <f>VLOOKUP(F2151,'Set up'!$A$2:$C$44,2,FALSE)</f>
        <v>C00000034</v>
      </c>
      <c r="F2151" s="1" t="s">
        <v>1198</v>
      </c>
      <c r="G2151" s="99" t="s">
        <v>1921</v>
      </c>
      <c r="H2151" s="5">
        <v>2</v>
      </c>
      <c r="I2151" s="5" t="str">
        <f>VLOOKUP(F2151,'Set up'!$A$2:$C$44,3,FALSE)</f>
        <v>Cash</v>
      </c>
      <c r="J2151" s="5">
        <f>VLOOKUP(F2151,'Set up'!$A$2:$D$44,4,FALSE)</f>
        <v>0</v>
      </c>
      <c r="K2151" s="4">
        <f t="shared" si="713"/>
        <v>45195</v>
      </c>
      <c r="L2151" s="5">
        <f t="shared" si="714"/>
        <v>9</v>
      </c>
      <c r="M2151" s="5">
        <f t="shared" si="715"/>
        <v>2023</v>
      </c>
      <c r="N2151" s="96">
        <v>531</v>
      </c>
      <c r="P2151" s="6">
        <f t="shared" si="717"/>
        <v>531</v>
      </c>
      <c r="Q2151" s="7">
        <f t="shared" si="718"/>
        <v>3649154.9500000016</v>
      </c>
      <c r="R2151" s="44" t="str">
        <f>VLOOKUP(F2151,'Set up'!$A$2:$E$44,5,FALSE)</f>
        <v>Trsf</v>
      </c>
    </row>
    <row r="2152" spans="1:19" ht="15" customHeight="1" x14ac:dyDescent="0.3">
      <c r="A2152" s="4">
        <v>45195</v>
      </c>
      <c r="B2152" s="5">
        <f t="shared" si="711"/>
        <v>9</v>
      </c>
      <c r="C2152" s="5">
        <f t="shared" si="712"/>
        <v>2023</v>
      </c>
      <c r="D2152" s="88" t="s">
        <v>1922</v>
      </c>
      <c r="E2152" s="5" t="str">
        <f>VLOOKUP(F2152,'Set up'!$A$2:$C$44,2,FALSE)</f>
        <v>C00000034</v>
      </c>
      <c r="F2152" s="1" t="s">
        <v>1198</v>
      </c>
      <c r="G2152" s="99" t="s">
        <v>1063</v>
      </c>
      <c r="H2152" s="5">
        <v>1</v>
      </c>
      <c r="I2152" s="5" t="str">
        <f>VLOOKUP(F2152,'Set up'!$A$2:$C$44,3,FALSE)</f>
        <v>Cash</v>
      </c>
      <c r="J2152" s="5">
        <f>VLOOKUP(F2152,'Set up'!$A$2:$D$44,4,FALSE)</f>
        <v>0</v>
      </c>
      <c r="K2152" s="4">
        <f t="shared" si="713"/>
        <v>45195</v>
      </c>
      <c r="L2152" s="5">
        <f t="shared" si="714"/>
        <v>9</v>
      </c>
      <c r="M2152" s="5">
        <f t="shared" si="715"/>
        <v>2023</v>
      </c>
      <c r="N2152" s="96">
        <v>95</v>
      </c>
      <c r="P2152" s="6">
        <f t="shared" si="717"/>
        <v>95</v>
      </c>
      <c r="Q2152" s="7">
        <f t="shared" si="718"/>
        <v>3649249.9500000016</v>
      </c>
      <c r="R2152" s="44" t="str">
        <f>VLOOKUP(F2152,'Set up'!$A$2:$E$44,5,FALSE)</f>
        <v>Trsf</v>
      </c>
    </row>
    <row r="2153" spans="1:19" ht="15" customHeight="1" x14ac:dyDescent="0.3">
      <c r="A2153" s="4">
        <v>45195</v>
      </c>
      <c r="B2153" s="5">
        <f t="shared" si="711"/>
        <v>9</v>
      </c>
      <c r="C2153" s="5">
        <f t="shared" si="712"/>
        <v>2023</v>
      </c>
      <c r="D2153" s="88" t="s">
        <v>1923</v>
      </c>
      <c r="E2153" s="5" t="str">
        <f>VLOOKUP(F2153,'Set up'!$A$2:$C$44,2,FALSE)</f>
        <v>C00000019</v>
      </c>
      <c r="F2153" s="1" t="s">
        <v>402</v>
      </c>
      <c r="G2153" s="99" t="s">
        <v>946</v>
      </c>
      <c r="H2153" s="5">
        <v>1</v>
      </c>
      <c r="I2153" s="5" t="str">
        <f>VLOOKUP(F2153,'Set up'!$A$2:$C$44,3,FALSE)</f>
        <v>Cash</v>
      </c>
      <c r="J2153" s="5">
        <f>VLOOKUP(F2153,'Set up'!$A$2:$D$44,4,FALSE)</f>
        <v>0</v>
      </c>
      <c r="K2153" s="4">
        <f t="shared" si="713"/>
        <v>45195</v>
      </c>
      <c r="L2153" s="5">
        <f t="shared" si="714"/>
        <v>9</v>
      </c>
      <c r="M2153" s="5">
        <f t="shared" si="715"/>
        <v>2023</v>
      </c>
      <c r="N2153" s="96">
        <v>420</v>
      </c>
      <c r="P2153" s="6">
        <f t="shared" si="717"/>
        <v>420</v>
      </c>
      <c r="Q2153" s="7">
        <f t="shared" si="718"/>
        <v>3649669.9500000016</v>
      </c>
      <c r="R2153" s="44" t="str">
        <f>VLOOKUP(F2153,'Set up'!$A$2:$E$44,5,FALSE)</f>
        <v>Trsf</v>
      </c>
    </row>
    <row r="2154" spans="1:19" ht="15" customHeight="1" x14ac:dyDescent="0.3">
      <c r="A2154" s="4">
        <v>45195</v>
      </c>
      <c r="B2154" s="5">
        <f t="shared" si="711"/>
        <v>9</v>
      </c>
      <c r="C2154" s="5">
        <f t="shared" si="712"/>
        <v>2023</v>
      </c>
      <c r="D2154" s="88" t="s">
        <v>1923</v>
      </c>
      <c r="E2154" s="5" t="str">
        <f>VLOOKUP(F2154,'Set up'!$A$2:$C$44,2,FALSE)</f>
        <v>C00000019</v>
      </c>
      <c r="F2154" s="1" t="s">
        <v>402</v>
      </c>
      <c r="G2154" s="99" t="s">
        <v>1413</v>
      </c>
      <c r="H2154" s="5">
        <v>1</v>
      </c>
      <c r="I2154" s="5" t="str">
        <f>VLOOKUP(F2154,'Set up'!$A$2:$C$44,3,FALSE)</f>
        <v>Cash</v>
      </c>
      <c r="J2154" s="5">
        <f>VLOOKUP(F2154,'Set up'!$A$2:$D$44,4,FALSE)</f>
        <v>0</v>
      </c>
      <c r="K2154" s="4">
        <f t="shared" si="713"/>
        <v>45195</v>
      </c>
      <c r="L2154" s="5">
        <f t="shared" si="714"/>
        <v>9</v>
      </c>
      <c r="M2154" s="5">
        <f t="shared" si="715"/>
        <v>2023</v>
      </c>
      <c r="N2154" s="96">
        <v>421.2</v>
      </c>
      <c r="P2154" s="6">
        <f t="shared" si="717"/>
        <v>421.2</v>
      </c>
      <c r="Q2154" s="7">
        <f t="shared" si="718"/>
        <v>3650091.1500000018</v>
      </c>
      <c r="R2154" s="44" t="str">
        <f>VLOOKUP(F2154,'Set up'!$A$2:$E$44,5,FALSE)</f>
        <v>Trsf</v>
      </c>
    </row>
    <row r="2155" spans="1:19" ht="15" customHeight="1" x14ac:dyDescent="0.3">
      <c r="A2155" s="4">
        <v>45195</v>
      </c>
      <c r="B2155" s="5">
        <f t="shared" ref="B2155:B2167" si="719">MONTH(A2155)</f>
        <v>9</v>
      </c>
      <c r="C2155" s="5">
        <f t="shared" ref="C2155:C2167" si="720">YEAR(A2155)</f>
        <v>2023</v>
      </c>
      <c r="D2155" s="88" t="s">
        <v>1923</v>
      </c>
      <c r="E2155" s="5" t="str">
        <f>VLOOKUP(F2155,'Set up'!$A$2:$C$44,2,FALSE)</f>
        <v>C00000019</v>
      </c>
      <c r="F2155" s="1" t="s">
        <v>402</v>
      </c>
      <c r="G2155" s="99" t="s">
        <v>793</v>
      </c>
      <c r="H2155" s="5">
        <v>4</v>
      </c>
      <c r="I2155" s="5" t="str">
        <f>VLOOKUP(F2155,'Set up'!$A$2:$C$44,3,FALSE)</f>
        <v>Cash</v>
      </c>
      <c r="J2155" s="5">
        <f>VLOOKUP(F2155,'Set up'!$A$2:$D$44,4,FALSE)</f>
        <v>0</v>
      </c>
      <c r="K2155" s="4">
        <f t="shared" ref="K2155:K2167" si="721">A2155+J2155</f>
        <v>45195</v>
      </c>
      <c r="L2155" s="5">
        <f t="shared" ref="L2155:L2167" si="722">MONTH(K2155)</f>
        <v>9</v>
      </c>
      <c r="M2155" s="5">
        <f t="shared" ref="M2155:M2167" si="723">YEAR(K2155)</f>
        <v>2023</v>
      </c>
      <c r="N2155" s="96">
        <v>250</v>
      </c>
      <c r="P2155" s="6">
        <f t="shared" ref="P2155:P2167" si="724">SUM(N2155+O2155)</f>
        <v>250</v>
      </c>
      <c r="Q2155" s="7">
        <f t="shared" ref="Q2155:Q2167" si="725">SUM(Q2154+N2155)</f>
        <v>3650341.1500000018</v>
      </c>
      <c r="R2155" s="44" t="str">
        <f>VLOOKUP(F2155,'Set up'!$A$2:$E$44,5,FALSE)</f>
        <v>Trsf</v>
      </c>
    </row>
    <row r="2156" spans="1:19" ht="15" customHeight="1" x14ac:dyDescent="0.3">
      <c r="A2156" s="4">
        <v>45195</v>
      </c>
      <c r="B2156" s="5">
        <f t="shared" si="719"/>
        <v>9</v>
      </c>
      <c r="C2156" s="5">
        <f t="shared" si="720"/>
        <v>2023</v>
      </c>
      <c r="D2156" s="88" t="s">
        <v>1923</v>
      </c>
      <c r="E2156" s="5" t="str">
        <f>VLOOKUP(F2156,'Set up'!$A$2:$C$44,2,FALSE)</f>
        <v>C00000019</v>
      </c>
      <c r="F2156" s="1" t="s">
        <v>402</v>
      </c>
      <c r="G2156" s="99" t="s">
        <v>46</v>
      </c>
      <c r="H2156" s="5">
        <v>1</v>
      </c>
      <c r="I2156" s="5" t="str">
        <f>VLOOKUP(F2156,'Set up'!$A$2:$C$44,3,FALSE)</f>
        <v>Cash</v>
      </c>
      <c r="J2156" s="5">
        <f>VLOOKUP(F2156,'Set up'!$A$2:$D$44,4,FALSE)</f>
        <v>0</v>
      </c>
      <c r="K2156" s="4">
        <f t="shared" si="721"/>
        <v>45195</v>
      </c>
      <c r="L2156" s="5">
        <f t="shared" si="722"/>
        <v>9</v>
      </c>
      <c r="M2156" s="5">
        <f t="shared" si="723"/>
        <v>2023</v>
      </c>
      <c r="N2156" s="96">
        <v>105</v>
      </c>
      <c r="P2156" s="6">
        <f t="shared" si="724"/>
        <v>105</v>
      </c>
      <c r="Q2156" s="7">
        <f t="shared" si="725"/>
        <v>3650446.1500000018</v>
      </c>
      <c r="R2156" s="44" t="str">
        <f>VLOOKUP(F2156,'Set up'!$A$2:$E$44,5,FALSE)</f>
        <v>Trsf</v>
      </c>
    </row>
    <row r="2157" spans="1:19" ht="15" customHeight="1" x14ac:dyDescent="0.3">
      <c r="A2157" s="4">
        <v>45196</v>
      </c>
      <c r="B2157" s="5">
        <f t="shared" si="719"/>
        <v>9</v>
      </c>
      <c r="C2157" s="5">
        <f t="shared" si="720"/>
        <v>2023</v>
      </c>
      <c r="D2157" s="88" t="s">
        <v>1924</v>
      </c>
      <c r="E2157" s="5" t="str">
        <f>VLOOKUP(F2157,'Set up'!$A$2:$C$44,2,FALSE)</f>
        <v>C00000020</v>
      </c>
      <c r="F2157" s="1" t="s">
        <v>411</v>
      </c>
      <c r="G2157" s="103" t="s">
        <v>1112</v>
      </c>
      <c r="H2157" s="5">
        <v>8</v>
      </c>
      <c r="I2157" s="5" t="str">
        <f>VLOOKUP(F2157,'Set up'!$A$2:$C$44,3,FALSE)</f>
        <v>Cash</v>
      </c>
      <c r="J2157" s="5">
        <f>VLOOKUP(F2157,'Set up'!$A$2:$D$44,4,FALSE)</f>
        <v>0</v>
      </c>
      <c r="K2157" s="4">
        <f t="shared" si="721"/>
        <v>45196</v>
      </c>
      <c r="L2157" s="5">
        <f t="shared" si="722"/>
        <v>9</v>
      </c>
      <c r="M2157" s="5">
        <f t="shared" si="723"/>
        <v>2023</v>
      </c>
      <c r="N2157" s="96">
        <v>500</v>
      </c>
      <c r="P2157" s="6">
        <f t="shared" si="724"/>
        <v>500</v>
      </c>
      <c r="Q2157" s="7">
        <f t="shared" si="725"/>
        <v>3650946.1500000018</v>
      </c>
      <c r="R2157" s="44" t="str">
        <f>VLOOKUP(F2157,'Set up'!$A$2:$E$44,5,FALSE)</f>
        <v>Trsf</v>
      </c>
    </row>
    <row r="2158" spans="1:19" ht="15" customHeight="1" x14ac:dyDescent="0.3">
      <c r="A2158" s="4">
        <v>45196</v>
      </c>
      <c r="B2158" s="5">
        <f t="shared" si="719"/>
        <v>9</v>
      </c>
      <c r="C2158" s="5">
        <f t="shared" si="720"/>
        <v>2023</v>
      </c>
      <c r="D2158" s="88" t="s">
        <v>1926</v>
      </c>
      <c r="E2158" s="5" t="str">
        <f>VLOOKUP(F2158,'Set up'!$A$2:$C$44,2,FALSE)</f>
        <v>C00000020</v>
      </c>
      <c r="F2158" s="1" t="s">
        <v>411</v>
      </c>
      <c r="G2158" s="99" t="s">
        <v>1736</v>
      </c>
      <c r="H2158" s="5">
        <v>8</v>
      </c>
      <c r="I2158" s="5" t="str">
        <f>VLOOKUP(F2158,'Set up'!$A$2:$C$44,3,FALSE)</f>
        <v>Cash</v>
      </c>
      <c r="J2158" s="5">
        <f>VLOOKUP(F2158,'Set up'!$A$2:$D$44,4,FALSE)</f>
        <v>0</v>
      </c>
      <c r="K2158" s="4">
        <f t="shared" si="721"/>
        <v>45196</v>
      </c>
      <c r="L2158" s="5">
        <f t="shared" si="722"/>
        <v>9</v>
      </c>
      <c r="M2158" s="5">
        <f t="shared" si="723"/>
        <v>2023</v>
      </c>
      <c r="N2158" s="96">
        <v>12848</v>
      </c>
      <c r="P2158" s="6">
        <f t="shared" si="724"/>
        <v>12848</v>
      </c>
      <c r="Q2158" s="7">
        <f t="shared" si="725"/>
        <v>3663794.1500000018</v>
      </c>
      <c r="R2158" s="44" t="str">
        <f>VLOOKUP(F2158,'Set up'!$A$2:$E$44,5,FALSE)</f>
        <v>Trsf</v>
      </c>
    </row>
    <row r="2159" spans="1:19" ht="15" customHeight="1" x14ac:dyDescent="0.3">
      <c r="A2159" s="4">
        <v>45196</v>
      </c>
      <c r="B2159" s="5">
        <f t="shared" si="719"/>
        <v>9</v>
      </c>
      <c r="C2159" s="5">
        <f t="shared" si="720"/>
        <v>2023</v>
      </c>
      <c r="D2159" s="88" t="s">
        <v>1926</v>
      </c>
      <c r="E2159" s="5" t="str">
        <f>VLOOKUP(F2159,'Set up'!$A$2:$C$44,2,FALSE)</f>
        <v>C00000020</v>
      </c>
      <c r="F2159" s="1" t="s">
        <v>411</v>
      </c>
      <c r="G2159" s="99" t="s">
        <v>915</v>
      </c>
      <c r="H2159" s="5">
        <v>24</v>
      </c>
      <c r="I2159" s="5" t="str">
        <f>VLOOKUP(F2159,'Set up'!$A$2:$C$44,3,FALSE)</f>
        <v>Cash</v>
      </c>
      <c r="J2159" s="5">
        <f>VLOOKUP(F2159,'Set up'!$A$2:$D$44,4,FALSE)</f>
        <v>0</v>
      </c>
      <c r="K2159" s="4">
        <f t="shared" si="721"/>
        <v>45196</v>
      </c>
      <c r="L2159" s="5">
        <f t="shared" si="722"/>
        <v>9</v>
      </c>
      <c r="M2159" s="5">
        <f t="shared" si="723"/>
        <v>2023</v>
      </c>
      <c r="N2159" s="96">
        <v>4536</v>
      </c>
      <c r="P2159" s="6">
        <f t="shared" si="724"/>
        <v>4536</v>
      </c>
      <c r="Q2159" s="7">
        <f t="shared" si="725"/>
        <v>3668330.1500000018</v>
      </c>
      <c r="R2159" s="44" t="str">
        <f>VLOOKUP(F2159,'Set up'!$A$2:$E$44,5,FALSE)</f>
        <v>Trsf</v>
      </c>
    </row>
    <row r="2160" spans="1:19" ht="15" customHeight="1" x14ac:dyDescent="0.3">
      <c r="A2160" s="4">
        <v>45196</v>
      </c>
      <c r="B2160" s="5">
        <f t="shared" si="719"/>
        <v>9</v>
      </c>
      <c r="C2160" s="5">
        <f t="shared" si="720"/>
        <v>2023</v>
      </c>
      <c r="D2160" s="88" t="s">
        <v>1926</v>
      </c>
      <c r="E2160" s="5" t="str">
        <f>VLOOKUP(F2160,'Set up'!$A$2:$C$44,2,FALSE)</f>
        <v>C00000020</v>
      </c>
      <c r="F2160" s="1" t="s">
        <v>411</v>
      </c>
      <c r="G2160" s="99" t="s">
        <v>1925</v>
      </c>
      <c r="H2160" s="5">
        <v>12</v>
      </c>
      <c r="I2160" s="5" t="str">
        <f>VLOOKUP(F2160,'Set up'!$A$2:$C$44,3,FALSE)</f>
        <v>Cash</v>
      </c>
      <c r="J2160" s="5">
        <f>VLOOKUP(F2160,'Set up'!$A$2:$D$44,4,FALSE)</f>
        <v>0</v>
      </c>
      <c r="K2160" s="4">
        <f t="shared" si="721"/>
        <v>45196</v>
      </c>
      <c r="L2160" s="5">
        <f t="shared" si="722"/>
        <v>9</v>
      </c>
      <c r="M2160" s="5">
        <f t="shared" si="723"/>
        <v>2023</v>
      </c>
      <c r="N2160" s="96">
        <v>2808</v>
      </c>
      <c r="P2160" s="6">
        <f t="shared" si="724"/>
        <v>2808</v>
      </c>
      <c r="Q2160" s="7">
        <f t="shared" si="725"/>
        <v>3671138.1500000018</v>
      </c>
      <c r="R2160" s="44" t="str">
        <f>VLOOKUP(F2160,'Set up'!$A$2:$E$44,5,FALSE)</f>
        <v>Trsf</v>
      </c>
    </row>
    <row r="2161" spans="1:18" ht="15" customHeight="1" x14ac:dyDescent="0.3">
      <c r="A2161" s="4">
        <v>45196</v>
      </c>
      <c r="B2161" s="5">
        <f t="shared" si="719"/>
        <v>9</v>
      </c>
      <c r="C2161" s="5">
        <f t="shared" si="720"/>
        <v>2023</v>
      </c>
      <c r="D2161" s="88" t="s">
        <v>1926</v>
      </c>
      <c r="E2161" s="5" t="str">
        <f>VLOOKUP(F2161,'Set up'!$A$2:$C$44,2,FALSE)</f>
        <v>C00000020</v>
      </c>
      <c r="F2161" s="1" t="s">
        <v>411</v>
      </c>
      <c r="G2161" s="99" t="s">
        <v>1075</v>
      </c>
      <c r="H2161" s="5">
        <v>1</v>
      </c>
      <c r="I2161" s="5" t="str">
        <f>VLOOKUP(F2161,'Set up'!$A$2:$C$44,3,FALSE)</f>
        <v>Cash</v>
      </c>
      <c r="J2161" s="5">
        <f>VLOOKUP(F2161,'Set up'!$A$2:$D$44,4,FALSE)</f>
        <v>0</v>
      </c>
      <c r="K2161" s="4">
        <f t="shared" si="721"/>
        <v>45196</v>
      </c>
      <c r="L2161" s="5">
        <f t="shared" si="722"/>
        <v>9</v>
      </c>
      <c r="M2161" s="5">
        <f t="shared" si="723"/>
        <v>2023</v>
      </c>
      <c r="N2161" s="96">
        <v>1000</v>
      </c>
      <c r="P2161" s="6">
        <f t="shared" si="724"/>
        <v>1000</v>
      </c>
      <c r="Q2161" s="7">
        <f t="shared" si="725"/>
        <v>3672138.1500000018</v>
      </c>
      <c r="R2161" s="44" t="str">
        <f>VLOOKUP(F2161,'Set up'!$A$2:$E$44,5,FALSE)</f>
        <v>Trsf</v>
      </c>
    </row>
    <row r="2162" spans="1:18" ht="15" customHeight="1" x14ac:dyDescent="0.3">
      <c r="A2162" s="4">
        <v>45196</v>
      </c>
      <c r="B2162" s="5">
        <f t="shared" si="719"/>
        <v>9</v>
      </c>
      <c r="C2162" s="5">
        <f t="shared" si="720"/>
        <v>2023</v>
      </c>
      <c r="D2162" s="88" t="s">
        <v>1926</v>
      </c>
      <c r="E2162" s="5" t="str">
        <f>VLOOKUP(F2162,'Set up'!$A$2:$C$44,2,FALSE)</f>
        <v>C00000020</v>
      </c>
      <c r="F2162" s="1" t="s">
        <v>411</v>
      </c>
      <c r="G2162" s="99" t="s">
        <v>1063</v>
      </c>
      <c r="H2162" s="5">
        <v>4</v>
      </c>
      <c r="I2162" s="5" t="str">
        <f>VLOOKUP(F2162,'Set up'!$A$2:$C$44,3,FALSE)</f>
        <v>Cash</v>
      </c>
      <c r="J2162" s="5">
        <f>VLOOKUP(F2162,'Set up'!$A$2:$D$44,4,FALSE)</f>
        <v>0</v>
      </c>
      <c r="K2162" s="4">
        <f t="shared" si="721"/>
        <v>45196</v>
      </c>
      <c r="L2162" s="5">
        <f t="shared" si="722"/>
        <v>9</v>
      </c>
      <c r="M2162" s="5">
        <f t="shared" si="723"/>
        <v>2023</v>
      </c>
      <c r="N2162" s="96">
        <v>380</v>
      </c>
      <c r="P2162" s="6">
        <f t="shared" si="724"/>
        <v>380</v>
      </c>
      <c r="Q2162" s="7">
        <f t="shared" si="725"/>
        <v>3672518.1500000018</v>
      </c>
      <c r="R2162" s="44" t="str">
        <f>VLOOKUP(F2162,'Set up'!$A$2:$E$44,5,FALSE)</f>
        <v>Trsf</v>
      </c>
    </row>
    <row r="2163" spans="1:18" ht="15" customHeight="1" x14ac:dyDescent="0.3">
      <c r="A2163" s="4">
        <v>45198</v>
      </c>
      <c r="B2163" s="5">
        <f t="shared" si="719"/>
        <v>9</v>
      </c>
      <c r="C2163" s="5">
        <f t="shared" si="720"/>
        <v>2023</v>
      </c>
      <c r="D2163" s="88" t="s">
        <v>1927</v>
      </c>
      <c r="E2163" s="5" t="str">
        <f>VLOOKUP(F2163,'Set up'!$A$2:$C$44,2,FALSE)</f>
        <v>C00000034</v>
      </c>
      <c r="F2163" s="1" t="s">
        <v>1198</v>
      </c>
      <c r="G2163" s="90" t="s">
        <v>1112</v>
      </c>
      <c r="H2163" s="5">
        <v>4</v>
      </c>
      <c r="I2163" s="5" t="str">
        <f>VLOOKUP(F2163,'Set up'!$A$2:$C$44,3,FALSE)</f>
        <v>Cash</v>
      </c>
      <c r="J2163" s="5">
        <f>VLOOKUP(F2163,'Set up'!$A$2:$D$44,4,FALSE)</f>
        <v>0</v>
      </c>
      <c r="K2163" s="4">
        <f t="shared" si="721"/>
        <v>45198</v>
      </c>
      <c r="L2163" s="5">
        <f t="shared" si="722"/>
        <v>9</v>
      </c>
      <c r="M2163" s="5">
        <f t="shared" si="723"/>
        <v>2023</v>
      </c>
      <c r="N2163" s="96">
        <v>250</v>
      </c>
      <c r="P2163" s="6">
        <f t="shared" si="724"/>
        <v>250</v>
      </c>
      <c r="Q2163" s="7">
        <f t="shared" si="725"/>
        <v>3672768.1500000018</v>
      </c>
      <c r="R2163" s="44" t="str">
        <f>VLOOKUP(F2163,'Set up'!$A$2:$E$44,5,FALSE)</f>
        <v>Trsf</v>
      </c>
    </row>
    <row r="2164" spans="1:18" ht="15" customHeight="1" x14ac:dyDescent="0.3">
      <c r="A2164" s="4">
        <v>45199</v>
      </c>
      <c r="B2164" s="5">
        <f t="shared" si="719"/>
        <v>9</v>
      </c>
      <c r="C2164" s="5">
        <f t="shared" si="720"/>
        <v>2023</v>
      </c>
      <c r="D2164" s="88" t="s">
        <v>1928</v>
      </c>
      <c r="E2164" s="5" t="str">
        <f>VLOOKUP(F2164,'Set up'!$A$2:$C$44,2,FALSE)</f>
        <v>C00000020</v>
      </c>
      <c r="F2164" s="1" t="s">
        <v>411</v>
      </c>
      <c r="G2164" s="99" t="s">
        <v>1112</v>
      </c>
      <c r="H2164" s="5">
        <v>5</v>
      </c>
      <c r="I2164" s="5" t="str">
        <f>VLOOKUP(F2164,'Set up'!$A$2:$C$44,3,FALSE)</f>
        <v>Cash</v>
      </c>
      <c r="J2164" s="5">
        <f>VLOOKUP(F2164,'Set up'!$A$2:$D$44,4,FALSE)</f>
        <v>0</v>
      </c>
      <c r="K2164" s="4">
        <f t="shared" si="721"/>
        <v>45199</v>
      </c>
      <c r="L2164" s="5">
        <f t="shared" si="722"/>
        <v>9</v>
      </c>
      <c r="M2164" s="5">
        <f t="shared" si="723"/>
        <v>2023</v>
      </c>
      <c r="N2164" s="96">
        <v>312.5</v>
      </c>
      <c r="P2164" s="6">
        <f t="shared" si="724"/>
        <v>312.5</v>
      </c>
      <c r="Q2164" s="7">
        <f t="shared" si="725"/>
        <v>3673080.6500000018</v>
      </c>
      <c r="R2164" s="44" t="str">
        <f>VLOOKUP(F2164,'Set up'!$A$2:$E$44,5,FALSE)</f>
        <v>Trsf</v>
      </c>
    </row>
    <row r="2165" spans="1:18" ht="15" customHeight="1" x14ac:dyDescent="0.3">
      <c r="A2165" s="4">
        <v>45199</v>
      </c>
      <c r="B2165" s="5">
        <f t="shared" si="719"/>
        <v>9</v>
      </c>
      <c r="C2165" s="5">
        <f t="shared" si="720"/>
        <v>2023</v>
      </c>
      <c r="D2165" s="88" t="s">
        <v>1929</v>
      </c>
      <c r="E2165" s="5" t="str">
        <f>VLOOKUP(F2165,'Set up'!$A$2:$C$44,2,FALSE)</f>
        <v>C00000020</v>
      </c>
      <c r="F2165" s="1" t="s">
        <v>411</v>
      </c>
      <c r="G2165" s="99" t="s">
        <v>1897</v>
      </c>
      <c r="H2165" s="5">
        <v>5</v>
      </c>
      <c r="I2165" s="5" t="str">
        <f>VLOOKUP(F2165,'Set up'!$A$2:$C$44,3,FALSE)</f>
        <v>Cash</v>
      </c>
      <c r="J2165" s="5">
        <f>VLOOKUP(F2165,'Set up'!$A$2:$D$44,4,FALSE)</f>
        <v>0</v>
      </c>
      <c r="K2165" s="4">
        <f t="shared" si="721"/>
        <v>45199</v>
      </c>
      <c r="L2165" s="5">
        <f t="shared" si="722"/>
        <v>9</v>
      </c>
      <c r="M2165" s="5">
        <f t="shared" si="723"/>
        <v>2023</v>
      </c>
      <c r="N2165" s="96">
        <v>8030</v>
      </c>
      <c r="P2165" s="6">
        <f t="shared" si="724"/>
        <v>8030</v>
      </c>
      <c r="Q2165" s="7">
        <f t="shared" si="725"/>
        <v>3681110.6500000018</v>
      </c>
      <c r="R2165" s="44" t="str">
        <f>VLOOKUP(F2165,'Set up'!$A$2:$E$44,5,FALSE)</f>
        <v>Trsf</v>
      </c>
    </row>
    <row r="2166" spans="1:18" ht="15" customHeight="1" x14ac:dyDescent="0.3">
      <c r="A2166" s="4">
        <v>45199</v>
      </c>
      <c r="B2166" s="5">
        <f t="shared" si="719"/>
        <v>9</v>
      </c>
      <c r="C2166" s="5">
        <f t="shared" si="720"/>
        <v>2023</v>
      </c>
      <c r="D2166" s="88" t="s">
        <v>1929</v>
      </c>
      <c r="E2166" s="5" t="str">
        <f>VLOOKUP(F2166,'Set up'!$A$2:$C$44,2,FALSE)</f>
        <v>C00000020</v>
      </c>
      <c r="F2166" s="1" t="s">
        <v>411</v>
      </c>
      <c r="G2166" s="99" t="s">
        <v>915</v>
      </c>
      <c r="H2166" s="5">
        <v>15</v>
      </c>
      <c r="I2166" s="5" t="str">
        <f>VLOOKUP(F2166,'Set up'!$A$2:$C$44,3,FALSE)</f>
        <v>Cash</v>
      </c>
      <c r="J2166" s="5">
        <f>VLOOKUP(F2166,'Set up'!$A$2:$D$44,4,FALSE)</f>
        <v>0</v>
      </c>
      <c r="K2166" s="4">
        <f t="shared" si="721"/>
        <v>45199</v>
      </c>
      <c r="L2166" s="5">
        <f t="shared" si="722"/>
        <v>9</v>
      </c>
      <c r="M2166" s="5">
        <f t="shared" si="723"/>
        <v>2023</v>
      </c>
      <c r="N2166" s="96">
        <v>2835</v>
      </c>
      <c r="P2166" s="6">
        <f t="shared" si="724"/>
        <v>2835</v>
      </c>
      <c r="Q2166" s="7">
        <f t="shared" si="725"/>
        <v>3683945.6500000018</v>
      </c>
      <c r="R2166" s="44" t="str">
        <f>VLOOKUP(F2166,'Set up'!$A$2:$E$44,5,FALSE)</f>
        <v>Trsf</v>
      </c>
    </row>
    <row r="2167" spans="1:18" ht="15" customHeight="1" x14ac:dyDescent="0.3">
      <c r="A2167" s="4">
        <v>45199</v>
      </c>
      <c r="B2167" s="5">
        <f t="shared" si="719"/>
        <v>9</v>
      </c>
      <c r="C2167" s="5">
        <f t="shared" si="720"/>
        <v>2023</v>
      </c>
      <c r="D2167" s="88" t="s">
        <v>1929</v>
      </c>
      <c r="E2167" s="5" t="str">
        <f>VLOOKUP(F2167,'Set up'!$A$2:$C$44,2,FALSE)</f>
        <v>C00000020</v>
      </c>
      <c r="F2167" s="1" t="s">
        <v>411</v>
      </c>
      <c r="G2167" s="99" t="s">
        <v>1925</v>
      </c>
      <c r="H2167" s="5">
        <v>8</v>
      </c>
      <c r="I2167" s="5" t="str">
        <f>VLOOKUP(F2167,'Set up'!$A$2:$C$44,3,FALSE)</f>
        <v>Cash</v>
      </c>
      <c r="J2167" s="5">
        <f>VLOOKUP(F2167,'Set up'!$A$2:$D$44,4,FALSE)</f>
        <v>0</v>
      </c>
      <c r="K2167" s="4">
        <f t="shared" si="721"/>
        <v>45199</v>
      </c>
      <c r="L2167" s="5">
        <f t="shared" si="722"/>
        <v>9</v>
      </c>
      <c r="M2167" s="5">
        <f t="shared" si="723"/>
        <v>2023</v>
      </c>
      <c r="N2167" s="96">
        <v>1872</v>
      </c>
      <c r="P2167" s="6">
        <f t="shared" si="724"/>
        <v>1872</v>
      </c>
      <c r="Q2167" s="7">
        <f t="shared" si="725"/>
        <v>3685817.6500000018</v>
      </c>
      <c r="R2167" s="44" t="str">
        <f>VLOOKUP(F2167,'Set up'!$A$2:$E$44,5,FALSE)</f>
        <v>Trsf</v>
      </c>
    </row>
    <row r="2168" spans="1:18" ht="15" customHeight="1" x14ac:dyDescent="0.3">
      <c r="A2168" s="4">
        <v>45199</v>
      </c>
      <c r="B2168" s="5">
        <f t="shared" ref="B2168:B2170" si="726">MONTH(A2168)</f>
        <v>9</v>
      </c>
      <c r="C2168" s="5">
        <f t="shared" ref="C2168:C2170" si="727">YEAR(A2168)</f>
        <v>2023</v>
      </c>
      <c r="D2168" s="88" t="s">
        <v>1929</v>
      </c>
      <c r="E2168" s="5" t="str">
        <f>VLOOKUP(F2168,'Set up'!$A$2:$C$44,2,FALSE)</f>
        <v>C00000020</v>
      </c>
      <c r="F2168" s="1" t="s">
        <v>411</v>
      </c>
      <c r="G2168" s="99" t="s">
        <v>1075</v>
      </c>
      <c r="H2168" s="5">
        <v>1</v>
      </c>
      <c r="I2168" s="5" t="str">
        <f>VLOOKUP(F2168,'Set up'!$A$2:$C$44,3,FALSE)</f>
        <v>Cash</v>
      </c>
      <c r="J2168" s="5">
        <f>VLOOKUP(F2168,'Set up'!$A$2:$D$44,4,FALSE)</f>
        <v>0</v>
      </c>
      <c r="K2168" s="4">
        <f t="shared" ref="K2168:K2169" si="728">A2168+J2168</f>
        <v>45199</v>
      </c>
      <c r="L2168" s="5">
        <f t="shared" ref="L2168:L2169" si="729">MONTH(K2168)</f>
        <v>9</v>
      </c>
      <c r="M2168" s="5">
        <f t="shared" ref="M2168:M2169" si="730">YEAR(K2168)</f>
        <v>2023</v>
      </c>
      <c r="N2168" s="96">
        <v>1000</v>
      </c>
      <c r="P2168" s="6">
        <f t="shared" ref="P2168:P2228" si="731">SUM(N2168+O2168)</f>
        <v>1000</v>
      </c>
      <c r="Q2168" s="7">
        <f t="shared" ref="Q2168:Q2169" si="732">SUM(Q2167+N2168)</f>
        <v>3686817.6500000018</v>
      </c>
      <c r="R2168" s="44" t="str">
        <f>VLOOKUP(F2168,'Set up'!$A$2:$E$44,5,FALSE)</f>
        <v>Trsf</v>
      </c>
    </row>
    <row r="2169" spans="1:18" ht="15" customHeight="1" x14ac:dyDescent="0.3">
      <c r="A2169" s="4">
        <v>45199</v>
      </c>
      <c r="B2169" s="5">
        <f t="shared" si="726"/>
        <v>9</v>
      </c>
      <c r="C2169" s="5">
        <f t="shared" si="727"/>
        <v>2023</v>
      </c>
      <c r="D2169" s="88" t="s">
        <v>1929</v>
      </c>
      <c r="E2169" s="5" t="str">
        <f>VLOOKUP(F2169,'Set up'!$A$2:$C$44,2,FALSE)</f>
        <v>C00000020</v>
      </c>
      <c r="F2169" s="1" t="s">
        <v>411</v>
      </c>
      <c r="G2169" s="99" t="s">
        <v>1063</v>
      </c>
      <c r="H2169" s="5">
        <v>4</v>
      </c>
      <c r="I2169" s="5" t="str">
        <f>VLOOKUP(F2169,'Set up'!$A$2:$C$44,3,FALSE)</f>
        <v>Cash</v>
      </c>
      <c r="J2169" s="5">
        <f>VLOOKUP(F2169,'Set up'!$A$2:$D$44,4,FALSE)</f>
        <v>0</v>
      </c>
      <c r="K2169" s="4">
        <f t="shared" si="728"/>
        <v>45199</v>
      </c>
      <c r="L2169" s="5">
        <f t="shared" si="729"/>
        <v>9</v>
      </c>
      <c r="M2169" s="5">
        <f t="shared" si="730"/>
        <v>2023</v>
      </c>
      <c r="N2169" s="96">
        <v>380</v>
      </c>
      <c r="P2169" s="6">
        <f t="shared" si="731"/>
        <v>380</v>
      </c>
      <c r="Q2169" s="7">
        <f t="shared" si="732"/>
        <v>3687197.6500000018</v>
      </c>
      <c r="R2169" s="44" t="str">
        <f>VLOOKUP(F2169,'Set up'!$A$2:$E$44,5,FALSE)</f>
        <v>Trsf</v>
      </c>
    </row>
    <row r="2170" spans="1:18" ht="15" customHeight="1" x14ac:dyDescent="0.3">
      <c r="A2170" s="4">
        <v>45201</v>
      </c>
      <c r="B2170" s="5">
        <f t="shared" si="726"/>
        <v>10</v>
      </c>
      <c r="C2170" s="5">
        <f t="shared" si="727"/>
        <v>2023</v>
      </c>
      <c r="D2170" s="88" t="s">
        <v>1996</v>
      </c>
      <c r="E2170" s="5" t="str">
        <f>VLOOKUP(F2170,'Set up'!$A$2:$C$44,2,FALSE)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up'!$A$2:$C$44,3,FALSE)</f>
        <v>Cash</v>
      </c>
      <c r="J2170" s="5">
        <f>VLOOKUP(F2170,'Set up'!$A$2:$D$44,4,FALSE)</f>
        <v>0</v>
      </c>
      <c r="K2170" s="4">
        <f t="shared" ref="K2170:K2214" si="733">A2170+J2170</f>
        <v>45201</v>
      </c>
      <c r="L2170" s="5">
        <f t="shared" ref="L2170:L2214" si="734">MONTH(K2170)</f>
        <v>10</v>
      </c>
      <c r="M2170" s="5">
        <f t="shared" ref="M2170:M2214" si="735">YEAR(K2170)</f>
        <v>2023</v>
      </c>
      <c r="N2170" s="96">
        <v>3388</v>
      </c>
      <c r="P2170" s="6">
        <f t="shared" si="731"/>
        <v>3388</v>
      </c>
      <c r="Q2170" s="7">
        <f t="shared" ref="Q2170:Q2214" si="736">SUM(Q2169+N2170)</f>
        <v>3690585.6500000018</v>
      </c>
      <c r="R2170" s="44" t="str">
        <f>VLOOKUP(F2170,'Set up'!$A$2:$E$44,5,FALSE)</f>
        <v>Cash</v>
      </c>
    </row>
    <row r="2171" spans="1:18" ht="15" customHeight="1" x14ac:dyDescent="0.3">
      <c r="A2171" s="4">
        <v>45201</v>
      </c>
      <c r="B2171" s="5">
        <f t="shared" ref="B2171:B2214" si="737">MONTH(A2171)</f>
        <v>10</v>
      </c>
      <c r="C2171" s="5">
        <f t="shared" ref="C2171:C2214" si="738">YEAR(A2171)</f>
        <v>2023</v>
      </c>
      <c r="D2171" s="88" t="s">
        <v>1996</v>
      </c>
      <c r="E2171" s="5" t="str">
        <f>VLOOKUP(F2171,'Set up'!$A$2:$C$44,2,FALSE)</f>
        <v>C00000014</v>
      </c>
      <c r="F2171" s="1" t="s">
        <v>263</v>
      </c>
      <c r="G2171" s="99" t="s">
        <v>990</v>
      </c>
      <c r="H2171" s="5">
        <v>3</v>
      </c>
      <c r="I2171" s="5" t="str">
        <f>VLOOKUP(F2171,'Set up'!$A$2:$C$44,3,FALSE)</f>
        <v>Cash</v>
      </c>
      <c r="J2171" s="5">
        <f>VLOOKUP(F2171,'Set up'!$A$2:$D$44,4,FALSE)</f>
        <v>0</v>
      </c>
      <c r="K2171" s="4">
        <f t="shared" si="733"/>
        <v>45201</v>
      </c>
      <c r="L2171" s="5">
        <f t="shared" si="734"/>
        <v>10</v>
      </c>
      <c r="M2171" s="5">
        <f t="shared" si="735"/>
        <v>2023</v>
      </c>
      <c r="N2171" s="96">
        <v>702</v>
      </c>
      <c r="P2171" s="6">
        <f t="shared" si="731"/>
        <v>702</v>
      </c>
      <c r="Q2171" s="7">
        <f t="shared" si="736"/>
        <v>3691287.6500000018</v>
      </c>
      <c r="R2171" s="44" t="str">
        <f>VLOOKUP(F2171,'Set up'!$A$2:$E$44,5,FALSE)</f>
        <v>Cash</v>
      </c>
    </row>
    <row r="2172" spans="1:18" ht="15" customHeight="1" x14ac:dyDescent="0.3">
      <c r="A2172" s="4">
        <v>45201</v>
      </c>
      <c r="B2172" s="5">
        <f t="shared" si="737"/>
        <v>10</v>
      </c>
      <c r="C2172" s="5">
        <f t="shared" si="738"/>
        <v>2023</v>
      </c>
      <c r="D2172" s="88" t="s">
        <v>1996</v>
      </c>
      <c r="E2172" s="5" t="str">
        <f>VLOOKUP(F2172,'Set up'!$A$2:$C$44,2,FALSE)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up'!$A$2:$C$44,3,FALSE)</f>
        <v>Cash</v>
      </c>
      <c r="J2172" s="5">
        <f>VLOOKUP(F2172,'Set up'!$A$2:$D$44,4,FALSE)</f>
        <v>0</v>
      </c>
      <c r="K2172" s="4">
        <f t="shared" si="733"/>
        <v>45201</v>
      </c>
      <c r="L2172" s="5">
        <f t="shared" si="734"/>
        <v>10</v>
      </c>
      <c r="M2172" s="5">
        <f t="shared" si="735"/>
        <v>2023</v>
      </c>
      <c r="N2172" s="96">
        <v>516</v>
      </c>
      <c r="P2172" s="6">
        <f t="shared" si="731"/>
        <v>516</v>
      </c>
      <c r="Q2172" s="7">
        <f t="shared" si="736"/>
        <v>3691803.6500000018</v>
      </c>
      <c r="R2172" s="44" t="str">
        <f>VLOOKUP(F2172,'Set up'!$A$2:$E$44,5,FALSE)</f>
        <v>Cash</v>
      </c>
    </row>
    <row r="2173" spans="1:18" ht="15" customHeight="1" x14ac:dyDescent="0.3">
      <c r="A2173" s="4">
        <v>45201</v>
      </c>
      <c r="B2173" s="5">
        <f t="shared" si="737"/>
        <v>10</v>
      </c>
      <c r="C2173" s="5">
        <f t="shared" si="738"/>
        <v>2023</v>
      </c>
      <c r="D2173" s="88" t="s">
        <v>1996</v>
      </c>
      <c r="E2173" s="5" t="str">
        <f>VLOOKUP(F2173,'Set up'!$A$2:$C$44,2,FALSE)</f>
        <v>C00000014</v>
      </c>
      <c r="F2173" s="1" t="s">
        <v>263</v>
      </c>
      <c r="G2173" s="99" t="s">
        <v>1889</v>
      </c>
      <c r="H2173" s="5">
        <v>2</v>
      </c>
      <c r="I2173" s="5" t="str">
        <f>VLOOKUP(F2173,'Set up'!$A$2:$C$44,3,FALSE)</f>
        <v>Cash</v>
      </c>
      <c r="J2173" s="5">
        <f>VLOOKUP(F2173,'Set up'!$A$2:$D$44,4,FALSE)</f>
        <v>0</v>
      </c>
      <c r="K2173" s="4">
        <f t="shared" si="733"/>
        <v>45201</v>
      </c>
      <c r="L2173" s="5">
        <f t="shared" si="734"/>
        <v>10</v>
      </c>
      <c r="M2173" s="5">
        <f t="shared" si="735"/>
        <v>2023</v>
      </c>
      <c r="N2173" s="96">
        <v>320</v>
      </c>
      <c r="P2173" s="6">
        <f t="shared" si="731"/>
        <v>320</v>
      </c>
      <c r="Q2173" s="7">
        <f t="shared" si="736"/>
        <v>3692123.6500000018</v>
      </c>
      <c r="R2173" s="44" t="str">
        <f>VLOOKUP(F2173,'Set up'!$A$2:$E$44,5,FALSE)</f>
        <v>Cash</v>
      </c>
    </row>
    <row r="2174" spans="1:18" ht="15" customHeight="1" x14ac:dyDescent="0.3">
      <c r="A2174" s="4">
        <v>45201</v>
      </c>
      <c r="B2174" s="5">
        <f t="shared" si="737"/>
        <v>10</v>
      </c>
      <c r="C2174" s="5">
        <f t="shared" si="738"/>
        <v>2023</v>
      </c>
      <c r="D2174" s="88" t="s">
        <v>1996</v>
      </c>
      <c r="E2174" s="5" t="str">
        <f>VLOOKUP(F2174,'Set up'!$A$2:$C$44,2,FALSE)</f>
        <v>C00000014</v>
      </c>
      <c r="F2174" s="1" t="s">
        <v>263</v>
      </c>
      <c r="G2174" s="99" t="s">
        <v>1718</v>
      </c>
      <c r="H2174" s="5">
        <v>1</v>
      </c>
      <c r="I2174" s="5" t="str">
        <f>VLOOKUP(F2174,'Set up'!$A$2:$C$44,3,FALSE)</f>
        <v>Cash</v>
      </c>
      <c r="J2174" s="5">
        <f>VLOOKUP(F2174,'Set up'!$A$2:$D$44,4,FALSE)</f>
        <v>0</v>
      </c>
      <c r="K2174" s="4">
        <f t="shared" si="733"/>
        <v>45201</v>
      </c>
      <c r="L2174" s="5">
        <f t="shared" si="734"/>
        <v>10</v>
      </c>
      <c r="M2174" s="5">
        <f t="shared" si="735"/>
        <v>2023</v>
      </c>
      <c r="N2174" s="96">
        <v>165</v>
      </c>
      <c r="P2174" s="6">
        <f t="shared" si="731"/>
        <v>165</v>
      </c>
      <c r="Q2174" s="7">
        <f t="shared" si="736"/>
        <v>3692288.6500000018</v>
      </c>
      <c r="R2174" s="44" t="str">
        <f>VLOOKUP(F2174,'Set up'!$A$2:$E$44,5,FALSE)</f>
        <v>Cash</v>
      </c>
    </row>
    <row r="2175" spans="1:18" ht="15" customHeight="1" x14ac:dyDescent="0.3">
      <c r="A2175" s="4">
        <v>45201</v>
      </c>
      <c r="B2175" s="5">
        <f t="shared" si="737"/>
        <v>10</v>
      </c>
      <c r="C2175" s="5">
        <f t="shared" si="738"/>
        <v>2023</v>
      </c>
      <c r="D2175" s="88" t="s">
        <v>1996</v>
      </c>
      <c r="E2175" s="5" t="str">
        <f>VLOOKUP(F2175,'Set up'!$A$2:$C$44,2,FALSE)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up'!$A$2:$C$44,3,FALSE)</f>
        <v>Cash</v>
      </c>
      <c r="J2175" s="5">
        <f>VLOOKUP(F2175,'Set up'!$A$2:$D$44,4,FALSE)</f>
        <v>0</v>
      </c>
      <c r="K2175" s="4">
        <f t="shared" si="733"/>
        <v>45201</v>
      </c>
      <c r="L2175" s="5">
        <f t="shared" si="734"/>
        <v>10</v>
      </c>
      <c r="M2175" s="5">
        <f t="shared" si="735"/>
        <v>2023</v>
      </c>
      <c r="N2175" s="96">
        <v>105</v>
      </c>
      <c r="P2175" s="6">
        <f t="shared" si="731"/>
        <v>105</v>
      </c>
      <c r="Q2175" s="7">
        <f t="shared" si="736"/>
        <v>3692393.6500000018</v>
      </c>
      <c r="R2175" s="44" t="str">
        <f>VLOOKUP(F2175,'Set up'!$A$2:$E$44,5,FALSE)</f>
        <v>Cash</v>
      </c>
    </row>
    <row r="2176" spans="1:18" ht="15" customHeight="1" x14ac:dyDescent="0.3">
      <c r="A2176" s="4">
        <v>45201</v>
      </c>
      <c r="B2176" s="5">
        <f t="shared" si="737"/>
        <v>10</v>
      </c>
      <c r="C2176" s="5">
        <f t="shared" si="738"/>
        <v>2023</v>
      </c>
      <c r="D2176" s="88" t="s">
        <v>1996</v>
      </c>
      <c r="E2176" s="5" t="str">
        <f>VLOOKUP(F2176,'Set up'!$A$2:$C$44,2,FALSE)</f>
        <v>C00000014</v>
      </c>
      <c r="F2176" s="1" t="s">
        <v>263</v>
      </c>
      <c r="G2176" s="99" t="s">
        <v>1112</v>
      </c>
      <c r="H2176" s="5">
        <v>1</v>
      </c>
      <c r="I2176" s="5" t="str">
        <f>VLOOKUP(F2176,'Set up'!$A$2:$C$44,3,FALSE)</f>
        <v>Cash</v>
      </c>
      <c r="J2176" s="5">
        <f>VLOOKUP(F2176,'Set up'!$A$2:$D$44,4,FALSE)</f>
        <v>0</v>
      </c>
      <c r="K2176" s="4">
        <f t="shared" si="733"/>
        <v>45201</v>
      </c>
      <c r="L2176" s="5">
        <f t="shared" si="734"/>
        <v>10</v>
      </c>
      <c r="M2176" s="5">
        <f t="shared" si="735"/>
        <v>2023</v>
      </c>
      <c r="N2176" s="96">
        <v>62.5</v>
      </c>
      <c r="P2176" s="6">
        <f t="shared" si="731"/>
        <v>62.5</v>
      </c>
      <c r="Q2176" s="7">
        <f t="shared" si="736"/>
        <v>3692456.1500000018</v>
      </c>
      <c r="R2176" s="44" t="str">
        <f>VLOOKUP(F2176,'Set up'!$A$2:$E$44,5,FALSE)</f>
        <v>Cash</v>
      </c>
    </row>
    <row r="2177" spans="1:18" ht="15" customHeight="1" x14ac:dyDescent="0.3">
      <c r="A2177" s="4">
        <v>45202</v>
      </c>
      <c r="B2177" s="5">
        <f t="shared" si="737"/>
        <v>10</v>
      </c>
      <c r="C2177" s="5">
        <f t="shared" si="738"/>
        <v>2023</v>
      </c>
      <c r="D2177" s="88" t="s">
        <v>1998</v>
      </c>
      <c r="E2177" s="5" t="str">
        <f>VLOOKUP(F2177,'Set up'!$A$2:$C$44,2,FALSE)</f>
        <v>C00000013</v>
      </c>
      <c r="F2177" s="1" t="s">
        <v>1455</v>
      </c>
      <c r="G2177" s="89" t="s">
        <v>1997</v>
      </c>
      <c r="H2177" s="5">
        <v>2</v>
      </c>
      <c r="I2177" s="5" t="str">
        <f>VLOOKUP(F2177,'Set up'!$A$2:$C$44,3,FALSE)</f>
        <v>Cash</v>
      </c>
      <c r="J2177" s="5">
        <f>VLOOKUP(F2177,'Set up'!$A$2:$D$44,4,FALSE)</f>
        <v>0</v>
      </c>
      <c r="K2177" s="4">
        <f t="shared" si="733"/>
        <v>45202</v>
      </c>
      <c r="L2177" s="5">
        <f t="shared" si="734"/>
        <v>10</v>
      </c>
      <c r="M2177" s="5">
        <f t="shared" si="735"/>
        <v>2023</v>
      </c>
      <c r="N2177" s="96">
        <v>580</v>
      </c>
      <c r="P2177" s="6">
        <f t="shared" si="731"/>
        <v>580</v>
      </c>
      <c r="Q2177" s="7">
        <f t="shared" si="736"/>
        <v>3693036.1500000018</v>
      </c>
      <c r="R2177" s="44" t="str">
        <f>VLOOKUP(F2177,'Set up'!$A$2:$E$44,5,FALSE)</f>
        <v>Chq</v>
      </c>
    </row>
    <row r="2178" spans="1:18" ht="15" customHeight="1" x14ac:dyDescent="0.3">
      <c r="A2178" s="4">
        <v>45202</v>
      </c>
      <c r="B2178" s="5">
        <f t="shared" si="737"/>
        <v>10</v>
      </c>
      <c r="C2178" s="5">
        <f t="shared" si="738"/>
        <v>2023</v>
      </c>
      <c r="D2178" s="88" t="s">
        <v>1998</v>
      </c>
      <c r="E2178" s="5" t="str">
        <f>VLOOKUP(F2178,'Set up'!$A$2:$C$44,2,FALSE)</f>
        <v>C00000013</v>
      </c>
      <c r="F2178" s="1" t="s">
        <v>1455</v>
      </c>
      <c r="G2178" s="90" t="s">
        <v>44</v>
      </c>
      <c r="H2178" s="5">
        <v>4</v>
      </c>
      <c r="I2178" s="5" t="str">
        <f>VLOOKUP(F2178,'Set up'!$A$2:$C$44,3,FALSE)</f>
        <v>Cash</v>
      </c>
      <c r="J2178" s="5">
        <f>VLOOKUP(F2178,'Set up'!$A$2:$D$44,4,FALSE)</f>
        <v>0</v>
      </c>
      <c r="K2178" s="4">
        <f t="shared" si="733"/>
        <v>45202</v>
      </c>
      <c r="L2178" s="5">
        <f t="shared" si="734"/>
        <v>10</v>
      </c>
      <c r="M2178" s="5">
        <f t="shared" si="735"/>
        <v>2023</v>
      </c>
      <c r="N2178" s="96">
        <v>1032</v>
      </c>
      <c r="P2178" s="6">
        <f t="shared" si="731"/>
        <v>1032</v>
      </c>
      <c r="Q2178" s="7">
        <f t="shared" si="736"/>
        <v>3694068.1500000018</v>
      </c>
      <c r="R2178" s="44" t="str">
        <f>VLOOKUP(F2178,'Set up'!$A$2:$E$44,5,FALSE)</f>
        <v>Chq</v>
      </c>
    </row>
    <row r="2179" spans="1:18" ht="15" customHeight="1" x14ac:dyDescent="0.3">
      <c r="A2179" s="4">
        <v>45202</v>
      </c>
      <c r="B2179" s="5">
        <f t="shared" si="737"/>
        <v>10</v>
      </c>
      <c r="C2179" s="5">
        <f t="shared" si="738"/>
        <v>2023</v>
      </c>
      <c r="D2179" s="88" t="s">
        <v>1999</v>
      </c>
      <c r="E2179" s="5" t="str">
        <f>VLOOKUP(F2179,'Set up'!$A$2:$C$44,2,FALSE)</f>
        <v>C00000019</v>
      </c>
      <c r="F2179" s="1" t="s">
        <v>402</v>
      </c>
      <c r="G2179" s="90" t="s">
        <v>95</v>
      </c>
      <c r="H2179" s="5">
        <v>1</v>
      </c>
      <c r="I2179" s="5" t="str">
        <f>VLOOKUP(F2179,'Set up'!$A$2:$C$44,3,FALSE)</f>
        <v>Cash</v>
      </c>
      <c r="J2179" s="5">
        <f>VLOOKUP(F2179,'Set up'!$A$2:$D$44,4,FALSE)</f>
        <v>0</v>
      </c>
      <c r="K2179" s="4">
        <f t="shared" si="733"/>
        <v>45202</v>
      </c>
      <c r="L2179" s="5">
        <f t="shared" si="734"/>
        <v>10</v>
      </c>
      <c r="M2179" s="5">
        <f t="shared" si="735"/>
        <v>2023</v>
      </c>
      <c r="N2179" s="96">
        <v>1804</v>
      </c>
      <c r="P2179" s="6">
        <f t="shared" si="731"/>
        <v>1804</v>
      </c>
      <c r="Q2179" s="7">
        <f t="shared" si="736"/>
        <v>3695872.1500000018</v>
      </c>
      <c r="R2179" s="44" t="str">
        <f>VLOOKUP(F2179,'Set up'!$A$2:$E$44,5,FALSE)</f>
        <v>Trsf</v>
      </c>
    </row>
    <row r="2180" spans="1:18" ht="15" customHeight="1" x14ac:dyDescent="0.3">
      <c r="A2180" s="4">
        <v>45202</v>
      </c>
      <c r="B2180" s="5">
        <f t="shared" si="737"/>
        <v>10</v>
      </c>
      <c r="C2180" s="5">
        <f t="shared" si="738"/>
        <v>2023</v>
      </c>
      <c r="D2180" s="88" t="s">
        <v>1999</v>
      </c>
      <c r="E2180" s="5" t="str">
        <f>VLOOKUP(F2180,'Set up'!$A$2:$C$44,2,FALSE)</f>
        <v>C00000019</v>
      </c>
      <c r="F2180" s="1" t="s">
        <v>402</v>
      </c>
      <c r="G2180" s="90" t="s">
        <v>1471</v>
      </c>
      <c r="H2180" s="5">
        <v>1</v>
      </c>
      <c r="I2180" s="5" t="str">
        <f>VLOOKUP(F2180,'Set up'!$A$2:$C$44,3,FALSE)</f>
        <v>Cash</v>
      </c>
      <c r="J2180" s="5">
        <f>VLOOKUP(F2180,'Set up'!$A$2:$D$44,4,FALSE)</f>
        <v>0</v>
      </c>
      <c r="K2180" s="4">
        <f t="shared" si="733"/>
        <v>45202</v>
      </c>
      <c r="L2180" s="5">
        <f t="shared" si="734"/>
        <v>10</v>
      </c>
      <c r="M2180" s="5">
        <f t="shared" si="735"/>
        <v>2023</v>
      </c>
      <c r="N2180" s="96">
        <v>390</v>
      </c>
      <c r="P2180" s="6">
        <f t="shared" si="731"/>
        <v>390</v>
      </c>
      <c r="Q2180" s="7">
        <f t="shared" si="736"/>
        <v>3696262.1500000018</v>
      </c>
      <c r="R2180" s="44" t="str">
        <f>VLOOKUP(F2180,'Set up'!$A$2:$E$44,5,FALSE)</f>
        <v>Trsf</v>
      </c>
    </row>
    <row r="2181" spans="1:18" ht="15" customHeight="1" x14ac:dyDescent="0.3">
      <c r="A2181" s="4">
        <v>45202</v>
      </c>
      <c r="B2181" s="5">
        <f t="shared" si="737"/>
        <v>10</v>
      </c>
      <c r="C2181" s="5">
        <f t="shared" si="738"/>
        <v>2023</v>
      </c>
      <c r="D2181" s="88" t="s">
        <v>1999</v>
      </c>
      <c r="E2181" s="5" t="str">
        <f>VLOOKUP(F2181,'Set up'!$A$2:$C$44,2,FALSE)</f>
        <v>C00000019</v>
      </c>
      <c r="F2181" s="1" t="s">
        <v>402</v>
      </c>
      <c r="G2181" s="90" t="s">
        <v>1413</v>
      </c>
      <c r="H2181" s="5">
        <v>1</v>
      </c>
      <c r="I2181" s="5" t="str">
        <f>VLOOKUP(F2181,'Set up'!$A$2:$C$44,3,FALSE)</f>
        <v>Cash</v>
      </c>
      <c r="J2181" s="5">
        <f>VLOOKUP(F2181,'Set up'!$A$2:$D$44,4,FALSE)</f>
        <v>0</v>
      </c>
      <c r="K2181" s="4">
        <f t="shared" si="733"/>
        <v>45202</v>
      </c>
      <c r="L2181" s="5">
        <f t="shared" si="734"/>
        <v>10</v>
      </c>
      <c r="M2181" s="5">
        <f t="shared" si="735"/>
        <v>2023</v>
      </c>
      <c r="N2181" s="96">
        <v>421.2</v>
      </c>
      <c r="P2181" s="6">
        <f t="shared" si="731"/>
        <v>421.2</v>
      </c>
      <c r="Q2181" s="7">
        <f t="shared" si="736"/>
        <v>3696683.350000002</v>
      </c>
      <c r="R2181" s="44" t="str">
        <f>VLOOKUP(F2181,'Set up'!$A$2:$E$44,5,FALSE)</f>
        <v>Trsf</v>
      </c>
    </row>
    <row r="2182" spans="1:18" ht="15" customHeight="1" x14ac:dyDescent="0.3">
      <c r="A2182" s="4">
        <v>45203</v>
      </c>
      <c r="B2182" s="5">
        <f t="shared" si="737"/>
        <v>10</v>
      </c>
      <c r="C2182" s="5">
        <f t="shared" si="738"/>
        <v>2023</v>
      </c>
      <c r="D2182" s="88" t="s">
        <v>2000</v>
      </c>
      <c r="E2182" s="5" t="str">
        <f>VLOOKUP(F2182,'Set up'!$A$2:$C$44,2,FALSE)</f>
        <v>C00000021</v>
      </c>
      <c r="F2182" s="1" t="s">
        <v>493</v>
      </c>
      <c r="G2182" s="100" t="s">
        <v>718</v>
      </c>
      <c r="H2182" s="5">
        <v>1</v>
      </c>
      <c r="I2182" s="5" t="str">
        <f>VLOOKUP(F2182,'Set up'!$A$2:$C$44,3,FALSE)</f>
        <v>Cash</v>
      </c>
      <c r="J2182" s="5">
        <f>VLOOKUP(F2182,'Set up'!$A$2:$D$44,4,FALSE)</f>
        <v>0</v>
      </c>
      <c r="K2182" s="4">
        <f t="shared" si="733"/>
        <v>45203</v>
      </c>
      <c r="L2182" s="5">
        <f t="shared" si="734"/>
        <v>10</v>
      </c>
      <c r="M2182" s="5">
        <f t="shared" si="735"/>
        <v>2023</v>
      </c>
      <c r="N2182" s="96">
        <v>1738</v>
      </c>
      <c r="P2182" s="6">
        <f t="shared" si="731"/>
        <v>1738</v>
      </c>
      <c r="Q2182" s="7">
        <f t="shared" si="736"/>
        <v>3698421.350000002</v>
      </c>
      <c r="R2182" s="44" t="str">
        <f>VLOOKUP(F2182,'Set up'!$A$2:$E$44,5,FALSE)</f>
        <v>PD Chq</v>
      </c>
    </row>
    <row r="2183" spans="1:18" ht="15" customHeight="1" x14ac:dyDescent="0.3">
      <c r="A2183" s="4">
        <v>45203</v>
      </c>
      <c r="B2183" s="5">
        <f t="shared" si="737"/>
        <v>10</v>
      </c>
      <c r="C2183" s="5">
        <f t="shared" si="738"/>
        <v>2023</v>
      </c>
      <c r="D2183" s="88" t="s">
        <v>2000</v>
      </c>
      <c r="E2183" s="5" t="str">
        <f>VLOOKUP(F2183,'Set up'!$A$2:$C$44,2,FALSE)</f>
        <v>C00000021</v>
      </c>
      <c r="F2183" s="1" t="s">
        <v>493</v>
      </c>
      <c r="G2183" s="99" t="s">
        <v>656</v>
      </c>
      <c r="H2183" s="5">
        <v>3</v>
      </c>
      <c r="I2183" s="5" t="str">
        <f>VLOOKUP(F2183,'Set up'!$A$2:$C$44,3,FALSE)</f>
        <v>Cash</v>
      </c>
      <c r="J2183" s="5">
        <f>VLOOKUP(F2183,'Set up'!$A$2:$D$44,4,FALSE)</f>
        <v>0</v>
      </c>
      <c r="K2183" s="4">
        <f t="shared" si="733"/>
        <v>45203</v>
      </c>
      <c r="L2183" s="5">
        <f t="shared" si="734"/>
        <v>10</v>
      </c>
      <c r="M2183" s="5">
        <f t="shared" si="735"/>
        <v>2023</v>
      </c>
      <c r="N2183" s="96">
        <v>702</v>
      </c>
      <c r="P2183" s="6">
        <f t="shared" si="731"/>
        <v>702</v>
      </c>
      <c r="Q2183" s="7">
        <f t="shared" si="736"/>
        <v>3699123.350000002</v>
      </c>
      <c r="R2183" s="44" t="str">
        <f>VLOOKUP(F2183,'Set up'!$A$2:$E$44,5,FALSE)</f>
        <v>PD Chq</v>
      </c>
    </row>
    <row r="2184" spans="1:18" ht="15" customHeight="1" x14ac:dyDescent="0.3">
      <c r="A2184" s="4">
        <v>45203</v>
      </c>
      <c r="B2184" s="5">
        <f t="shared" si="737"/>
        <v>10</v>
      </c>
      <c r="C2184" s="5">
        <f t="shared" si="738"/>
        <v>2023</v>
      </c>
      <c r="D2184" s="88" t="s">
        <v>2000</v>
      </c>
      <c r="E2184" s="5" t="str">
        <f>VLOOKUP(F2184,'Set up'!$A$2:$C$44,2,FALSE)</f>
        <v>C00000021</v>
      </c>
      <c r="F2184" s="1" t="s">
        <v>493</v>
      </c>
      <c r="G2184" s="99" t="s">
        <v>1063</v>
      </c>
      <c r="H2184" s="5">
        <v>1</v>
      </c>
      <c r="I2184" s="5" t="str">
        <f>VLOOKUP(F2184,'Set up'!$A$2:$C$44,3,FALSE)</f>
        <v>Cash</v>
      </c>
      <c r="J2184" s="5">
        <f>VLOOKUP(F2184,'Set up'!$A$2:$D$44,4,FALSE)</f>
        <v>0</v>
      </c>
      <c r="K2184" s="4">
        <f t="shared" si="733"/>
        <v>45203</v>
      </c>
      <c r="L2184" s="5">
        <f t="shared" si="734"/>
        <v>10</v>
      </c>
      <c r="M2184" s="5">
        <f t="shared" si="735"/>
        <v>2023</v>
      </c>
      <c r="N2184" s="96">
        <v>95</v>
      </c>
      <c r="P2184" s="6">
        <f t="shared" si="731"/>
        <v>95</v>
      </c>
      <c r="Q2184" s="7">
        <f t="shared" si="736"/>
        <v>3699218.350000002</v>
      </c>
      <c r="R2184" s="44" t="str">
        <f>VLOOKUP(F2184,'Set up'!$A$2:$E$44,5,FALSE)</f>
        <v>PD Chq</v>
      </c>
    </row>
    <row r="2185" spans="1:18" ht="15" customHeight="1" x14ac:dyDescent="0.3">
      <c r="A2185" s="4" t="s">
        <v>2003</v>
      </c>
      <c r="B2185" s="5">
        <f t="shared" si="737"/>
        <v>5</v>
      </c>
      <c r="C2185" s="5">
        <f t="shared" si="738"/>
        <v>2023</v>
      </c>
      <c r="D2185" s="88" t="s">
        <v>2001</v>
      </c>
      <c r="E2185" s="5" t="str">
        <f>VLOOKUP(F2185,'Set up'!$A$2:$C$44,2,FALSE)</f>
        <v>C00000020</v>
      </c>
      <c r="F2185" s="1" t="s">
        <v>411</v>
      </c>
      <c r="G2185" s="99" t="s">
        <v>1112</v>
      </c>
      <c r="H2185" s="5">
        <v>2</v>
      </c>
      <c r="I2185" s="5" t="str">
        <f>VLOOKUP(F2185,'Set up'!$A$2:$C$44,3,FALSE)</f>
        <v>Cash</v>
      </c>
      <c r="J2185" s="5">
        <f>VLOOKUP(F2185,'Set up'!$A$2:$D$44,4,FALSE)</f>
        <v>0</v>
      </c>
      <c r="K2185" s="4">
        <f t="shared" si="733"/>
        <v>45056</v>
      </c>
      <c r="L2185" s="5">
        <f t="shared" si="734"/>
        <v>5</v>
      </c>
      <c r="M2185" s="5">
        <f t="shared" si="735"/>
        <v>2023</v>
      </c>
      <c r="N2185" s="96">
        <v>125</v>
      </c>
      <c r="P2185" s="6">
        <f t="shared" si="731"/>
        <v>125</v>
      </c>
      <c r="Q2185" s="7">
        <f t="shared" si="736"/>
        <v>3699343.350000002</v>
      </c>
      <c r="R2185" s="44" t="str">
        <f>VLOOKUP(F2185,'Set up'!$A$2:$E$44,5,FALSE)</f>
        <v>Trsf</v>
      </c>
    </row>
    <row r="2186" spans="1:18" ht="15" customHeight="1" x14ac:dyDescent="0.3">
      <c r="A2186" s="4" t="s">
        <v>2003</v>
      </c>
      <c r="B2186" s="5">
        <f t="shared" si="737"/>
        <v>5</v>
      </c>
      <c r="C2186" s="5">
        <f t="shared" si="738"/>
        <v>2023</v>
      </c>
      <c r="D2186" s="88" t="s">
        <v>2002</v>
      </c>
      <c r="E2186" s="5" t="str">
        <f>VLOOKUP(F2186,'Set up'!$A$2:$C$44,2,FALSE)</f>
        <v>C00000020</v>
      </c>
      <c r="F2186" s="1" t="s">
        <v>411</v>
      </c>
      <c r="G2186" s="99" t="s">
        <v>1736</v>
      </c>
      <c r="H2186" s="5">
        <v>2</v>
      </c>
      <c r="I2186" s="5" t="str">
        <f>VLOOKUP(F2186,'Set up'!$A$2:$C$44,3,FALSE)</f>
        <v>Cash</v>
      </c>
      <c r="J2186" s="5">
        <f>VLOOKUP(F2186,'Set up'!$A$2:$D$44,4,FALSE)</f>
        <v>0</v>
      </c>
      <c r="K2186" s="4">
        <f t="shared" si="733"/>
        <v>45056</v>
      </c>
      <c r="L2186" s="5">
        <f t="shared" si="734"/>
        <v>5</v>
      </c>
      <c r="M2186" s="5">
        <f t="shared" si="735"/>
        <v>2023</v>
      </c>
      <c r="N2186" s="96">
        <v>3256</v>
      </c>
      <c r="P2186" s="6">
        <f t="shared" si="731"/>
        <v>3256</v>
      </c>
      <c r="Q2186" s="7">
        <f t="shared" si="736"/>
        <v>3702599.350000002</v>
      </c>
      <c r="R2186" s="44" t="str">
        <f>VLOOKUP(F2186,'Set up'!$A$2:$E$44,5,FALSE)</f>
        <v>Trsf</v>
      </c>
    </row>
    <row r="2187" spans="1:18" ht="15" customHeight="1" x14ac:dyDescent="0.3">
      <c r="A2187" s="4" t="s">
        <v>2003</v>
      </c>
      <c r="B2187" s="5">
        <f t="shared" si="737"/>
        <v>5</v>
      </c>
      <c r="C2187" s="5">
        <f t="shared" si="738"/>
        <v>2023</v>
      </c>
      <c r="D2187" s="88" t="s">
        <v>2002</v>
      </c>
      <c r="E2187" s="5" t="str">
        <f>VLOOKUP(F2187,'Set up'!$A$2:$C$44,2,FALSE)</f>
        <v>C00000020</v>
      </c>
      <c r="F2187" s="1" t="s">
        <v>411</v>
      </c>
      <c r="G2187" s="99" t="s">
        <v>915</v>
      </c>
      <c r="H2187" s="5">
        <v>6</v>
      </c>
      <c r="I2187" s="5" t="str">
        <f>VLOOKUP(F2187,'Set up'!$A$2:$C$44,3,FALSE)</f>
        <v>Cash</v>
      </c>
      <c r="J2187" s="5">
        <f>VLOOKUP(F2187,'Set up'!$A$2:$D$44,4,FALSE)</f>
        <v>0</v>
      </c>
      <c r="K2187" s="4">
        <f t="shared" si="733"/>
        <v>45056</v>
      </c>
      <c r="L2187" s="5">
        <f t="shared" si="734"/>
        <v>5</v>
      </c>
      <c r="M2187" s="5">
        <f t="shared" si="735"/>
        <v>2023</v>
      </c>
      <c r="N2187" s="96">
        <v>1080</v>
      </c>
      <c r="P2187" s="6">
        <f t="shared" si="731"/>
        <v>1080</v>
      </c>
      <c r="Q2187" s="7">
        <f t="shared" si="736"/>
        <v>3703679.350000002</v>
      </c>
      <c r="R2187" s="44" t="str">
        <f>VLOOKUP(F2187,'Set up'!$A$2:$E$44,5,FALSE)</f>
        <v>Trsf</v>
      </c>
    </row>
    <row r="2188" spans="1:18" ht="15" customHeight="1" x14ac:dyDescent="0.3">
      <c r="A2188" s="4" t="s">
        <v>2003</v>
      </c>
      <c r="B2188" s="5">
        <f t="shared" si="737"/>
        <v>5</v>
      </c>
      <c r="C2188" s="5">
        <f t="shared" si="738"/>
        <v>2023</v>
      </c>
      <c r="D2188" s="88" t="s">
        <v>2002</v>
      </c>
      <c r="E2188" s="5" t="str">
        <f>VLOOKUP(F2188,'Set up'!$A$2:$C$44,2,FALSE)</f>
        <v>C00000020</v>
      </c>
      <c r="F2188" s="1" t="s">
        <v>411</v>
      </c>
      <c r="G2188" s="99" t="s">
        <v>1925</v>
      </c>
      <c r="H2188" s="5">
        <v>3</v>
      </c>
      <c r="I2188" s="5" t="str">
        <f>VLOOKUP(F2188,'Set up'!$A$2:$C$44,3,FALSE)</f>
        <v>Cash</v>
      </c>
      <c r="J2188" s="5">
        <f>VLOOKUP(F2188,'Set up'!$A$2:$D$44,4,FALSE)</f>
        <v>0</v>
      </c>
      <c r="K2188" s="4">
        <f t="shared" si="733"/>
        <v>45056</v>
      </c>
      <c r="L2188" s="5">
        <f t="shared" si="734"/>
        <v>5</v>
      </c>
      <c r="M2188" s="5">
        <f t="shared" si="735"/>
        <v>2023</v>
      </c>
      <c r="N2188" s="96">
        <v>702</v>
      </c>
      <c r="P2188" s="6">
        <f t="shared" si="731"/>
        <v>702</v>
      </c>
      <c r="Q2188" s="7">
        <f t="shared" si="736"/>
        <v>3704381.350000002</v>
      </c>
      <c r="R2188" s="44" t="str">
        <f>VLOOKUP(F2188,'Set up'!$A$2:$E$44,5,FALSE)</f>
        <v>Trsf</v>
      </c>
    </row>
    <row r="2189" spans="1:18" ht="15" customHeight="1" x14ac:dyDescent="0.3">
      <c r="A2189" s="4" t="s">
        <v>2003</v>
      </c>
      <c r="B2189" s="5">
        <f t="shared" si="737"/>
        <v>5</v>
      </c>
      <c r="C2189" s="5">
        <f t="shared" si="738"/>
        <v>2023</v>
      </c>
      <c r="D2189" s="88" t="s">
        <v>2002</v>
      </c>
      <c r="E2189" s="5" t="str">
        <f>VLOOKUP(F2189,'Set up'!$A$2:$C$44,2,FALSE)</f>
        <v>C00000020</v>
      </c>
      <c r="F2189" s="1" t="s">
        <v>411</v>
      </c>
      <c r="G2189" s="99" t="s">
        <v>1075</v>
      </c>
      <c r="H2189" s="5">
        <v>1</v>
      </c>
      <c r="I2189" s="5" t="str">
        <f>VLOOKUP(F2189,'Set up'!$A$2:$C$44,3,FALSE)</f>
        <v>Cash</v>
      </c>
      <c r="J2189" s="5">
        <f>VLOOKUP(F2189,'Set up'!$A$2:$D$44,4,FALSE)</f>
        <v>0</v>
      </c>
      <c r="K2189" s="4">
        <f t="shared" si="733"/>
        <v>45056</v>
      </c>
      <c r="L2189" s="5">
        <f t="shared" si="734"/>
        <v>5</v>
      </c>
      <c r="M2189" s="5">
        <f t="shared" si="735"/>
        <v>2023</v>
      </c>
      <c r="N2189" s="96">
        <v>1000</v>
      </c>
      <c r="P2189" s="6">
        <f t="shared" si="731"/>
        <v>1000</v>
      </c>
      <c r="Q2189" s="7">
        <f t="shared" si="736"/>
        <v>3705381.350000002</v>
      </c>
      <c r="R2189" s="44" t="str">
        <f>VLOOKUP(F2189,'Set up'!$A$2:$E$44,5,FALSE)</f>
        <v>Trsf</v>
      </c>
    </row>
    <row r="2190" spans="1:18" ht="15" customHeight="1" x14ac:dyDescent="0.3">
      <c r="A2190" s="4">
        <v>45205</v>
      </c>
      <c r="B2190" s="5">
        <f t="shared" si="737"/>
        <v>10</v>
      </c>
      <c r="C2190" s="5">
        <f t="shared" si="738"/>
        <v>2023</v>
      </c>
      <c r="D2190" s="88" t="s">
        <v>2004</v>
      </c>
      <c r="E2190" s="5" t="str">
        <f>VLOOKUP(F2190,'Set up'!$A$2:$C$44,2,FALSE)</f>
        <v>C00000022</v>
      </c>
      <c r="F2190" s="1" t="s">
        <v>639</v>
      </c>
      <c r="G2190" s="99" t="s">
        <v>2005</v>
      </c>
      <c r="H2190" s="5">
        <v>1</v>
      </c>
      <c r="I2190" s="5" t="str">
        <f>VLOOKUP(F2190,'Set up'!$A$2:$C$44,3,FALSE)</f>
        <v>Cash</v>
      </c>
      <c r="J2190" s="5">
        <f>VLOOKUP(F2190,'Set up'!$A$2:$D$44,4,FALSE)</f>
        <v>0</v>
      </c>
      <c r="K2190" s="4">
        <f t="shared" si="733"/>
        <v>45205</v>
      </c>
      <c r="L2190" s="5">
        <f t="shared" si="734"/>
        <v>10</v>
      </c>
      <c r="M2190" s="5">
        <f t="shared" si="735"/>
        <v>2023</v>
      </c>
      <c r="N2190" s="96">
        <v>3600</v>
      </c>
      <c r="P2190" s="6">
        <f t="shared" si="731"/>
        <v>3600</v>
      </c>
      <c r="Q2190" s="7">
        <f t="shared" si="736"/>
        <v>3708981.350000002</v>
      </c>
      <c r="R2190" s="44" t="str">
        <f>VLOOKUP(F2190,'Set up'!$A$2:$E$44,5,FALSE)</f>
        <v>Trsf</v>
      </c>
    </row>
    <row r="2191" spans="1:18" ht="15" customHeight="1" x14ac:dyDescent="0.3">
      <c r="A2191" s="4">
        <v>45205</v>
      </c>
      <c r="B2191" s="5">
        <f t="shared" si="737"/>
        <v>10</v>
      </c>
      <c r="C2191" s="5">
        <f t="shared" si="738"/>
        <v>2023</v>
      </c>
      <c r="D2191" s="88" t="s">
        <v>2004</v>
      </c>
      <c r="E2191" s="5" t="str">
        <f>VLOOKUP(F2191,'Set up'!$A$2:$C$44,2,FALSE)</f>
        <v>C00000022</v>
      </c>
      <c r="F2191" s="1" t="s">
        <v>639</v>
      </c>
      <c r="G2191" s="99" t="s">
        <v>915</v>
      </c>
      <c r="H2191" s="5">
        <v>2</v>
      </c>
      <c r="I2191" s="5" t="str">
        <f>VLOOKUP(F2191,'Set up'!$A$2:$C$44,3,FALSE)</f>
        <v>Cash</v>
      </c>
      <c r="J2191" s="5">
        <f>VLOOKUP(F2191,'Set up'!$A$2:$D$44,4,FALSE)</f>
        <v>0</v>
      </c>
      <c r="K2191" s="4">
        <f t="shared" si="733"/>
        <v>45205</v>
      </c>
      <c r="L2191" s="5">
        <f t="shared" si="734"/>
        <v>10</v>
      </c>
      <c r="M2191" s="5">
        <f t="shared" si="735"/>
        <v>2023</v>
      </c>
      <c r="N2191" s="96">
        <v>468</v>
      </c>
      <c r="P2191" s="6">
        <f t="shared" si="731"/>
        <v>468</v>
      </c>
      <c r="Q2191" s="7">
        <f t="shared" si="736"/>
        <v>3709449.350000002</v>
      </c>
      <c r="R2191" s="44" t="str">
        <f>VLOOKUP(F2191,'Set up'!$A$2:$E$44,5,FALSE)</f>
        <v>Trsf</v>
      </c>
    </row>
    <row r="2192" spans="1:18" ht="15" customHeight="1" x14ac:dyDescent="0.3">
      <c r="A2192" s="4">
        <v>45205</v>
      </c>
      <c r="B2192" s="5">
        <f t="shared" si="737"/>
        <v>10</v>
      </c>
      <c r="C2192" s="5">
        <f t="shared" si="738"/>
        <v>2023</v>
      </c>
      <c r="D2192" s="88" t="s">
        <v>2006</v>
      </c>
      <c r="E2192" s="5" t="str">
        <f>VLOOKUP(F2192,'Set up'!$A$2:$C$44,2,FALSE)</f>
        <v>C00000010</v>
      </c>
      <c r="F2192" s="1" t="s">
        <v>62</v>
      </c>
      <c r="G2192" s="99" t="s">
        <v>1180</v>
      </c>
      <c r="H2192" s="5">
        <v>6</v>
      </c>
      <c r="I2192" s="5">
        <f>VLOOKUP(F2192,'Set up'!$A$2:$C$44,3,FALSE)</f>
        <v>120</v>
      </c>
      <c r="J2192" s="5">
        <f>VLOOKUP(F2192,'Set up'!$A$2:$D$44,4,FALSE)</f>
        <v>120</v>
      </c>
      <c r="K2192" s="4">
        <f t="shared" si="733"/>
        <v>45325</v>
      </c>
      <c r="L2192" s="5">
        <f t="shared" si="734"/>
        <v>2</v>
      </c>
      <c r="M2192" s="5">
        <f t="shared" si="735"/>
        <v>2024</v>
      </c>
      <c r="N2192" s="96">
        <v>9636</v>
      </c>
      <c r="P2192" s="6">
        <f t="shared" si="731"/>
        <v>9636</v>
      </c>
      <c r="Q2192" s="7">
        <f t="shared" si="736"/>
        <v>3719085.350000002</v>
      </c>
      <c r="R2192" s="44" t="str">
        <f>VLOOKUP(F2192,'Set up'!$A$2:$E$44,5,FALSE)</f>
        <v>Trsf</v>
      </c>
    </row>
    <row r="2193" spans="1:18" ht="15" customHeight="1" x14ac:dyDescent="0.3">
      <c r="A2193" s="4">
        <v>45205</v>
      </c>
      <c r="B2193" s="5">
        <f t="shared" si="737"/>
        <v>10</v>
      </c>
      <c r="C2193" s="5">
        <f t="shared" si="738"/>
        <v>2023</v>
      </c>
      <c r="D2193" s="88" t="s">
        <v>2006</v>
      </c>
      <c r="E2193" s="5" t="str">
        <f>VLOOKUP(F2193,'Set up'!$A$2:$C$44,2,FALSE)</f>
        <v>C00000010</v>
      </c>
      <c r="F2193" s="1" t="s">
        <v>62</v>
      </c>
      <c r="G2193" s="99" t="s">
        <v>1545</v>
      </c>
      <c r="H2193" s="5">
        <v>5</v>
      </c>
      <c r="I2193" s="5">
        <f>VLOOKUP(F2193,'Set up'!$A$2:$C$44,3,FALSE)</f>
        <v>120</v>
      </c>
      <c r="J2193" s="5">
        <f>VLOOKUP(F2193,'Set up'!$A$2:$D$44,4,FALSE)</f>
        <v>120</v>
      </c>
      <c r="K2193" s="4">
        <f t="shared" si="733"/>
        <v>45325</v>
      </c>
      <c r="L2193" s="5">
        <f t="shared" si="734"/>
        <v>2</v>
      </c>
      <c r="M2193" s="5">
        <f t="shared" si="735"/>
        <v>2024</v>
      </c>
      <c r="N2193" s="96">
        <v>900</v>
      </c>
      <c r="P2193" s="6">
        <f t="shared" si="731"/>
        <v>900</v>
      </c>
      <c r="Q2193" s="7">
        <f t="shared" si="736"/>
        <v>3719985.350000002</v>
      </c>
      <c r="R2193" s="44" t="str">
        <f>VLOOKUP(F2193,'Set up'!$A$2:$E$44,5,FALSE)</f>
        <v>Trsf</v>
      </c>
    </row>
    <row r="2194" spans="1:18" ht="15" customHeight="1" x14ac:dyDescent="0.3">
      <c r="A2194" s="4">
        <v>45205</v>
      </c>
      <c r="B2194" s="5">
        <f t="shared" si="737"/>
        <v>10</v>
      </c>
      <c r="C2194" s="5">
        <f t="shared" si="738"/>
        <v>2023</v>
      </c>
      <c r="D2194" s="88" t="s">
        <v>2006</v>
      </c>
      <c r="E2194" s="5" t="str">
        <f>VLOOKUP(F2194,'Set up'!$A$2:$C$44,2,FALSE)</f>
        <v>C00000010</v>
      </c>
      <c r="F2194" s="1" t="s">
        <v>62</v>
      </c>
      <c r="G2194" s="99" t="s">
        <v>793</v>
      </c>
      <c r="H2194" s="5">
        <v>10</v>
      </c>
      <c r="I2194" s="5">
        <f>VLOOKUP(F2194,'Set up'!$A$2:$C$44,3,FALSE)</f>
        <v>120</v>
      </c>
      <c r="J2194" s="5">
        <f>VLOOKUP(F2194,'Set up'!$A$2:$D$44,4,FALSE)</f>
        <v>120</v>
      </c>
      <c r="K2194" s="4">
        <f t="shared" si="733"/>
        <v>45325</v>
      </c>
      <c r="L2194" s="5">
        <f t="shared" si="734"/>
        <v>2</v>
      </c>
      <c r="M2194" s="5">
        <f t="shared" si="735"/>
        <v>2024</v>
      </c>
      <c r="N2194" s="96">
        <v>575</v>
      </c>
      <c r="P2194" s="6">
        <f t="shared" si="731"/>
        <v>575</v>
      </c>
      <c r="Q2194" s="7">
        <f t="shared" si="736"/>
        <v>3720560.350000002</v>
      </c>
      <c r="R2194" s="44" t="str">
        <f>VLOOKUP(F2194,'Set up'!$A$2:$E$44,5,FALSE)</f>
        <v>Trsf</v>
      </c>
    </row>
    <row r="2195" spans="1:18" ht="15" customHeight="1" x14ac:dyDescent="0.3">
      <c r="A2195" s="4">
        <v>45205</v>
      </c>
      <c r="B2195" s="5">
        <f t="shared" si="737"/>
        <v>10</v>
      </c>
      <c r="C2195" s="5">
        <f t="shared" si="738"/>
        <v>2023</v>
      </c>
      <c r="D2195" s="88" t="s">
        <v>2006</v>
      </c>
      <c r="E2195" s="5" t="str">
        <f>VLOOKUP(F2195,'Set up'!$A$2:$C$44,2,FALSE)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up'!$A$2:$C$44,3,FALSE)</f>
        <v>120</v>
      </c>
      <c r="J2195" s="5">
        <f>VLOOKUP(F2195,'Set up'!$A$2:$D$44,4,FALSE)</f>
        <v>120</v>
      </c>
      <c r="K2195" s="4">
        <f t="shared" si="733"/>
        <v>45325</v>
      </c>
      <c r="L2195" s="5">
        <f t="shared" si="734"/>
        <v>2</v>
      </c>
      <c r="M2195" s="5">
        <f t="shared" si="735"/>
        <v>2024</v>
      </c>
      <c r="N2195" s="96">
        <v>420</v>
      </c>
      <c r="P2195" s="6">
        <f t="shared" si="731"/>
        <v>420</v>
      </c>
      <c r="Q2195" s="7">
        <f t="shared" si="736"/>
        <v>3720980.350000002</v>
      </c>
      <c r="R2195" s="44" t="str">
        <f>VLOOKUP(F2195,'Set up'!$A$2:$E$44,5,FALSE)</f>
        <v>Trsf</v>
      </c>
    </row>
    <row r="2196" spans="1:18" ht="15" customHeight="1" x14ac:dyDescent="0.3">
      <c r="A2196" s="4">
        <v>45205</v>
      </c>
      <c r="B2196" s="5">
        <f t="shared" si="737"/>
        <v>10</v>
      </c>
      <c r="C2196" s="5">
        <f t="shared" si="738"/>
        <v>2023</v>
      </c>
      <c r="D2196" s="88" t="s">
        <v>2006</v>
      </c>
      <c r="E2196" s="5" t="str">
        <f>VLOOKUP(F2196,'Set up'!$A$2:$C$44,2,FALSE)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up'!$A$2:$C$44,3,FALSE)</f>
        <v>120</v>
      </c>
      <c r="J2196" s="5">
        <f>VLOOKUP(F2196,'Set up'!$A$2:$D$44,4,FALSE)</f>
        <v>120</v>
      </c>
      <c r="K2196" s="4">
        <f t="shared" si="733"/>
        <v>45325</v>
      </c>
      <c r="L2196" s="5">
        <f t="shared" si="734"/>
        <v>2</v>
      </c>
      <c r="M2196" s="5">
        <f t="shared" si="735"/>
        <v>2024</v>
      </c>
      <c r="N2196" s="96">
        <v>238</v>
      </c>
      <c r="P2196" s="6">
        <f t="shared" si="731"/>
        <v>238</v>
      </c>
      <c r="Q2196" s="7">
        <f t="shared" si="736"/>
        <v>3721218.350000002</v>
      </c>
      <c r="R2196" s="44" t="str">
        <f>VLOOKUP(F2196,'Set up'!$A$2:$E$44,5,FALSE)</f>
        <v>Trsf</v>
      </c>
    </row>
    <row r="2197" spans="1:18" ht="15" customHeight="1" x14ac:dyDescent="0.3">
      <c r="A2197" s="4">
        <v>45205</v>
      </c>
      <c r="B2197" s="5">
        <f t="shared" si="737"/>
        <v>10</v>
      </c>
      <c r="C2197" s="5">
        <f t="shared" si="738"/>
        <v>2023</v>
      </c>
      <c r="D2197" s="88" t="s">
        <v>2007</v>
      </c>
      <c r="E2197" s="5" t="str">
        <f>VLOOKUP(F2197,'Set up'!$A$2:$C$44,2,FALSE)</f>
        <v>C00000020</v>
      </c>
      <c r="F2197" s="1" t="s">
        <v>411</v>
      </c>
      <c r="G2197" s="99" t="s">
        <v>1112</v>
      </c>
      <c r="H2197" s="5">
        <v>4</v>
      </c>
      <c r="I2197" s="5" t="str">
        <f>VLOOKUP(F2197,'Set up'!$A$2:$C$44,3,FALSE)</f>
        <v>Cash</v>
      </c>
      <c r="J2197" s="5">
        <f>VLOOKUP(F2197,'Set up'!$A$2:$D$44,4,FALSE)</f>
        <v>0</v>
      </c>
      <c r="K2197" s="4">
        <f t="shared" si="733"/>
        <v>45205</v>
      </c>
      <c r="L2197" s="5">
        <f t="shared" si="734"/>
        <v>10</v>
      </c>
      <c r="M2197" s="5">
        <f t="shared" si="735"/>
        <v>2023</v>
      </c>
      <c r="N2197" s="96">
        <v>250</v>
      </c>
      <c r="P2197" s="6">
        <f t="shared" si="731"/>
        <v>250</v>
      </c>
      <c r="Q2197" s="7">
        <f t="shared" si="736"/>
        <v>3721468.350000002</v>
      </c>
      <c r="R2197" s="44" t="str">
        <f>VLOOKUP(F2197,'Set up'!$A$2:$E$44,5,FALSE)</f>
        <v>Trsf</v>
      </c>
    </row>
    <row r="2198" spans="1:18" ht="15" customHeight="1" x14ac:dyDescent="0.3">
      <c r="A2198" s="4">
        <v>45205</v>
      </c>
      <c r="B2198" s="5">
        <f t="shared" si="737"/>
        <v>10</v>
      </c>
      <c r="C2198" s="5">
        <f t="shared" si="738"/>
        <v>2023</v>
      </c>
      <c r="D2198" s="88" t="s">
        <v>2007</v>
      </c>
      <c r="E2198" s="5" t="str">
        <f>VLOOKUP(F2198,'Set up'!$A$2:$C$44,2,FALSE)</f>
        <v>C00000020</v>
      </c>
      <c r="F2198" s="1" t="s">
        <v>411</v>
      </c>
      <c r="G2198" s="99" t="s">
        <v>915</v>
      </c>
      <c r="H2198" s="5">
        <v>2</v>
      </c>
      <c r="I2198" s="5" t="str">
        <f>VLOOKUP(F2198,'Set up'!$A$2:$C$44,3,FALSE)</f>
        <v>Cash</v>
      </c>
      <c r="J2198" s="5">
        <f>VLOOKUP(F2198,'Set up'!$A$2:$D$44,4,FALSE)</f>
        <v>0</v>
      </c>
      <c r="K2198" s="4">
        <f t="shared" si="733"/>
        <v>45205</v>
      </c>
      <c r="L2198" s="5">
        <f t="shared" si="734"/>
        <v>10</v>
      </c>
      <c r="M2198" s="5">
        <f t="shared" si="735"/>
        <v>2023</v>
      </c>
      <c r="N2198" s="96">
        <v>360</v>
      </c>
      <c r="P2198" s="6">
        <f t="shared" si="731"/>
        <v>360</v>
      </c>
      <c r="Q2198" s="7">
        <f t="shared" si="736"/>
        <v>3721828.350000002</v>
      </c>
      <c r="R2198" s="44" t="str">
        <f>VLOOKUP(F2198,'Set up'!$A$2:$E$44,5,FALSE)</f>
        <v>Trsf</v>
      </c>
    </row>
    <row r="2199" spans="1:18" ht="15" customHeight="1" x14ac:dyDescent="0.3">
      <c r="A2199" s="4">
        <v>45206</v>
      </c>
      <c r="B2199" s="5">
        <f t="shared" si="737"/>
        <v>10</v>
      </c>
      <c r="C2199" s="5">
        <f t="shared" si="738"/>
        <v>2023</v>
      </c>
      <c r="D2199" s="88" t="s">
        <v>2008</v>
      </c>
      <c r="E2199" s="5" t="str">
        <f>VLOOKUP(F2199,'Set up'!$A$2:$C$44,2,FALSE)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up'!$A$2:$C$44,3,FALSE)</f>
        <v>Cash</v>
      </c>
      <c r="J2199" s="5">
        <f>VLOOKUP(F2199,'Set up'!$A$2:$D$44,4,FALSE)</f>
        <v>0</v>
      </c>
      <c r="K2199" s="4">
        <f t="shared" si="733"/>
        <v>45206</v>
      </c>
      <c r="L2199" s="5">
        <f t="shared" si="734"/>
        <v>10</v>
      </c>
      <c r="M2199" s="5">
        <f t="shared" si="735"/>
        <v>2023</v>
      </c>
      <c r="N2199" s="96">
        <v>3476</v>
      </c>
      <c r="P2199" s="6">
        <f t="shared" si="731"/>
        <v>3476</v>
      </c>
      <c r="Q2199" s="7">
        <f t="shared" si="736"/>
        <v>3725304.350000002</v>
      </c>
      <c r="R2199" s="44" t="str">
        <f>VLOOKUP(F2199,'Set up'!$A$2:$E$44,5,FALSE)</f>
        <v>Chq</v>
      </c>
    </row>
    <row r="2200" spans="1:18" ht="15" customHeight="1" x14ac:dyDescent="0.3">
      <c r="A2200" s="4">
        <v>45206</v>
      </c>
      <c r="B2200" s="5">
        <f t="shared" si="737"/>
        <v>10</v>
      </c>
      <c r="C2200" s="5">
        <f t="shared" si="738"/>
        <v>2023</v>
      </c>
      <c r="D2200" s="88" t="s">
        <v>2008</v>
      </c>
      <c r="E2200" s="5" t="str">
        <f>VLOOKUP(F2200,'Set up'!$A$2:$C$44,2,FALSE)</f>
        <v>C00000006</v>
      </c>
      <c r="F2200" s="1" t="s">
        <v>43</v>
      </c>
      <c r="G2200" s="99" t="s">
        <v>1799</v>
      </c>
      <c r="H2200" s="5">
        <v>3</v>
      </c>
      <c r="I2200" s="5" t="str">
        <f>VLOOKUP(F2200,'Set up'!$A$2:$C$44,3,FALSE)</f>
        <v>Cash</v>
      </c>
      <c r="J2200" s="5">
        <f>VLOOKUP(F2200,'Set up'!$A$2:$D$44,4,FALSE)</f>
        <v>0</v>
      </c>
      <c r="K2200" s="4">
        <f t="shared" si="733"/>
        <v>45206</v>
      </c>
      <c r="L2200" s="5">
        <f t="shared" si="734"/>
        <v>10</v>
      </c>
      <c r="M2200" s="5">
        <f t="shared" si="735"/>
        <v>2023</v>
      </c>
      <c r="N2200" s="96">
        <v>702</v>
      </c>
      <c r="P2200" s="6">
        <f t="shared" si="731"/>
        <v>702</v>
      </c>
      <c r="Q2200" s="7">
        <f t="shared" si="736"/>
        <v>3726006.350000002</v>
      </c>
      <c r="R2200" s="44" t="str">
        <f>VLOOKUP(F2200,'Set up'!$A$2:$E$44,5,FALSE)</f>
        <v>Chq</v>
      </c>
    </row>
    <row r="2201" spans="1:18" ht="15" customHeight="1" x14ac:dyDescent="0.3">
      <c r="A2201" s="4">
        <v>45206</v>
      </c>
      <c r="B2201" s="5">
        <f t="shared" si="737"/>
        <v>10</v>
      </c>
      <c r="C2201" s="5">
        <f t="shared" si="738"/>
        <v>2023</v>
      </c>
      <c r="D2201" s="88" t="s">
        <v>2008</v>
      </c>
      <c r="E2201" s="5" t="str">
        <f>VLOOKUP(F2201,'Set up'!$A$2:$C$44,2,FALSE)</f>
        <v>C00000006</v>
      </c>
      <c r="F2201" s="1" t="s">
        <v>43</v>
      </c>
      <c r="G2201" s="99" t="s">
        <v>1915</v>
      </c>
      <c r="H2201" s="5">
        <v>1</v>
      </c>
      <c r="I2201" s="5" t="str">
        <f>VLOOKUP(F2201,'Set up'!$A$2:$C$44,3,FALSE)</f>
        <v>Cash</v>
      </c>
      <c r="J2201" s="5">
        <f>VLOOKUP(F2201,'Set up'!$A$2:$D$44,4,FALSE)</f>
        <v>0</v>
      </c>
      <c r="K2201" s="4">
        <f t="shared" si="733"/>
        <v>45206</v>
      </c>
      <c r="L2201" s="5">
        <f t="shared" si="734"/>
        <v>10</v>
      </c>
      <c r="M2201" s="5">
        <f t="shared" si="735"/>
        <v>2023</v>
      </c>
      <c r="N2201" s="96">
        <v>421.2</v>
      </c>
      <c r="P2201" s="6">
        <f t="shared" si="731"/>
        <v>421.2</v>
      </c>
      <c r="Q2201" s="7">
        <f t="shared" si="736"/>
        <v>3726427.5500000021</v>
      </c>
      <c r="R2201" s="44" t="str">
        <f>VLOOKUP(F2201,'Set up'!$A$2:$E$44,5,FALSE)</f>
        <v>Chq</v>
      </c>
    </row>
    <row r="2202" spans="1:18" ht="15" customHeight="1" x14ac:dyDescent="0.3">
      <c r="A2202" s="4">
        <v>45206</v>
      </c>
      <c r="B2202" s="5">
        <f t="shared" si="737"/>
        <v>10</v>
      </c>
      <c r="C2202" s="5">
        <f t="shared" si="738"/>
        <v>2023</v>
      </c>
      <c r="D2202" s="88" t="s">
        <v>2008</v>
      </c>
      <c r="E2202" s="5" t="str">
        <f>VLOOKUP(F2202,'Set up'!$A$2:$C$44,2,FALSE)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up'!$A$2:$C$44,3,FALSE)</f>
        <v>Cash</v>
      </c>
      <c r="J2202" s="5">
        <f>VLOOKUP(F2202,'Set up'!$A$2:$D$44,4,FALSE)</f>
        <v>0</v>
      </c>
      <c r="K2202" s="4">
        <f t="shared" si="733"/>
        <v>45206</v>
      </c>
      <c r="L2202" s="5">
        <f t="shared" si="734"/>
        <v>10</v>
      </c>
      <c r="M2202" s="5">
        <f t="shared" si="735"/>
        <v>2023</v>
      </c>
      <c r="N2202" s="96">
        <v>210</v>
      </c>
      <c r="P2202" s="6">
        <f t="shared" si="731"/>
        <v>210</v>
      </c>
      <c r="Q2202" s="7">
        <f t="shared" si="736"/>
        <v>3726637.5500000021</v>
      </c>
      <c r="R2202" s="44" t="str">
        <f>VLOOKUP(F2202,'Set up'!$A$2:$E$44,5,FALSE)</f>
        <v>Chq</v>
      </c>
    </row>
    <row r="2203" spans="1:18" ht="15" customHeight="1" x14ac:dyDescent="0.3">
      <c r="A2203" s="4">
        <v>45206</v>
      </c>
      <c r="B2203" s="5">
        <f t="shared" si="737"/>
        <v>10</v>
      </c>
      <c r="C2203" s="5">
        <f t="shared" si="738"/>
        <v>2023</v>
      </c>
      <c r="D2203" s="88" t="s">
        <v>2008</v>
      </c>
      <c r="E2203" s="5" t="str">
        <f>VLOOKUP(F2203,'Set up'!$A$2:$C$44,2,FALSE)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up'!$A$2:$C$44,3,FALSE)</f>
        <v>Cash</v>
      </c>
      <c r="J2203" s="5">
        <f>VLOOKUP(F2203,'Set up'!$A$2:$D$44,4,FALSE)</f>
        <v>0</v>
      </c>
      <c r="K2203" s="4">
        <f t="shared" si="733"/>
        <v>45206</v>
      </c>
      <c r="L2203" s="5">
        <f t="shared" si="734"/>
        <v>10</v>
      </c>
      <c r="M2203" s="5">
        <f t="shared" si="735"/>
        <v>2023</v>
      </c>
      <c r="N2203" s="96">
        <v>258</v>
      </c>
      <c r="P2203" s="6">
        <f t="shared" si="731"/>
        <v>258</v>
      </c>
      <c r="Q2203" s="7">
        <f t="shared" si="736"/>
        <v>3726895.5500000021</v>
      </c>
      <c r="R2203" s="44" t="str">
        <f>VLOOKUP(F2203,'Set up'!$A$2:$E$44,5,FALSE)</f>
        <v>Chq</v>
      </c>
    </row>
    <row r="2204" spans="1:18" ht="15" customHeight="1" x14ac:dyDescent="0.3">
      <c r="A2204" s="4">
        <v>45211</v>
      </c>
      <c r="B2204" s="5">
        <f t="shared" si="737"/>
        <v>10</v>
      </c>
      <c r="C2204" s="5">
        <f t="shared" si="738"/>
        <v>2023</v>
      </c>
      <c r="D2204" s="88" t="s">
        <v>2009</v>
      </c>
      <c r="E2204" s="5" t="str">
        <f>VLOOKUP(F2204,'Set up'!$A$2:$C$44,2,FALSE)</f>
        <v>C00000020</v>
      </c>
      <c r="F2204" s="1" t="s">
        <v>411</v>
      </c>
      <c r="G2204" s="99" t="s">
        <v>1112</v>
      </c>
      <c r="H2204" s="5">
        <v>2</v>
      </c>
      <c r="I2204" s="5" t="str">
        <f>VLOOKUP(F2204,'Set up'!$A$2:$C$44,3,FALSE)</f>
        <v>Cash</v>
      </c>
      <c r="J2204" s="5">
        <f>VLOOKUP(F2204,'Set up'!$A$2:$D$44,4,FALSE)</f>
        <v>0</v>
      </c>
      <c r="K2204" s="4">
        <f t="shared" si="733"/>
        <v>45211</v>
      </c>
      <c r="L2204" s="5">
        <f t="shared" si="734"/>
        <v>10</v>
      </c>
      <c r="M2204" s="5">
        <f t="shared" si="735"/>
        <v>2023</v>
      </c>
      <c r="N2204" s="96">
        <v>125</v>
      </c>
      <c r="P2204" s="6">
        <f t="shared" si="731"/>
        <v>125</v>
      </c>
      <c r="Q2204" s="7">
        <f t="shared" si="736"/>
        <v>3727020.5500000021</v>
      </c>
      <c r="R2204" s="44" t="str">
        <f>VLOOKUP(F2204,'Set up'!$A$2:$E$44,5,FALSE)</f>
        <v>Trsf</v>
      </c>
    </row>
    <row r="2205" spans="1:18" ht="15" customHeight="1" x14ac:dyDescent="0.3">
      <c r="A2205" s="4">
        <v>45211</v>
      </c>
      <c r="B2205" s="5">
        <f t="shared" si="737"/>
        <v>10</v>
      </c>
      <c r="C2205" s="5">
        <f t="shared" si="738"/>
        <v>2023</v>
      </c>
      <c r="D2205" s="88" t="s">
        <v>2009</v>
      </c>
      <c r="E2205" s="5" t="str">
        <f>VLOOKUP(F2205,'Set up'!$A$2:$C$44,2,FALSE)</f>
        <v>C00000020</v>
      </c>
      <c r="F2205" s="1" t="s">
        <v>411</v>
      </c>
      <c r="G2205" s="99" t="s">
        <v>2010</v>
      </c>
      <c r="H2205" s="5">
        <v>1</v>
      </c>
      <c r="I2205" s="5" t="str">
        <f>VLOOKUP(F2205,'Set up'!$A$2:$C$44,3,FALSE)</f>
        <v>Cash</v>
      </c>
      <c r="J2205" s="5">
        <f>VLOOKUP(F2205,'Set up'!$A$2:$D$44,4,FALSE)</f>
        <v>0</v>
      </c>
      <c r="K2205" s="4">
        <f t="shared" si="733"/>
        <v>45211</v>
      </c>
      <c r="L2205" s="5">
        <f t="shared" si="734"/>
        <v>10</v>
      </c>
      <c r="M2205" s="5">
        <f t="shared" si="735"/>
        <v>2023</v>
      </c>
      <c r="N2205" s="96">
        <v>900</v>
      </c>
      <c r="P2205" s="6">
        <f t="shared" si="731"/>
        <v>900</v>
      </c>
      <c r="Q2205" s="7">
        <f t="shared" si="736"/>
        <v>3727920.5500000021</v>
      </c>
      <c r="R2205" s="44" t="str">
        <f>VLOOKUP(F2205,'Set up'!$A$2:$E$44,5,FALSE)</f>
        <v>Trsf</v>
      </c>
    </row>
    <row r="2206" spans="1:18" ht="15" customHeight="1" x14ac:dyDescent="0.3">
      <c r="A2206" s="4">
        <v>45209</v>
      </c>
      <c r="B2206" s="5">
        <f t="shared" si="737"/>
        <v>10</v>
      </c>
      <c r="C2206" s="5">
        <f t="shared" si="738"/>
        <v>2023</v>
      </c>
      <c r="D2206" s="88" t="s">
        <v>2011</v>
      </c>
      <c r="E2206" s="5" t="str">
        <f>VLOOKUP(F2206,'Set up'!$A$2:$C$44,2,FALSE)</f>
        <v>C00000022</v>
      </c>
      <c r="F2206" s="1" t="s">
        <v>639</v>
      </c>
      <c r="G2206" s="99" t="s">
        <v>1200</v>
      </c>
      <c r="H2206" s="5">
        <v>1</v>
      </c>
      <c r="I2206" s="5" t="str">
        <f>VLOOKUP(F2206,'Set up'!$A$2:$C$44,3,FALSE)</f>
        <v>Cash</v>
      </c>
      <c r="J2206" s="5">
        <f>VLOOKUP(F2206,'Set up'!$A$2:$D$44,4,FALSE)</f>
        <v>0</v>
      </c>
      <c r="K2206" s="4">
        <f t="shared" si="733"/>
        <v>45209</v>
      </c>
      <c r="L2206" s="5">
        <f t="shared" si="734"/>
        <v>10</v>
      </c>
      <c r="M2206" s="5">
        <f t="shared" si="735"/>
        <v>2023</v>
      </c>
      <c r="N2206" s="96">
        <v>234</v>
      </c>
      <c r="P2206" s="6">
        <f t="shared" si="731"/>
        <v>234</v>
      </c>
      <c r="Q2206" s="7">
        <f t="shared" si="736"/>
        <v>3728154.5500000021</v>
      </c>
      <c r="R2206" s="44" t="str">
        <f>VLOOKUP(F2206,'Set up'!$A$2:$E$44,5,FALSE)</f>
        <v>Trsf</v>
      </c>
    </row>
    <row r="2207" spans="1:18" ht="15" customHeight="1" x14ac:dyDescent="0.3">
      <c r="A2207" s="4">
        <v>45209</v>
      </c>
      <c r="B2207" s="5">
        <f t="shared" si="737"/>
        <v>10</v>
      </c>
      <c r="C2207" s="5">
        <f t="shared" si="738"/>
        <v>2023</v>
      </c>
      <c r="D2207" s="88" t="s">
        <v>2011</v>
      </c>
      <c r="E2207" s="5" t="str">
        <f>VLOOKUP(F2207,'Set up'!$A$2:$C$44,2,FALSE)</f>
        <v>C00000022</v>
      </c>
      <c r="F2207" s="1" t="s">
        <v>639</v>
      </c>
      <c r="G2207" s="99" t="s">
        <v>568</v>
      </c>
      <c r="H2207" s="5">
        <v>1</v>
      </c>
      <c r="I2207" s="5" t="str">
        <f>VLOOKUP(F2207,'Set up'!$A$2:$C$44,3,FALSE)</f>
        <v>Cash</v>
      </c>
      <c r="J2207" s="5">
        <f>VLOOKUP(F2207,'Set up'!$A$2:$D$44,4,FALSE)</f>
        <v>0</v>
      </c>
      <c r="K2207" s="4">
        <f t="shared" si="733"/>
        <v>45209</v>
      </c>
      <c r="L2207" s="5">
        <f t="shared" si="734"/>
        <v>10</v>
      </c>
      <c r="M2207" s="5">
        <f t="shared" si="735"/>
        <v>2023</v>
      </c>
      <c r="N2207" s="96">
        <v>110</v>
      </c>
      <c r="P2207" s="6">
        <f t="shared" si="731"/>
        <v>110</v>
      </c>
      <c r="Q2207" s="7">
        <f t="shared" si="736"/>
        <v>3728264.5500000021</v>
      </c>
      <c r="R2207" s="44" t="str">
        <f>VLOOKUP(F2207,'Set up'!$A$2:$E$44,5,FALSE)</f>
        <v>Trsf</v>
      </c>
    </row>
    <row r="2208" spans="1:18" ht="15" customHeight="1" x14ac:dyDescent="0.3">
      <c r="A2208" s="4" t="s">
        <v>2012</v>
      </c>
      <c r="B2208" s="5">
        <f t="shared" si="737"/>
        <v>11</v>
      </c>
      <c r="C2208" s="5">
        <f t="shared" si="738"/>
        <v>2023</v>
      </c>
      <c r="D2208" s="88" t="s">
        <v>2013</v>
      </c>
      <c r="E2208" s="5" t="str">
        <f>VLOOKUP(F2208,'Set up'!$A$2:$C$44,2,FALSE)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up'!$A$2:$C$44,3,FALSE)</f>
        <v>Cash</v>
      </c>
      <c r="J2208" s="5">
        <f>VLOOKUP(F2208,'Set up'!$A$2:$D$44,4,FALSE)</f>
        <v>0</v>
      </c>
      <c r="K2208" s="4">
        <f t="shared" si="733"/>
        <v>45240</v>
      </c>
      <c r="L2208" s="5">
        <f t="shared" si="734"/>
        <v>11</v>
      </c>
      <c r="M2208" s="5">
        <f t="shared" si="735"/>
        <v>2023</v>
      </c>
      <c r="N2208" s="96">
        <v>1694</v>
      </c>
      <c r="P2208" s="6">
        <f t="shared" si="731"/>
        <v>1694</v>
      </c>
      <c r="Q2208" s="7">
        <f t="shared" si="736"/>
        <v>3729958.5500000021</v>
      </c>
      <c r="R2208" s="44" t="str">
        <f>VLOOKUP(F2208,'Set up'!$A$2:$E$44,5,FALSE)</f>
        <v>Cash</v>
      </c>
    </row>
    <row r="2209" spans="1:18" ht="15" customHeight="1" x14ac:dyDescent="0.3">
      <c r="A2209" s="4" t="s">
        <v>2012</v>
      </c>
      <c r="B2209" s="5">
        <f t="shared" si="737"/>
        <v>11</v>
      </c>
      <c r="C2209" s="5">
        <f t="shared" si="738"/>
        <v>2023</v>
      </c>
      <c r="D2209" s="88" t="s">
        <v>2013</v>
      </c>
      <c r="E2209" s="5" t="str">
        <f>VLOOKUP(F2209,'Set up'!$A$2:$C$44,2,FALSE)</f>
        <v>C00000014</v>
      </c>
      <c r="F2209" s="1" t="s">
        <v>263</v>
      </c>
      <c r="G2209" s="99" t="s">
        <v>990</v>
      </c>
      <c r="H2209" s="5">
        <v>3</v>
      </c>
      <c r="I2209" s="5" t="str">
        <f>VLOOKUP(F2209,'Set up'!$A$2:$C$44,3,FALSE)</f>
        <v>Cash</v>
      </c>
      <c r="J2209" s="5">
        <f>VLOOKUP(F2209,'Set up'!$A$2:$D$44,4,FALSE)</f>
        <v>0</v>
      </c>
      <c r="K2209" s="4">
        <f t="shared" si="733"/>
        <v>45240</v>
      </c>
      <c r="L2209" s="5">
        <f t="shared" si="734"/>
        <v>11</v>
      </c>
      <c r="M2209" s="5">
        <f t="shared" si="735"/>
        <v>2023</v>
      </c>
      <c r="N2209" s="96">
        <v>702</v>
      </c>
      <c r="P2209" s="6">
        <f t="shared" si="731"/>
        <v>702</v>
      </c>
      <c r="Q2209" s="7">
        <f t="shared" si="736"/>
        <v>3730660.5500000021</v>
      </c>
      <c r="R2209" s="44" t="str">
        <f>VLOOKUP(F2209,'Set up'!$A$2:$E$44,5,FALSE)</f>
        <v>Cash</v>
      </c>
    </row>
    <row r="2210" spans="1:18" ht="15" customHeight="1" x14ac:dyDescent="0.3">
      <c r="A2210" s="4" t="s">
        <v>2012</v>
      </c>
      <c r="B2210" s="5">
        <f t="shared" si="737"/>
        <v>11</v>
      </c>
      <c r="C2210" s="5">
        <f t="shared" si="738"/>
        <v>2023</v>
      </c>
      <c r="D2210" s="88" t="s">
        <v>2013</v>
      </c>
      <c r="E2210" s="5" t="str">
        <f>VLOOKUP(F2210,'Set up'!$A$2:$C$44,2,FALSE)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up'!$A$2:$C$44,3,FALSE)</f>
        <v>Cash</v>
      </c>
      <c r="J2210" s="5">
        <f>VLOOKUP(F2210,'Set up'!$A$2:$D$44,4,FALSE)</f>
        <v>0</v>
      </c>
      <c r="K2210" s="4">
        <f t="shared" si="733"/>
        <v>45240</v>
      </c>
      <c r="L2210" s="5">
        <f t="shared" si="734"/>
        <v>11</v>
      </c>
      <c r="M2210" s="5">
        <f t="shared" si="735"/>
        <v>2023</v>
      </c>
      <c r="N2210" s="96">
        <v>258</v>
      </c>
      <c r="P2210" s="6">
        <f t="shared" si="731"/>
        <v>258</v>
      </c>
      <c r="Q2210" s="7">
        <f t="shared" si="736"/>
        <v>3730918.5500000021</v>
      </c>
      <c r="R2210" s="44" t="str">
        <f>VLOOKUP(F2210,'Set up'!$A$2:$E$44,5,FALSE)</f>
        <v>Cash</v>
      </c>
    </row>
    <row r="2211" spans="1:18" ht="15" customHeight="1" x14ac:dyDescent="0.3">
      <c r="A2211" s="4" t="s">
        <v>2012</v>
      </c>
      <c r="B2211" s="5">
        <f t="shared" si="737"/>
        <v>11</v>
      </c>
      <c r="C2211" s="5">
        <f t="shared" si="738"/>
        <v>2023</v>
      </c>
      <c r="D2211" s="88" t="s">
        <v>2013</v>
      </c>
      <c r="E2211" s="5" t="str">
        <f>VLOOKUP(F2211,'Set up'!$A$2:$C$44,2,FALSE)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up'!$A$2:$C$44,3,FALSE)</f>
        <v>Cash</v>
      </c>
      <c r="J2211" s="5">
        <f>VLOOKUP(F2211,'Set up'!$A$2:$D$44,4,FALSE)</f>
        <v>0</v>
      </c>
      <c r="K2211" s="4">
        <f t="shared" si="733"/>
        <v>45240</v>
      </c>
      <c r="L2211" s="5">
        <f t="shared" si="734"/>
        <v>11</v>
      </c>
      <c r="M2211" s="5">
        <f t="shared" si="735"/>
        <v>2023</v>
      </c>
      <c r="N2211" s="96">
        <v>105</v>
      </c>
      <c r="P2211" s="6">
        <f t="shared" si="731"/>
        <v>105</v>
      </c>
      <c r="Q2211" s="7">
        <f t="shared" si="736"/>
        <v>3731023.5500000021</v>
      </c>
      <c r="R2211" s="44" t="str">
        <f>VLOOKUP(F2211,'Set up'!$A$2:$E$44,5,FALSE)</f>
        <v>Cash</v>
      </c>
    </row>
    <row r="2212" spans="1:18" ht="15" customHeight="1" x14ac:dyDescent="0.3">
      <c r="A2212" s="4" t="s">
        <v>2012</v>
      </c>
      <c r="B2212" s="5">
        <f t="shared" si="737"/>
        <v>11</v>
      </c>
      <c r="C2212" s="5">
        <f t="shared" si="738"/>
        <v>2023</v>
      </c>
      <c r="D2212" s="88" t="s">
        <v>2013</v>
      </c>
      <c r="E2212" s="5" t="str">
        <f>VLOOKUP(F2212,'Set up'!$A$2:$C$44,2,FALSE)</f>
        <v>C00000014</v>
      </c>
      <c r="F2212" s="1" t="s">
        <v>263</v>
      </c>
      <c r="G2212" s="99" t="s">
        <v>951</v>
      </c>
      <c r="H2212" s="5">
        <v>3</v>
      </c>
      <c r="I2212" s="5" t="str">
        <f>VLOOKUP(F2212,'Set up'!$A$2:$C$44,3,FALSE)</f>
        <v>Cash</v>
      </c>
      <c r="J2212" s="5">
        <f>VLOOKUP(F2212,'Set up'!$A$2:$D$44,4,FALSE)</f>
        <v>0</v>
      </c>
      <c r="K2212" s="4">
        <f t="shared" si="733"/>
        <v>45240</v>
      </c>
      <c r="L2212" s="5">
        <f t="shared" si="734"/>
        <v>11</v>
      </c>
      <c r="M2212" s="5">
        <f t="shared" si="735"/>
        <v>2023</v>
      </c>
      <c r="N2212" s="96">
        <v>150</v>
      </c>
      <c r="P2212" s="6">
        <f t="shared" si="731"/>
        <v>150</v>
      </c>
      <c r="Q2212" s="7">
        <f t="shared" si="736"/>
        <v>3731173.5500000021</v>
      </c>
      <c r="R2212" s="44" t="str">
        <f>VLOOKUP(F2212,'Set up'!$A$2:$E$44,5,FALSE)</f>
        <v>Cash</v>
      </c>
    </row>
    <row r="2213" spans="1:18" ht="15" customHeight="1" x14ac:dyDescent="0.3">
      <c r="A2213" s="4" t="s">
        <v>2012</v>
      </c>
      <c r="B2213" s="5">
        <f t="shared" si="737"/>
        <v>11</v>
      </c>
      <c r="C2213" s="5">
        <f t="shared" si="738"/>
        <v>2023</v>
      </c>
      <c r="D2213" s="88" t="s">
        <v>2015</v>
      </c>
      <c r="E2213" s="5" t="str">
        <f>VLOOKUP(F2213,'Set up'!$A$2:$C$44,2,FALSE)</f>
        <v>C00000034</v>
      </c>
      <c r="F2213" s="1" t="s">
        <v>1198</v>
      </c>
      <c r="G2213" s="99" t="s">
        <v>2014</v>
      </c>
      <c r="H2213" s="5">
        <v>1</v>
      </c>
      <c r="I2213" s="5" t="str">
        <f>VLOOKUP(F2213,'Set up'!$A$2:$C$44,3,FALSE)</f>
        <v>Cash</v>
      </c>
      <c r="J2213" s="5">
        <f>VLOOKUP(F2213,'Set up'!$A$2:$D$44,4,FALSE)</f>
        <v>0</v>
      </c>
      <c r="K2213" s="4">
        <f t="shared" si="733"/>
        <v>45240</v>
      </c>
      <c r="L2213" s="5">
        <f t="shared" si="734"/>
        <v>11</v>
      </c>
      <c r="M2213" s="5">
        <f t="shared" si="735"/>
        <v>2023</v>
      </c>
      <c r="N2213" s="96">
        <v>1732.5</v>
      </c>
      <c r="P2213" s="6">
        <f t="shared" si="731"/>
        <v>1732.5</v>
      </c>
      <c r="Q2213" s="7">
        <f t="shared" si="736"/>
        <v>3732906.0500000021</v>
      </c>
      <c r="R2213" s="44" t="str">
        <f>VLOOKUP(F2213,'Set up'!$A$2:$E$44,5,FALSE)</f>
        <v>Trsf</v>
      </c>
    </row>
    <row r="2214" spans="1:18" ht="15" customHeight="1" x14ac:dyDescent="0.3">
      <c r="A2214" s="4" t="s">
        <v>2012</v>
      </c>
      <c r="B2214" s="5">
        <f t="shared" si="737"/>
        <v>11</v>
      </c>
      <c r="C2214" s="5">
        <f t="shared" si="738"/>
        <v>2023</v>
      </c>
      <c r="D2214" s="88" t="s">
        <v>2015</v>
      </c>
      <c r="E2214" s="5" t="str">
        <f>VLOOKUP(F2214,'Set up'!$A$2:$C$44,2,FALSE)</f>
        <v>C00000034</v>
      </c>
      <c r="F2214" s="1" t="s">
        <v>1198</v>
      </c>
      <c r="G2214" s="99" t="s">
        <v>1112</v>
      </c>
      <c r="H2214" s="5">
        <v>5</v>
      </c>
      <c r="I2214" s="5" t="str">
        <f>VLOOKUP(F2214,'Set up'!$A$2:$C$44,3,FALSE)</f>
        <v>Cash</v>
      </c>
      <c r="J2214" s="5">
        <f>VLOOKUP(F2214,'Set up'!$A$2:$D$44,4,FALSE)</f>
        <v>0</v>
      </c>
      <c r="K2214" s="4">
        <f t="shared" si="733"/>
        <v>45240</v>
      </c>
      <c r="L2214" s="5">
        <f t="shared" si="734"/>
        <v>11</v>
      </c>
      <c r="M2214" s="5">
        <f t="shared" si="735"/>
        <v>2023</v>
      </c>
      <c r="N2214" s="96">
        <v>312.5</v>
      </c>
      <c r="P2214" s="6">
        <f t="shared" si="731"/>
        <v>312.5</v>
      </c>
      <c r="Q2214" s="7">
        <f t="shared" si="736"/>
        <v>3733218.5500000021</v>
      </c>
      <c r="R2214" s="44" t="str">
        <f>VLOOKUP(F2214,'Set up'!$A$2:$E$44,5,FALSE)</f>
        <v>Trsf</v>
      </c>
    </row>
    <row r="2215" spans="1:18" ht="15" customHeight="1" x14ac:dyDescent="0.3">
      <c r="A2215" s="4" t="s">
        <v>2017</v>
      </c>
      <c r="B2215" s="5" t="e">
        <f t="shared" ref="B2215:B2228" si="739">MONTH(A2215)</f>
        <v>#VALUE!</v>
      </c>
      <c r="C2215" s="5" t="e">
        <f t="shared" ref="C2215:C2228" si="740">YEAR(A2215)</f>
        <v>#VALUE!</v>
      </c>
      <c r="D2215" s="88" t="s">
        <v>2016</v>
      </c>
      <c r="E2215" s="5" t="str">
        <f>VLOOKUP(F2215,'Set up'!$A$2:$C$44,2,FALSE)</f>
        <v>C00000009</v>
      </c>
      <c r="F2215" s="1" t="s">
        <v>58</v>
      </c>
      <c r="G2215" s="99" t="s">
        <v>709</v>
      </c>
      <c r="H2215" s="5">
        <v>2</v>
      </c>
      <c r="I2215" s="5">
        <f>VLOOKUP(F2215,'Set up'!$A$2:$C$44,3,FALSE)</f>
        <v>60</v>
      </c>
      <c r="J2215" s="5">
        <f>VLOOKUP(F2215,'Set up'!$A$2:$D$44,4,FALSE)</f>
        <v>60</v>
      </c>
      <c r="K2215" s="4" t="e">
        <f t="shared" ref="K2215:K2219" si="741">A2215+J2215</f>
        <v>#VALUE!</v>
      </c>
      <c r="L2215" s="5" t="e">
        <f t="shared" ref="L2215:L2219" si="742">MONTH(K2215)</f>
        <v>#VALUE!</v>
      </c>
      <c r="M2215" s="5" t="e">
        <f t="shared" ref="M2215:M2219" si="743">YEAR(K2215)</f>
        <v>#VALUE!</v>
      </c>
      <c r="N2215" s="96">
        <v>594</v>
      </c>
      <c r="P2215" s="6">
        <f t="shared" si="731"/>
        <v>594</v>
      </c>
      <c r="Q2215" s="7">
        <f t="shared" ref="Q2215:Q2228" si="744">SUM(Q2214+N2215)</f>
        <v>3733812.5500000021</v>
      </c>
      <c r="R2215" s="44" t="str">
        <f>VLOOKUP(F2215,'Set up'!$A$2:$E$44,5,FALSE)</f>
        <v>Chq</v>
      </c>
    </row>
    <row r="2216" spans="1:18" ht="15" customHeight="1" x14ac:dyDescent="0.3">
      <c r="A2216" s="4" t="s">
        <v>2017</v>
      </c>
      <c r="B2216" s="5" t="e">
        <f t="shared" si="739"/>
        <v>#VALUE!</v>
      </c>
      <c r="C2216" s="5" t="e">
        <f t="shared" si="740"/>
        <v>#VALUE!</v>
      </c>
      <c r="D2216" s="88" t="s">
        <v>2016</v>
      </c>
      <c r="E2216" s="5" t="str">
        <f>VLOOKUP(F2216,'Set up'!$A$2:$C$44,2,FALSE)</f>
        <v>C00000009</v>
      </c>
      <c r="F2216" s="1" t="s">
        <v>58</v>
      </c>
      <c r="G2216" s="99" t="s">
        <v>1009</v>
      </c>
      <c r="H2216" s="5">
        <v>2</v>
      </c>
      <c r="I2216" s="5">
        <f>VLOOKUP(F2216,'Set up'!$A$2:$C$44,3,FALSE)</f>
        <v>60</v>
      </c>
      <c r="J2216" s="5">
        <f>VLOOKUP(F2216,'Set up'!$A$2:$D$44,4,FALSE)</f>
        <v>60</v>
      </c>
      <c r="K2216" s="4" t="e">
        <f t="shared" si="741"/>
        <v>#VALUE!</v>
      </c>
      <c r="L2216" s="5" t="e">
        <f t="shared" si="742"/>
        <v>#VALUE!</v>
      </c>
      <c r="M2216" s="5" t="e">
        <f t="shared" si="743"/>
        <v>#VALUE!</v>
      </c>
      <c r="N2216" s="96">
        <v>594</v>
      </c>
      <c r="P2216" s="6">
        <f t="shared" si="731"/>
        <v>594</v>
      </c>
      <c r="Q2216" s="7">
        <f t="shared" si="744"/>
        <v>3734406.5500000021</v>
      </c>
      <c r="R2216" s="44" t="str">
        <f>VLOOKUP(F2216,'Set up'!$A$2:$E$44,5,FALSE)</f>
        <v>Chq</v>
      </c>
    </row>
    <row r="2217" spans="1:18" ht="15" customHeight="1" x14ac:dyDescent="0.3">
      <c r="A2217" s="4" t="s">
        <v>2017</v>
      </c>
      <c r="B2217" s="5" t="e">
        <f t="shared" si="739"/>
        <v>#VALUE!</v>
      </c>
      <c r="C2217" s="5" t="e">
        <f t="shared" si="740"/>
        <v>#VALUE!</v>
      </c>
      <c r="D2217" s="88" t="s">
        <v>2016</v>
      </c>
      <c r="E2217" s="5" t="str">
        <f>VLOOKUP(F2217,'Set up'!$A$2:$C$44,2,FALSE)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up'!$A$2:$C$44,3,FALSE)</f>
        <v>60</v>
      </c>
      <c r="J2217" s="5">
        <f>VLOOKUP(F2217,'Set up'!$A$2:$D$44,4,FALSE)</f>
        <v>60</v>
      </c>
      <c r="K2217" s="4" t="e">
        <f t="shared" si="741"/>
        <v>#VALUE!</v>
      </c>
      <c r="L2217" s="5" t="e">
        <f t="shared" si="742"/>
        <v>#VALUE!</v>
      </c>
      <c r="M2217" s="5" t="e">
        <f t="shared" si="743"/>
        <v>#VALUE!</v>
      </c>
      <c r="N2217" s="96">
        <v>440</v>
      </c>
      <c r="P2217" s="6">
        <f t="shared" si="731"/>
        <v>440</v>
      </c>
      <c r="Q2217" s="7">
        <f t="shared" si="744"/>
        <v>3734846.5500000021</v>
      </c>
      <c r="R2217" s="44" t="str">
        <f>VLOOKUP(F2217,'Set up'!$A$2:$E$44,5,FALSE)</f>
        <v>Chq</v>
      </c>
    </row>
    <row r="2218" spans="1:18" ht="15" customHeight="1" x14ac:dyDescent="0.3">
      <c r="A2218" s="4" t="s">
        <v>2017</v>
      </c>
      <c r="B2218" s="5" t="e">
        <f t="shared" si="739"/>
        <v>#VALUE!</v>
      </c>
      <c r="C2218" s="5" t="e">
        <f t="shared" si="740"/>
        <v>#VALUE!</v>
      </c>
      <c r="D2218" s="88" t="s">
        <v>2018</v>
      </c>
      <c r="E2218" s="5" t="str">
        <f>VLOOKUP(F2218,'Set up'!$A$2:$C$44,2,FALSE)</f>
        <v>C00000019</v>
      </c>
      <c r="F2218" s="1" t="s">
        <v>402</v>
      </c>
      <c r="G2218" s="99" t="s">
        <v>95</v>
      </c>
      <c r="H2218" s="5">
        <v>1</v>
      </c>
      <c r="I2218" s="5" t="str">
        <f>VLOOKUP(F2218,'Set up'!$A$2:$C$44,3,FALSE)</f>
        <v>Cash</v>
      </c>
      <c r="J2218" s="5">
        <f>VLOOKUP(F2218,'Set up'!$A$2:$D$44,4,FALSE)</f>
        <v>0</v>
      </c>
      <c r="K2218" s="4" t="e">
        <f t="shared" si="741"/>
        <v>#VALUE!</v>
      </c>
      <c r="L2218" s="5" t="e">
        <f t="shared" si="742"/>
        <v>#VALUE!</v>
      </c>
      <c r="M2218" s="5" t="e">
        <f t="shared" si="743"/>
        <v>#VALUE!</v>
      </c>
      <c r="N2218" s="96">
        <v>1738</v>
      </c>
      <c r="P2218" s="6">
        <f t="shared" si="731"/>
        <v>1738</v>
      </c>
      <c r="Q2218" s="7">
        <f t="shared" si="744"/>
        <v>3736584.5500000021</v>
      </c>
      <c r="R2218" s="44" t="str">
        <f>VLOOKUP(F2218,'Set up'!$A$2:$E$44,5,FALSE)</f>
        <v>Trsf</v>
      </c>
    </row>
    <row r="2219" spans="1:18" ht="15" customHeight="1" x14ac:dyDescent="0.3">
      <c r="A2219" s="4" t="s">
        <v>2017</v>
      </c>
      <c r="B2219" s="5" t="e">
        <f t="shared" si="739"/>
        <v>#VALUE!</v>
      </c>
      <c r="C2219" s="5" t="e">
        <f t="shared" si="740"/>
        <v>#VALUE!</v>
      </c>
      <c r="D2219" s="88" t="s">
        <v>2019</v>
      </c>
      <c r="E2219" s="5" t="str">
        <f>VLOOKUP(F2219,'Set up'!$A$2:$C$44,2,FALSE)</f>
        <v>C00000022</v>
      </c>
      <c r="F2219" s="1" t="s">
        <v>639</v>
      </c>
      <c r="G2219" s="99" t="s">
        <v>95</v>
      </c>
      <c r="H2219" s="5">
        <v>1</v>
      </c>
      <c r="I2219" s="5" t="str">
        <f>VLOOKUP(F2219,'Set up'!$A$2:$C$44,3,FALSE)</f>
        <v>Cash</v>
      </c>
      <c r="J2219" s="5">
        <f>VLOOKUP(F2219,'Set up'!$A$2:$D$44,4,FALSE)</f>
        <v>0</v>
      </c>
      <c r="K2219" s="4" t="e">
        <f t="shared" si="741"/>
        <v>#VALUE!</v>
      </c>
      <c r="L2219" s="5" t="e">
        <f t="shared" si="742"/>
        <v>#VALUE!</v>
      </c>
      <c r="M2219" s="5" t="e">
        <f t="shared" si="743"/>
        <v>#VALUE!</v>
      </c>
      <c r="N2219" s="96">
        <v>1738</v>
      </c>
      <c r="P2219" s="6">
        <f t="shared" si="731"/>
        <v>1738</v>
      </c>
      <c r="Q2219" s="7">
        <f t="shared" si="744"/>
        <v>3738322.5500000021</v>
      </c>
      <c r="R2219" s="44" t="str">
        <f>VLOOKUP(F2219,'Set up'!$A$2:$E$44,5,FALSE)</f>
        <v>Trsf</v>
      </c>
    </row>
    <row r="2220" spans="1:18" ht="15" customHeight="1" x14ac:dyDescent="0.3">
      <c r="A2220" s="4">
        <v>45216</v>
      </c>
      <c r="B2220" s="5">
        <f t="shared" si="739"/>
        <v>10</v>
      </c>
      <c r="C2220" s="5">
        <f t="shared" si="740"/>
        <v>2023</v>
      </c>
      <c r="D2220" s="88" t="s">
        <v>2021</v>
      </c>
      <c r="E2220" s="5" t="str">
        <f>VLOOKUP(F2220,'Set up'!$A$2:$C$44,2,FALSE)</f>
        <v>C00000042</v>
      </c>
      <c r="F2220" s="1" t="s">
        <v>2020</v>
      </c>
      <c r="G2220" s="99" t="s">
        <v>1112</v>
      </c>
      <c r="H2220" s="5">
        <v>5</v>
      </c>
      <c r="I2220" s="5" t="str">
        <f>VLOOKUP(F2220,'Set up'!$A$2:$C$44,3,FALSE)</f>
        <v>Cash</v>
      </c>
      <c r="J2220" s="5">
        <f>VLOOKUP(F2220,'Set up'!$A$2:$D$44,4,FALSE)</f>
        <v>0</v>
      </c>
      <c r="K2220" s="4">
        <f t="shared" ref="K2220:K2228" si="745">A2220+J2220</f>
        <v>45216</v>
      </c>
      <c r="L2220" s="5">
        <f t="shared" ref="L2220:L2228" si="746">MONTH(K2220)</f>
        <v>10</v>
      </c>
      <c r="M2220" s="5">
        <f t="shared" ref="M2220:M2228" si="747">YEAR(K2220)</f>
        <v>2023</v>
      </c>
      <c r="N2220" s="96">
        <v>312.5</v>
      </c>
      <c r="P2220" s="6">
        <f t="shared" si="731"/>
        <v>312.5</v>
      </c>
      <c r="Q2220" s="7">
        <f t="shared" si="744"/>
        <v>3738635.0500000021</v>
      </c>
      <c r="R2220" s="44" t="str">
        <f>VLOOKUP(F2220,'Set up'!$A$2:$E$44,5,FALSE)</f>
        <v>Trsf</v>
      </c>
    </row>
    <row r="2221" spans="1:18" ht="15" customHeight="1" x14ac:dyDescent="0.3">
      <c r="A2221" s="4">
        <v>45216</v>
      </c>
      <c r="B2221" s="5">
        <f t="shared" si="739"/>
        <v>10</v>
      </c>
      <c r="C2221" s="5">
        <f t="shared" si="740"/>
        <v>2023</v>
      </c>
      <c r="D2221" s="88" t="s">
        <v>2022</v>
      </c>
      <c r="E2221" s="5" t="str">
        <f>VLOOKUP(F2221,'Set up'!$A$2:$C$44,2,FALSE)</f>
        <v>C00000042</v>
      </c>
      <c r="F2221" s="1" t="s">
        <v>2020</v>
      </c>
      <c r="G2221" s="99" t="s">
        <v>1736</v>
      </c>
      <c r="H2221" s="5">
        <v>5</v>
      </c>
      <c r="I2221" s="5" t="str">
        <f>VLOOKUP(F2221,'Set up'!$A$2:$C$44,3,FALSE)</f>
        <v>Cash</v>
      </c>
      <c r="J2221" s="5">
        <f>VLOOKUP(F2221,'Set up'!$A$2:$D$44,4,FALSE)</f>
        <v>0</v>
      </c>
      <c r="K2221" s="4">
        <f t="shared" si="745"/>
        <v>45216</v>
      </c>
      <c r="L2221" s="5">
        <f t="shared" si="746"/>
        <v>10</v>
      </c>
      <c r="M2221" s="5">
        <f t="shared" si="747"/>
        <v>2023</v>
      </c>
      <c r="N2221" s="96">
        <v>8140</v>
      </c>
      <c r="P2221" s="6">
        <f t="shared" si="731"/>
        <v>8140</v>
      </c>
      <c r="Q2221" s="7">
        <f t="shared" si="744"/>
        <v>3746775.0500000021</v>
      </c>
      <c r="R2221" s="44" t="str">
        <f>VLOOKUP(F2221,'Set up'!$A$2:$E$44,5,FALSE)</f>
        <v>Trsf</v>
      </c>
    </row>
    <row r="2222" spans="1:18" ht="15" customHeight="1" x14ac:dyDescent="0.3">
      <c r="A2222" s="4">
        <v>45216</v>
      </c>
      <c r="B2222" s="5">
        <f t="shared" si="739"/>
        <v>10</v>
      </c>
      <c r="C2222" s="5">
        <f t="shared" si="740"/>
        <v>2023</v>
      </c>
      <c r="D2222" s="88" t="s">
        <v>2022</v>
      </c>
      <c r="E2222" s="5" t="str">
        <f>VLOOKUP(F2222,'Set up'!$A$2:$C$44,2,FALSE)</f>
        <v>C00000042</v>
      </c>
      <c r="F2222" s="1" t="s">
        <v>2020</v>
      </c>
      <c r="G2222" s="99" t="s">
        <v>915</v>
      </c>
      <c r="H2222" s="5">
        <v>15</v>
      </c>
      <c r="I2222" s="5" t="str">
        <f>VLOOKUP(F2222,'Set up'!$A$2:$C$44,3,FALSE)</f>
        <v>Cash</v>
      </c>
      <c r="J2222" s="5">
        <f>VLOOKUP(F2222,'Set up'!$A$2:$D$44,4,FALSE)</f>
        <v>0</v>
      </c>
      <c r="K2222" s="4">
        <f t="shared" si="745"/>
        <v>45216</v>
      </c>
      <c r="L2222" s="5">
        <f t="shared" si="746"/>
        <v>10</v>
      </c>
      <c r="M2222" s="5">
        <f t="shared" si="747"/>
        <v>2023</v>
      </c>
      <c r="N2222" s="96">
        <v>2700</v>
      </c>
      <c r="P2222" s="6">
        <f t="shared" si="731"/>
        <v>2700</v>
      </c>
      <c r="Q2222" s="7">
        <f t="shared" si="744"/>
        <v>3749475.0500000021</v>
      </c>
      <c r="R2222" s="44" t="str">
        <f>VLOOKUP(F2222,'Set up'!$A$2:$E$44,5,FALSE)</f>
        <v>Trsf</v>
      </c>
    </row>
    <row r="2223" spans="1:18" ht="15" customHeight="1" x14ac:dyDescent="0.3">
      <c r="A2223" s="4">
        <v>45216</v>
      </c>
      <c r="B2223" s="5">
        <f t="shared" si="739"/>
        <v>10</v>
      </c>
      <c r="C2223" s="5">
        <f t="shared" si="740"/>
        <v>2023</v>
      </c>
      <c r="D2223" s="88" t="s">
        <v>2022</v>
      </c>
      <c r="E2223" s="5" t="str">
        <f>VLOOKUP(F2223,'Set up'!$A$2:$C$44,2,FALSE)</f>
        <v>C00000042</v>
      </c>
      <c r="F2223" s="1" t="s">
        <v>2020</v>
      </c>
      <c r="G2223" s="99" t="s">
        <v>1925</v>
      </c>
      <c r="H2223" s="5">
        <v>7</v>
      </c>
      <c r="I2223" s="5" t="str">
        <f>VLOOKUP(F2223,'Set up'!$A$2:$C$44,3,FALSE)</f>
        <v>Cash</v>
      </c>
      <c r="J2223" s="5">
        <f>VLOOKUP(F2223,'Set up'!$A$2:$D$44,4,FALSE)</f>
        <v>0</v>
      </c>
      <c r="K2223" s="4">
        <f t="shared" si="745"/>
        <v>45216</v>
      </c>
      <c r="L2223" s="5">
        <f t="shared" si="746"/>
        <v>10</v>
      </c>
      <c r="M2223" s="5">
        <f t="shared" si="747"/>
        <v>2023</v>
      </c>
      <c r="N2223" s="96">
        <v>1638</v>
      </c>
      <c r="P2223" s="6">
        <f t="shared" si="731"/>
        <v>1638</v>
      </c>
      <c r="Q2223" s="7">
        <f t="shared" si="744"/>
        <v>3751113.0500000021</v>
      </c>
      <c r="R2223" s="44" t="str">
        <f>VLOOKUP(F2223,'Set up'!$A$2:$E$44,5,FALSE)</f>
        <v>Trsf</v>
      </c>
    </row>
    <row r="2224" spans="1:18" ht="15" customHeight="1" x14ac:dyDescent="0.3">
      <c r="A2224" s="4">
        <v>45216</v>
      </c>
      <c r="B2224" s="5">
        <f t="shared" si="739"/>
        <v>10</v>
      </c>
      <c r="C2224" s="5">
        <f t="shared" si="740"/>
        <v>2023</v>
      </c>
      <c r="D2224" s="88" t="s">
        <v>2022</v>
      </c>
      <c r="E2224" s="5" t="str">
        <f>VLOOKUP(F2224,'Set up'!$A$2:$C$44,2,FALSE)</f>
        <v>C00000042</v>
      </c>
      <c r="F2224" s="1" t="s">
        <v>2020</v>
      </c>
      <c r="G2224" s="99" t="s">
        <v>2010</v>
      </c>
      <c r="H2224" s="5">
        <v>2</v>
      </c>
      <c r="I2224" s="5" t="str">
        <f>VLOOKUP(F2224,'Set up'!$A$2:$C$44,3,FALSE)</f>
        <v>Cash</v>
      </c>
      <c r="J2224" s="5">
        <f>VLOOKUP(F2224,'Set up'!$A$2:$D$44,4,FALSE)</f>
        <v>0</v>
      </c>
      <c r="K2224" s="4">
        <f t="shared" si="745"/>
        <v>45216</v>
      </c>
      <c r="L2224" s="5">
        <f t="shared" si="746"/>
        <v>10</v>
      </c>
      <c r="M2224" s="5">
        <f t="shared" si="747"/>
        <v>2023</v>
      </c>
      <c r="N2224" s="96">
        <v>1800</v>
      </c>
      <c r="P2224" s="6">
        <f t="shared" si="731"/>
        <v>1800</v>
      </c>
      <c r="Q2224" s="7">
        <f t="shared" si="744"/>
        <v>3752913.0500000021</v>
      </c>
      <c r="R2224" s="44" t="str">
        <f>VLOOKUP(F2224,'Set up'!$A$2:$E$44,5,FALSE)</f>
        <v>Trsf</v>
      </c>
    </row>
    <row r="2225" spans="1:18" ht="15" customHeight="1" x14ac:dyDescent="0.3">
      <c r="A2225" s="4">
        <v>45216</v>
      </c>
      <c r="B2225" s="5">
        <f t="shared" si="739"/>
        <v>10</v>
      </c>
      <c r="C2225" s="5">
        <f t="shared" si="740"/>
        <v>2023</v>
      </c>
      <c r="D2225" s="88" t="s">
        <v>2022</v>
      </c>
      <c r="E2225" s="5" t="str">
        <f>VLOOKUP(F2225,'Set up'!$A$2:$C$44,2,FALSE)</f>
        <v>C00000042</v>
      </c>
      <c r="F2225" s="1" t="s">
        <v>2020</v>
      </c>
      <c r="G2225" s="99" t="s">
        <v>1063</v>
      </c>
      <c r="H2225" s="5">
        <v>4</v>
      </c>
      <c r="I2225" s="5" t="str">
        <f>VLOOKUP(F2225,'Set up'!$A$2:$C$44,3,FALSE)</f>
        <v>Cash</v>
      </c>
      <c r="J2225" s="5">
        <f>VLOOKUP(F2225,'Set up'!$A$2:$D$44,4,FALSE)</f>
        <v>0</v>
      </c>
      <c r="K2225" s="4">
        <f t="shared" si="745"/>
        <v>45216</v>
      </c>
      <c r="L2225" s="5">
        <f t="shared" si="746"/>
        <v>10</v>
      </c>
      <c r="M2225" s="5">
        <f t="shared" si="747"/>
        <v>2023</v>
      </c>
      <c r="N2225" s="96">
        <v>380</v>
      </c>
      <c r="P2225" s="6">
        <f t="shared" si="731"/>
        <v>380</v>
      </c>
      <c r="Q2225" s="7">
        <f t="shared" si="744"/>
        <v>3753293.0500000021</v>
      </c>
      <c r="R2225" s="44" t="str">
        <f>VLOOKUP(F2225,'Set up'!$A$2:$E$44,5,FALSE)</f>
        <v>Trsf</v>
      </c>
    </row>
    <row r="2226" spans="1:18" ht="15" customHeight="1" x14ac:dyDescent="0.3">
      <c r="A2226" s="4">
        <v>45218</v>
      </c>
      <c r="B2226" s="5">
        <f t="shared" si="739"/>
        <v>10</v>
      </c>
      <c r="C2226" s="5">
        <f t="shared" si="740"/>
        <v>2023</v>
      </c>
      <c r="D2226" s="88" t="s">
        <v>2024</v>
      </c>
      <c r="E2226" s="5" t="str">
        <f>VLOOKUP(F2226,'Set up'!$A$2:$C$44,2,FALSE)</f>
        <v>C00000009</v>
      </c>
      <c r="F2226" s="1" t="s">
        <v>58</v>
      </c>
      <c r="G2226" s="99"/>
      <c r="H2226" s="5">
        <v>2</v>
      </c>
      <c r="I2226" s="5">
        <f>VLOOKUP(F2226,'Set up'!$A$2:$C$44,3,FALSE)</f>
        <v>60</v>
      </c>
      <c r="J2226" s="5">
        <f>VLOOKUP(F2226,'Set up'!$A$2:$D$44,4,FALSE)</f>
        <v>60</v>
      </c>
      <c r="K2226" s="4">
        <f t="shared" si="745"/>
        <v>45278</v>
      </c>
      <c r="L2226" s="5">
        <f t="shared" si="746"/>
        <v>12</v>
      </c>
      <c r="M2226" s="5">
        <f t="shared" si="747"/>
        <v>2023</v>
      </c>
      <c r="N2226" s="96">
        <v>3212</v>
      </c>
      <c r="P2226" s="6">
        <f t="shared" si="731"/>
        <v>3212</v>
      </c>
      <c r="Q2226" s="7">
        <f t="shared" si="744"/>
        <v>3756505.0500000021</v>
      </c>
      <c r="R2226" s="44" t="str">
        <f>VLOOKUP(F2226,'Set up'!$A$2:$E$44,5,FALSE)</f>
        <v>Chq</v>
      </c>
    </row>
    <row r="2227" spans="1:18" ht="15" customHeight="1" x14ac:dyDescent="0.3">
      <c r="A2227" s="4">
        <v>45218</v>
      </c>
      <c r="B2227" s="5">
        <f t="shared" si="739"/>
        <v>10</v>
      </c>
      <c r="C2227" s="5">
        <f t="shared" si="740"/>
        <v>2023</v>
      </c>
      <c r="D2227" s="88" t="s">
        <v>2024</v>
      </c>
      <c r="E2227" s="5" t="str">
        <f>VLOOKUP(F2227,'Set up'!$A$2:$C$44,2,FALSE)</f>
        <v>C00000009</v>
      </c>
      <c r="F2227" s="1" t="s">
        <v>58</v>
      </c>
      <c r="G2227" s="99"/>
      <c r="H2227" s="5">
        <v>1</v>
      </c>
      <c r="I2227" s="5">
        <f>VLOOKUP(F2227,'Set up'!$A$2:$C$44,3,FALSE)</f>
        <v>60</v>
      </c>
      <c r="J2227" s="5">
        <f>VLOOKUP(F2227,'Set up'!$A$2:$D$44,4,FALSE)</f>
        <v>60</v>
      </c>
      <c r="K2227" s="4">
        <f t="shared" si="745"/>
        <v>45278</v>
      </c>
      <c r="L2227" s="5">
        <f t="shared" si="746"/>
        <v>12</v>
      </c>
      <c r="M2227" s="5">
        <f t="shared" si="747"/>
        <v>2023</v>
      </c>
      <c r="N2227" s="96">
        <v>1606</v>
      </c>
      <c r="P2227" s="6">
        <f t="shared" si="731"/>
        <v>1606</v>
      </c>
      <c r="Q2227" s="7">
        <f t="shared" si="744"/>
        <v>3758111.0500000021</v>
      </c>
      <c r="R2227" s="44" t="str">
        <f>VLOOKUP(F2227,'Set up'!$A$2:$E$44,5,FALSE)</f>
        <v>Chq</v>
      </c>
    </row>
    <row r="2228" spans="1:18" ht="15" customHeight="1" x14ac:dyDescent="0.3">
      <c r="A2228" s="4" t="s">
        <v>2026</v>
      </c>
      <c r="B2228" s="5" t="e">
        <f t="shared" si="739"/>
        <v>#VALUE!</v>
      </c>
      <c r="C2228" s="5" t="e">
        <f t="shared" si="740"/>
        <v>#VALUE!</v>
      </c>
      <c r="D2228" s="88" t="s">
        <v>2025</v>
      </c>
      <c r="E2228" s="5" t="str">
        <f>VLOOKUP(F2228,'Set up'!$A$2:$C$44,2,FALSE)</f>
        <v>C00000042</v>
      </c>
      <c r="F2228" s="1" t="s">
        <v>2020</v>
      </c>
      <c r="G2228" s="99" t="s">
        <v>915</v>
      </c>
      <c r="H2228" s="5">
        <v>15</v>
      </c>
      <c r="I2228" s="5" t="str">
        <f>VLOOKUP(F2228,'Set up'!$A$2:$C$44,3,FALSE)</f>
        <v>Cash</v>
      </c>
      <c r="J2228" s="5">
        <f>VLOOKUP(F2228,'Set up'!$A$2:$D$44,4,FALSE)</f>
        <v>0</v>
      </c>
      <c r="K2228" s="4" t="e">
        <f t="shared" si="745"/>
        <v>#VALUE!</v>
      </c>
      <c r="L2228" s="5" t="e">
        <f t="shared" si="746"/>
        <v>#VALUE!</v>
      </c>
      <c r="M2228" s="5" t="e">
        <f t="shared" si="747"/>
        <v>#VALUE!</v>
      </c>
      <c r="N2228" s="96">
        <v>2700</v>
      </c>
      <c r="P2228" s="6">
        <f t="shared" si="731"/>
        <v>2700</v>
      </c>
      <c r="Q2228" s="7">
        <f t="shared" si="744"/>
        <v>3760811.0500000021</v>
      </c>
      <c r="R2228" s="44" t="str">
        <f>VLOOKUP(F2228,'Set up'!$A$2:$E$44,5,FALSE)</f>
        <v>Trsf</v>
      </c>
    </row>
    <row r="2229" spans="1:18" ht="15" customHeight="1" x14ac:dyDescent="0.3">
      <c r="A2229" s="4">
        <v>45220</v>
      </c>
      <c r="B2229" s="5">
        <f t="shared" ref="B2229:B2258" si="748">MONTH(A2229)</f>
        <v>10</v>
      </c>
      <c r="C2229" s="5">
        <f t="shared" ref="C2229:C2258" si="749">YEAR(A2229)</f>
        <v>2023</v>
      </c>
      <c r="D2229" s="88" t="s">
        <v>2027</v>
      </c>
      <c r="E2229" s="5" t="str">
        <f>VLOOKUP(F2229,'Set up'!$A$2:$C$44,2,FALSE)</f>
        <v>C00000013</v>
      </c>
      <c r="F2229" s="1" t="s">
        <v>1455</v>
      </c>
      <c r="G2229" s="99" t="s">
        <v>1741</v>
      </c>
      <c r="H2229" s="5">
        <v>2</v>
      </c>
      <c r="I2229" s="5" t="str">
        <f>VLOOKUP(F2229,'Set up'!$A$2:$C$44,3,FALSE)</f>
        <v>Cash</v>
      </c>
      <c r="J2229" s="5">
        <f>VLOOKUP(F2229,'Set up'!$A$2:$D$44,4,FALSE)</f>
        <v>0</v>
      </c>
      <c r="K2229" s="4">
        <f t="shared" ref="K2229:K2258" si="750">A2229+J2229</f>
        <v>45220</v>
      </c>
      <c r="L2229" s="5">
        <f t="shared" ref="L2229:L2258" si="751">MONTH(K2229)</f>
        <v>10</v>
      </c>
      <c r="M2229" s="5">
        <f t="shared" ref="M2229:M2258" si="752">YEAR(K2229)</f>
        <v>2023</v>
      </c>
      <c r="N2229" s="96">
        <v>3652</v>
      </c>
      <c r="P2229" s="6">
        <f t="shared" ref="P2229:P2258" si="753">SUM(N2229+O2229)</f>
        <v>3652</v>
      </c>
      <c r="Q2229" s="7">
        <f t="shared" ref="Q2229:Q2258" si="754">SUM(Q2228+N2229)</f>
        <v>3764463.0500000021</v>
      </c>
      <c r="R2229" s="44" t="str">
        <f>VLOOKUP(F2229,'Set up'!$A$2:$E$44,5,FALSE)</f>
        <v>Chq</v>
      </c>
    </row>
    <row r="2230" spans="1:18" ht="15" customHeight="1" x14ac:dyDescent="0.3">
      <c r="A2230" s="4">
        <v>45220</v>
      </c>
      <c r="B2230" s="5">
        <f t="shared" si="748"/>
        <v>10</v>
      </c>
      <c r="C2230" s="5">
        <f t="shared" si="749"/>
        <v>2023</v>
      </c>
      <c r="D2230" s="88" t="s">
        <v>2027</v>
      </c>
      <c r="E2230" s="5" t="str">
        <f>VLOOKUP(F2230,'Set up'!$A$2:$C$44,2,FALSE)</f>
        <v>C00000013</v>
      </c>
      <c r="F2230" s="1" t="s">
        <v>1455</v>
      </c>
      <c r="G2230" s="99" t="s">
        <v>1742</v>
      </c>
      <c r="H2230" s="5">
        <v>4</v>
      </c>
      <c r="I2230" s="5" t="str">
        <f>VLOOKUP(F2230,'Set up'!$A$2:$C$44,3,FALSE)</f>
        <v>Cash</v>
      </c>
      <c r="J2230" s="5">
        <f>VLOOKUP(F2230,'Set up'!$A$2:$D$44,4,FALSE)</f>
        <v>0</v>
      </c>
      <c r="K2230" s="4">
        <f t="shared" si="750"/>
        <v>45220</v>
      </c>
      <c r="L2230" s="5">
        <f t="shared" si="751"/>
        <v>10</v>
      </c>
      <c r="M2230" s="5">
        <f t="shared" si="752"/>
        <v>2023</v>
      </c>
      <c r="N2230" s="96">
        <v>1706.4</v>
      </c>
      <c r="P2230" s="6">
        <f t="shared" si="753"/>
        <v>1706.4</v>
      </c>
      <c r="Q2230" s="7">
        <f t="shared" si="754"/>
        <v>3766169.450000002</v>
      </c>
      <c r="R2230" s="44" t="str">
        <f>VLOOKUP(F2230,'Set up'!$A$2:$E$44,5,FALSE)</f>
        <v>Chq</v>
      </c>
    </row>
    <row r="2231" spans="1:18" ht="15" customHeight="1" x14ac:dyDescent="0.3">
      <c r="A2231" s="4">
        <v>45220</v>
      </c>
      <c r="B2231" s="5">
        <f t="shared" si="748"/>
        <v>10</v>
      </c>
      <c r="C2231" s="5">
        <f t="shared" si="749"/>
        <v>2023</v>
      </c>
      <c r="D2231" s="88" t="s">
        <v>2027</v>
      </c>
      <c r="E2231" s="5" t="str">
        <f>VLOOKUP(F2231,'Set up'!$A$2:$C$44,2,FALSE)</f>
        <v>C00000013</v>
      </c>
      <c r="F2231" s="1" t="s">
        <v>1455</v>
      </c>
      <c r="G2231" s="99" t="s">
        <v>1743</v>
      </c>
      <c r="H2231" s="5">
        <v>2</v>
      </c>
      <c r="I2231" s="5" t="str">
        <f>VLOOKUP(F2231,'Set up'!$A$2:$C$44,3,FALSE)</f>
        <v>Cash</v>
      </c>
      <c r="J2231" s="5">
        <f>VLOOKUP(F2231,'Set up'!$A$2:$D$44,4,FALSE)</f>
        <v>0</v>
      </c>
      <c r="K2231" s="4">
        <f t="shared" si="750"/>
        <v>45220</v>
      </c>
      <c r="L2231" s="5">
        <f t="shared" si="751"/>
        <v>10</v>
      </c>
      <c r="M2231" s="5">
        <f t="shared" si="752"/>
        <v>2023</v>
      </c>
      <c r="N2231" s="96">
        <v>853.2</v>
      </c>
      <c r="P2231" s="6">
        <f t="shared" si="753"/>
        <v>853.2</v>
      </c>
      <c r="Q2231" s="7">
        <f t="shared" si="754"/>
        <v>3767022.6500000022</v>
      </c>
      <c r="R2231" s="44" t="str">
        <f>VLOOKUP(F2231,'Set up'!$A$2:$E$44,5,FALSE)</f>
        <v>Chq</v>
      </c>
    </row>
    <row r="2232" spans="1:18" ht="15" customHeight="1" x14ac:dyDescent="0.3">
      <c r="A2232" s="4">
        <v>45220</v>
      </c>
      <c r="B2232" s="5">
        <f t="shared" si="748"/>
        <v>10</v>
      </c>
      <c r="C2232" s="5">
        <f t="shared" si="749"/>
        <v>2023</v>
      </c>
      <c r="D2232" s="88" t="s">
        <v>2027</v>
      </c>
      <c r="E2232" s="5" t="str">
        <f>VLOOKUP(F2232,'Set up'!$A$2:$C$44,2,FALSE)</f>
        <v>C00000013</v>
      </c>
      <c r="F2232" s="1" t="s">
        <v>1455</v>
      </c>
      <c r="G2232" s="99" t="s">
        <v>44</v>
      </c>
      <c r="H2232" s="5">
        <v>4</v>
      </c>
      <c r="I2232" s="5" t="str">
        <f>VLOOKUP(F2232,'Set up'!$A$2:$C$44,3,FALSE)</f>
        <v>Cash</v>
      </c>
      <c r="J2232" s="5">
        <f>VLOOKUP(F2232,'Set up'!$A$2:$D$44,4,FALSE)</f>
        <v>0</v>
      </c>
      <c r="K2232" s="4">
        <f t="shared" si="750"/>
        <v>45220</v>
      </c>
      <c r="L2232" s="5">
        <f t="shared" si="751"/>
        <v>10</v>
      </c>
      <c r="M2232" s="5">
        <f t="shared" si="752"/>
        <v>2023</v>
      </c>
      <c r="N2232" s="96">
        <v>1032</v>
      </c>
      <c r="P2232" s="6">
        <f t="shared" si="753"/>
        <v>1032</v>
      </c>
      <c r="Q2232" s="7">
        <f t="shared" si="754"/>
        <v>3768054.6500000022</v>
      </c>
      <c r="R2232" s="44" t="str">
        <f>VLOOKUP(F2232,'Set up'!$A$2:$E$44,5,FALSE)</f>
        <v>Chq</v>
      </c>
    </row>
    <row r="2233" spans="1:18" ht="15" customHeight="1" x14ac:dyDescent="0.3">
      <c r="A2233" s="4">
        <v>45220</v>
      </c>
      <c r="B2233" s="5">
        <f t="shared" si="748"/>
        <v>10</v>
      </c>
      <c r="C2233" s="5">
        <f t="shared" si="749"/>
        <v>2023</v>
      </c>
      <c r="D2233" s="88" t="s">
        <v>2027</v>
      </c>
      <c r="E2233" s="5" t="str">
        <f>VLOOKUP(F2233,'Set up'!$A$2:$C$44,2,FALSE)</f>
        <v>C00000013</v>
      </c>
      <c r="F2233" s="1" t="s">
        <v>1455</v>
      </c>
      <c r="G2233" s="99" t="s">
        <v>17</v>
      </c>
      <c r="H2233" s="5">
        <v>3</v>
      </c>
      <c r="I2233" s="5" t="str">
        <f>VLOOKUP(F2233,'Set up'!$A$2:$C$44,3,FALSE)</f>
        <v>Cash</v>
      </c>
      <c r="J2233" s="5">
        <f>VLOOKUP(F2233,'Set up'!$A$2:$D$44,4,FALSE)</f>
        <v>0</v>
      </c>
      <c r="K2233" s="4">
        <f t="shared" si="750"/>
        <v>45220</v>
      </c>
      <c r="L2233" s="5">
        <f t="shared" si="751"/>
        <v>10</v>
      </c>
      <c r="M2233" s="5">
        <f t="shared" si="752"/>
        <v>2023</v>
      </c>
      <c r="N2233" s="96">
        <v>330</v>
      </c>
      <c r="P2233" s="6">
        <f t="shared" si="753"/>
        <v>330</v>
      </c>
      <c r="Q2233" s="7">
        <f t="shared" si="754"/>
        <v>3768384.6500000022</v>
      </c>
      <c r="R2233" s="44" t="str">
        <f>VLOOKUP(F2233,'Set up'!$A$2:$E$44,5,FALSE)</f>
        <v>Chq</v>
      </c>
    </row>
    <row r="2234" spans="1:18" ht="15" customHeight="1" x14ac:dyDescent="0.3">
      <c r="A2234" s="4">
        <v>45220</v>
      </c>
      <c r="B2234" s="5">
        <f t="shared" si="748"/>
        <v>10</v>
      </c>
      <c r="C2234" s="5">
        <f t="shared" si="749"/>
        <v>2023</v>
      </c>
      <c r="D2234" s="88" t="s">
        <v>2027</v>
      </c>
      <c r="E2234" s="5" t="str">
        <f>VLOOKUP(F2234,'Set up'!$A$2:$C$44,2,FALSE)</f>
        <v>C00000013</v>
      </c>
      <c r="F2234" s="1" t="s">
        <v>1455</v>
      </c>
      <c r="G2234" s="99" t="s">
        <v>1747</v>
      </c>
      <c r="H2234" s="5">
        <v>1</v>
      </c>
      <c r="I2234" s="5" t="str">
        <f>VLOOKUP(F2234,'Set up'!$A$2:$C$44,3,FALSE)</f>
        <v>Cash</v>
      </c>
      <c r="J2234" s="5">
        <f>VLOOKUP(F2234,'Set up'!$A$2:$D$44,4,FALSE)</f>
        <v>0</v>
      </c>
      <c r="K2234" s="4">
        <f t="shared" si="750"/>
        <v>45220</v>
      </c>
      <c r="L2234" s="5">
        <f t="shared" si="751"/>
        <v>10</v>
      </c>
      <c r="M2234" s="5">
        <f t="shared" si="752"/>
        <v>2023</v>
      </c>
      <c r="N2234" s="96">
        <v>1108.4000000000001</v>
      </c>
      <c r="P2234" s="6">
        <f t="shared" si="753"/>
        <v>1108.4000000000001</v>
      </c>
      <c r="Q2234" s="7">
        <f t="shared" si="754"/>
        <v>3769493.0500000021</v>
      </c>
      <c r="R2234" s="44" t="str">
        <f>VLOOKUP(F2234,'Set up'!$A$2:$E$44,5,FALSE)</f>
        <v>Chq</v>
      </c>
    </row>
    <row r="2235" spans="1:18" ht="15" customHeight="1" x14ac:dyDescent="0.3">
      <c r="A2235" s="4">
        <v>45224</v>
      </c>
      <c r="B2235" s="5">
        <f t="shared" si="748"/>
        <v>10</v>
      </c>
      <c r="C2235" s="5">
        <f t="shared" si="749"/>
        <v>2023</v>
      </c>
      <c r="D2235" s="88" t="s">
        <v>2028</v>
      </c>
      <c r="E2235" s="5" t="str">
        <f>VLOOKUP(F2235,'Set up'!$A$2:$C$44,2,FALSE)</f>
        <v>C00000042</v>
      </c>
      <c r="F2235" s="1" t="s">
        <v>2020</v>
      </c>
      <c r="G2235" s="99" t="s">
        <v>1112</v>
      </c>
      <c r="H2235" s="5">
        <v>4</v>
      </c>
      <c r="I2235" s="5" t="str">
        <f>VLOOKUP(F2235,'Set up'!$A$2:$C$44,3,FALSE)</f>
        <v>Cash</v>
      </c>
      <c r="J2235" s="5">
        <f>VLOOKUP(F2235,'Set up'!$A$2:$D$44,4,FALSE)</f>
        <v>0</v>
      </c>
      <c r="K2235" s="4">
        <f t="shared" si="750"/>
        <v>45224</v>
      </c>
      <c r="L2235" s="5">
        <f t="shared" si="751"/>
        <v>10</v>
      </c>
      <c r="M2235" s="5">
        <f t="shared" si="752"/>
        <v>2023</v>
      </c>
      <c r="N2235" s="96">
        <v>250</v>
      </c>
      <c r="P2235" s="6">
        <f t="shared" si="753"/>
        <v>250</v>
      </c>
      <c r="Q2235" s="7">
        <f t="shared" si="754"/>
        <v>3769743.0500000021</v>
      </c>
      <c r="R2235" s="44" t="str">
        <f>VLOOKUP(F2235,'Set up'!$A$2:$E$44,5,FALSE)</f>
        <v>Trsf</v>
      </c>
    </row>
    <row r="2236" spans="1:18" ht="15" customHeight="1" x14ac:dyDescent="0.3">
      <c r="A2236" s="4">
        <v>45224</v>
      </c>
      <c r="B2236" s="5">
        <f t="shared" si="748"/>
        <v>10</v>
      </c>
      <c r="C2236" s="5">
        <f t="shared" si="749"/>
        <v>2023</v>
      </c>
      <c r="D2236" s="88" t="s">
        <v>2029</v>
      </c>
      <c r="E2236" s="5" t="str">
        <f>VLOOKUP(F2236,'Set up'!$A$2:$C$44,2,FALSE)</f>
        <v>C00000042</v>
      </c>
      <c r="F2236" s="1" t="s">
        <v>2020</v>
      </c>
      <c r="G2236" s="99" t="s">
        <v>1736</v>
      </c>
      <c r="H2236" s="5">
        <v>4</v>
      </c>
      <c r="I2236" s="5" t="str">
        <f>VLOOKUP(F2236,'Set up'!$A$2:$C$44,3,FALSE)</f>
        <v>Cash</v>
      </c>
      <c r="J2236" s="5">
        <f>VLOOKUP(F2236,'Set up'!$A$2:$D$44,4,FALSE)</f>
        <v>0</v>
      </c>
      <c r="K2236" s="4">
        <f t="shared" si="750"/>
        <v>45224</v>
      </c>
      <c r="L2236" s="5">
        <f t="shared" si="751"/>
        <v>10</v>
      </c>
      <c r="M2236" s="5">
        <f t="shared" si="752"/>
        <v>2023</v>
      </c>
      <c r="N2236" s="96">
        <v>6512</v>
      </c>
      <c r="P2236" s="6">
        <f t="shared" si="753"/>
        <v>6512</v>
      </c>
      <c r="Q2236" s="7">
        <f t="shared" si="754"/>
        <v>3776255.0500000021</v>
      </c>
      <c r="R2236" s="44" t="str">
        <f>VLOOKUP(F2236,'Set up'!$A$2:$E$44,5,FALSE)</f>
        <v>Trsf</v>
      </c>
    </row>
    <row r="2237" spans="1:18" ht="15" customHeight="1" x14ac:dyDescent="0.3">
      <c r="A2237" s="4">
        <v>45224</v>
      </c>
      <c r="B2237" s="5">
        <f t="shared" si="748"/>
        <v>10</v>
      </c>
      <c r="C2237" s="5">
        <f t="shared" si="749"/>
        <v>2023</v>
      </c>
      <c r="D2237" s="88" t="s">
        <v>2029</v>
      </c>
      <c r="E2237" s="5" t="str">
        <f>VLOOKUP(F2237,'Set up'!$A$2:$C$44,2,FALSE)</f>
        <v>C00000042</v>
      </c>
      <c r="F2237" s="1" t="s">
        <v>2020</v>
      </c>
      <c r="G2237" s="99" t="s">
        <v>1925</v>
      </c>
      <c r="H2237" s="5">
        <v>6</v>
      </c>
      <c r="I2237" s="5" t="str">
        <f>VLOOKUP(F2237,'Set up'!$A$2:$C$44,3,FALSE)</f>
        <v>Cash</v>
      </c>
      <c r="J2237" s="5">
        <f>VLOOKUP(F2237,'Set up'!$A$2:$D$44,4,FALSE)</f>
        <v>0</v>
      </c>
      <c r="K2237" s="4">
        <f t="shared" si="750"/>
        <v>45224</v>
      </c>
      <c r="L2237" s="5">
        <f t="shared" si="751"/>
        <v>10</v>
      </c>
      <c r="M2237" s="5">
        <f t="shared" si="752"/>
        <v>2023</v>
      </c>
      <c r="N2237" s="96">
        <v>1404</v>
      </c>
      <c r="P2237" s="6">
        <f t="shared" si="753"/>
        <v>1404</v>
      </c>
      <c r="Q2237" s="7">
        <f t="shared" si="754"/>
        <v>3777659.0500000021</v>
      </c>
      <c r="R2237" s="44" t="str">
        <f>VLOOKUP(F2237,'Set up'!$A$2:$E$44,5,FALSE)</f>
        <v>Trsf</v>
      </c>
    </row>
    <row r="2238" spans="1:18" ht="15" customHeight="1" x14ac:dyDescent="0.3">
      <c r="A2238" s="4">
        <v>45224</v>
      </c>
      <c r="B2238" s="5">
        <f t="shared" si="748"/>
        <v>10</v>
      </c>
      <c r="C2238" s="5">
        <f t="shared" si="749"/>
        <v>2023</v>
      </c>
      <c r="D2238" s="88" t="s">
        <v>2036</v>
      </c>
      <c r="E2238" s="5" t="str">
        <f>VLOOKUP(F2238,'Set up'!$A$2:$C$44,2,FALSE)</f>
        <v>C00000012</v>
      </c>
      <c r="F2238" s="1" t="s">
        <v>2030</v>
      </c>
      <c r="G2238" s="99" t="s">
        <v>2031</v>
      </c>
      <c r="H2238" s="5">
        <v>11</v>
      </c>
      <c r="I2238" s="5" t="str">
        <f>VLOOKUP(F2238,'Set up'!$A$2:$C$44,3,FALSE)</f>
        <v>Cash</v>
      </c>
      <c r="J2238" s="5">
        <f>VLOOKUP(F2238,'Set up'!$A$2:$D$44,4,FALSE)</f>
        <v>0</v>
      </c>
      <c r="K2238" s="4">
        <f t="shared" si="750"/>
        <v>45224</v>
      </c>
      <c r="L2238" s="5">
        <f t="shared" si="751"/>
        <v>10</v>
      </c>
      <c r="M2238" s="5">
        <f t="shared" si="752"/>
        <v>2023</v>
      </c>
      <c r="N2238" s="96">
        <v>2530</v>
      </c>
      <c r="P2238" s="6">
        <f t="shared" si="753"/>
        <v>2530</v>
      </c>
      <c r="Q2238" s="7">
        <f t="shared" si="754"/>
        <v>3780189.0500000021</v>
      </c>
      <c r="R2238" s="44" t="str">
        <f>VLOOKUP(F2238,'Set up'!$A$2:$E$44,5,FALSE)</f>
        <v>Cash</v>
      </c>
    </row>
    <row r="2239" spans="1:18" ht="15" customHeight="1" x14ac:dyDescent="0.3">
      <c r="A2239" s="4">
        <v>45224</v>
      </c>
      <c r="B2239" s="5">
        <f t="shared" si="748"/>
        <v>10</v>
      </c>
      <c r="C2239" s="5">
        <f t="shared" si="749"/>
        <v>2023</v>
      </c>
      <c r="D2239" s="88" t="s">
        <v>2036</v>
      </c>
      <c r="E2239" s="5" t="str">
        <f>VLOOKUP(F2239,'Set up'!$A$2:$C$44,2,FALSE)</f>
        <v>C00000012</v>
      </c>
      <c r="F2239" s="1" t="s">
        <v>2030</v>
      </c>
      <c r="G2239" s="99" t="s">
        <v>2032</v>
      </c>
      <c r="H2239" s="5">
        <v>1</v>
      </c>
      <c r="I2239" s="5" t="str">
        <f>VLOOKUP(F2239,'Set up'!$A$2:$C$44,3,FALSE)</f>
        <v>Cash</v>
      </c>
      <c r="J2239" s="5">
        <f>VLOOKUP(F2239,'Set up'!$A$2:$D$44,4,FALSE)</f>
        <v>0</v>
      </c>
      <c r="K2239" s="4">
        <f t="shared" si="750"/>
        <v>45224</v>
      </c>
      <c r="L2239" s="5">
        <f t="shared" si="751"/>
        <v>10</v>
      </c>
      <c r="M2239" s="5">
        <f t="shared" si="752"/>
        <v>2023</v>
      </c>
      <c r="N2239" s="96">
        <v>475.2</v>
      </c>
      <c r="P2239" s="6">
        <f t="shared" si="753"/>
        <v>475.2</v>
      </c>
      <c r="Q2239" s="7">
        <f t="shared" si="754"/>
        <v>3780664.2500000023</v>
      </c>
      <c r="R2239" s="44" t="str">
        <f>VLOOKUP(F2239,'Set up'!$A$2:$E$44,5,FALSE)</f>
        <v>Cash</v>
      </c>
    </row>
    <row r="2240" spans="1:18" ht="15" customHeight="1" x14ac:dyDescent="0.3">
      <c r="A2240" s="4">
        <v>45224</v>
      </c>
      <c r="B2240" s="5">
        <f t="shared" si="748"/>
        <v>10</v>
      </c>
      <c r="C2240" s="5">
        <f t="shared" si="749"/>
        <v>2023</v>
      </c>
      <c r="D2240" s="88" t="s">
        <v>2036</v>
      </c>
      <c r="E2240" s="5" t="str">
        <f>VLOOKUP(F2240,'Set up'!$A$2:$C$44,2,FALSE)</f>
        <v>C00000012</v>
      </c>
      <c r="F2240" s="1" t="s">
        <v>2030</v>
      </c>
      <c r="G2240" s="99" t="s">
        <v>2033</v>
      </c>
      <c r="H2240" s="5">
        <v>1</v>
      </c>
      <c r="I2240" s="5" t="str">
        <f>VLOOKUP(F2240,'Set up'!$A$2:$C$44,3,FALSE)</f>
        <v>Cash</v>
      </c>
      <c r="J2240" s="5">
        <f>VLOOKUP(F2240,'Set up'!$A$2:$D$44,4,FALSE)</f>
        <v>0</v>
      </c>
      <c r="K2240" s="4">
        <f t="shared" si="750"/>
        <v>45224</v>
      </c>
      <c r="L2240" s="5">
        <f t="shared" si="751"/>
        <v>10</v>
      </c>
      <c r="M2240" s="5">
        <f t="shared" si="752"/>
        <v>2023</v>
      </c>
      <c r="N2240" s="96">
        <v>120</v>
      </c>
      <c r="P2240" s="6">
        <f t="shared" si="753"/>
        <v>120</v>
      </c>
      <c r="Q2240" s="7">
        <f t="shared" si="754"/>
        <v>3780784.2500000023</v>
      </c>
      <c r="R2240" s="44" t="str">
        <f>VLOOKUP(F2240,'Set up'!$A$2:$E$44,5,FALSE)</f>
        <v>Cash</v>
      </c>
    </row>
    <row r="2241" spans="1:18" ht="15" customHeight="1" x14ac:dyDescent="0.3">
      <c r="A2241" s="4">
        <v>45224</v>
      </c>
      <c r="B2241" s="5">
        <f t="shared" si="748"/>
        <v>10</v>
      </c>
      <c r="C2241" s="5">
        <f t="shared" si="749"/>
        <v>2023</v>
      </c>
      <c r="D2241" s="88" t="s">
        <v>2036</v>
      </c>
      <c r="E2241" s="5" t="str">
        <f>VLOOKUP(F2241,'Set up'!$A$2:$C$44,2,FALSE)</f>
        <v>C00000012</v>
      </c>
      <c r="F2241" s="1" t="s">
        <v>2030</v>
      </c>
      <c r="G2241" s="99" t="s">
        <v>2034</v>
      </c>
      <c r="H2241" s="5">
        <v>1</v>
      </c>
      <c r="I2241" s="5" t="str">
        <f>VLOOKUP(F2241,'Set up'!$A$2:$C$44,3,FALSE)</f>
        <v>Cash</v>
      </c>
      <c r="J2241" s="5">
        <f>VLOOKUP(F2241,'Set up'!$A$2:$D$44,4,FALSE)</f>
        <v>0</v>
      </c>
      <c r="K2241" s="4">
        <f t="shared" si="750"/>
        <v>45224</v>
      </c>
      <c r="L2241" s="5">
        <f t="shared" si="751"/>
        <v>10</v>
      </c>
      <c r="M2241" s="5">
        <f t="shared" si="752"/>
        <v>2023</v>
      </c>
      <c r="N2241" s="96">
        <v>310</v>
      </c>
      <c r="P2241" s="6">
        <f t="shared" si="753"/>
        <v>310</v>
      </c>
      <c r="Q2241" s="7">
        <f t="shared" si="754"/>
        <v>3781094.2500000023</v>
      </c>
      <c r="R2241" s="44" t="str">
        <f>VLOOKUP(F2241,'Set up'!$A$2:$E$44,5,FALSE)</f>
        <v>Cash</v>
      </c>
    </row>
    <row r="2242" spans="1:18" ht="15" customHeight="1" x14ac:dyDescent="0.3">
      <c r="A2242" s="4">
        <v>45224</v>
      </c>
      <c r="B2242" s="5">
        <f t="shared" si="748"/>
        <v>10</v>
      </c>
      <c r="C2242" s="5">
        <f t="shared" si="749"/>
        <v>2023</v>
      </c>
      <c r="D2242" s="88" t="s">
        <v>2036</v>
      </c>
      <c r="E2242" s="5" t="str">
        <f>VLOOKUP(F2242,'Set up'!$A$2:$C$44,2,FALSE)</f>
        <v>C00000012</v>
      </c>
      <c r="F2242" s="1" t="s">
        <v>2030</v>
      </c>
      <c r="G2242" s="99" t="s">
        <v>2035</v>
      </c>
      <c r="H2242" s="5">
        <v>1</v>
      </c>
      <c r="I2242" s="5" t="str">
        <f>VLOOKUP(F2242,'Set up'!$A$2:$C$44,3,FALSE)</f>
        <v>Cash</v>
      </c>
      <c r="J2242" s="5">
        <f>VLOOKUP(F2242,'Set up'!$A$2:$D$44,4,FALSE)</f>
        <v>0</v>
      </c>
      <c r="K2242" s="4">
        <f t="shared" si="750"/>
        <v>45224</v>
      </c>
      <c r="L2242" s="5">
        <f t="shared" si="751"/>
        <v>10</v>
      </c>
      <c r="M2242" s="5">
        <f t="shared" si="752"/>
        <v>2023</v>
      </c>
      <c r="N2242" s="96">
        <v>100</v>
      </c>
      <c r="P2242" s="6">
        <f t="shared" si="753"/>
        <v>100</v>
      </c>
      <c r="Q2242" s="7">
        <f t="shared" si="754"/>
        <v>3781194.2500000023</v>
      </c>
      <c r="R2242" s="44" t="str">
        <f>VLOOKUP(F2242,'Set up'!$A$2:$E$44,5,FALSE)</f>
        <v>Cash</v>
      </c>
    </row>
    <row r="2243" spans="1:18" ht="15" customHeight="1" x14ac:dyDescent="0.3">
      <c r="A2243" s="4">
        <v>45224</v>
      </c>
      <c r="B2243" s="5">
        <f t="shared" si="748"/>
        <v>10</v>
      </c>
      <c r="C2243" s="5">
        <f t="shared" si="749"/>
        <v>2023</v>
      </c>
      <c r="D2243" s="88" t="s">
        <v>2037</v>
      </c>
      <c r="E2243" s="5" t="str">
        <f>VLOOKUP(F2243,'Set up'!$A$2:$C$44,2,FALSE)</f>
        <v>C00000021</v>
      </c>
      <c r="F2243" s="1" t="s">
        <v>493</v>
      </c>
      <c r="G2243" s="99" t="s">
        <v>67</v>
      </c>
      <c r="H2243" s="5">
        <v>1</v>
      </c>
      <c r="I2243" s="5" t="str">
        <f>VLOOKUP(F2243,'Set up'!$A$2:$C$44,3,FALSE)</f>
        <v>Cash</v>
      </c>
      <c r="J2243" s="5">
        <f>VLOOKUP(F2243,'Set up'!$A$2:$D$44,4,FALSE)</f>
        <v>0</v>
      </c>
      <c r="K2243" s="4">
        <f t="shared" si="750"/>
        <v>45224</v>
      </c>
      <c r="L2243" s="5">
        <f t="shared" si="751"/>
        <v>10</v>
      </c>
      <c r="M2243" s="5">
        <f t="shared" si="752"/>
        <v>2023</v>
      </c>
      <c r="N2243" s="96">
        <v>1738</v>
      </c>
      <c r="P2243" s="6">
        <f t="shared" si="753"/>
        <v>1738</v>
      </c>
      <c r="Q2243" s="7">
        <f t="shared" si="754"/>
        <v>3782932.2500000023</v>
      </c>
      <c r="R2243" s="44" t="str">
        <f>VLOOKUP(F2243,'Set up'!$A$2:$E$44,5,FALSE)</f>
        <v>PD Chq</v>
      </c>
    </row>
    <row r="2244" spans="1:18" ht="15" customHeight="1" x14ac:dyDescent="0.3">
      <c r="A2244" s="4">
        <v>45224</v>
      </c>
      <c r="B2244" s="5">
        <f t="shared" si="748"/>
        <v>10</v>
      </c>
      <c r="C2244" s="5">
        <f t="shared" si="749"/>
        <v>2023</v>
      </c>
      <c r="D2244" s="88" t="s">
        <v>2037</v>
      </c>
      <c r="E2244" s="5" t="str">
        <f>VLOOKUP(F2244,'Set up'!$A$2:$C$44,2,FALSE)</f>
        <v>C00000021</v>
      </c>
      <c r="F2244" s="1" t="s">
        <v>493</v>
      </c>
      <c r="G2244" s="99" t="s">
        <v>915</v>
      </c>
      <c r="H2244" s="5">
        <v>2</v>
      </c>
      <c r="I2244" s="5" t="str">
        <f>VLOOKUP(F2244,'Set up'!$A$2:$C$44,3,FALSE)</f>
        <v>Cash</v>
      </c>
      <c r="J2244" s="5">
        <f>VLOOKUP(F2244,'Set up'!$A$2:$D$44,4,FALSE)</f>
        <v>0</v>
      </c>
      <c r="K2244" s="4">
        <f t="shared" si="750"/>
        <v>45224</v>
      </c>
      <c r="L2244" s="5">
        <f t="shared" si="751"/>
        <v>10</v>
      </c>
      <c r="M2244" s="5">
        <f t="shared" si="752"/>
        <v>2023</v>
      </c>
      <c r="N2244" s="96">
        <v>468</v>
      </c>
      <c r="P2244" s="6">
        <f t="shared" si="753"/>
        <v>468</v>
      </c>
      <c r="Q2244" s="7">
        <f t="shared" si="754"/>
        <v>3783400.2500000023</v>
      </c>
      <c r="R2244" s="44" t="str">
        <f>VLOOKUP(F2244,'Set up'!$A$2:$E$44,5,FALSE)</f>
        <v>PD Chq</v>
      </c>
    </row>
    <row r="2245" spans="1:18" ht="15" customHeight="1" x14ac:dyDescent="0.3">
      <c r="A2245" s="4">
        <v>45224</v>
      </c>
      <c r="B2245" s="5">
        <f t="shared" si="748"/>
        <v>10</v>
      </c>
      <c r="C2245" s="5">
        <f t="shared" si="749"/>
        <v>2023</v>
      </c>
      <c r="D2245" s="88" t="s">
        <v>2037</v>
      </c>
      <c r="E2245" s="5" t="str">
        <f>VLOOKUP(F2245,'Set up'!$A$2:$C$44,2,FALSE)</f>
        <v>C00000021</v>
      </c>
      <c r="F2245" s="1" t="s">
        <v>493</v>
      </c>
      <c r="G2245" s="99" t="s">
        <v>1063</v>
      </c>
      <c r="H2245" s="5">
        <v>1</v>
      </c>
      <c r="I2245" s="5" t="str">
        <f>VLOOKUP(F2245,'Set up'!$A$2:$C$44,3,FALSE)</f>
        <v>Cash</v>
      </c>
      <c r="J2245" s="5">
        <f>VLOOKUP(F2245,'Set up'!$A$2:$D$44,4,FALSE)</f>
        <v>0</v>
      </c>
      <c r="K2245" s="4">
        <f t="shared" si="750"/>
        <v>45224</v>
      </c>
      <c r="L2245" s="5">
        <f t="shared" si="751"/>
        <v>10</v>
      </c>
      <c r="M2245" s="5">
        <f t="shared" si="752"/>
        <v>2023</v>
      </c>
      <c r="N2245" s="96">
        <v>95</v>
      </c>
      <c r="P2245" s="6">
        <f t="shared" si="753"/>
        <v>95</v>
      </c>
      <c r="Q2245" s="7">
        <f t="shared" si="754"/>
        <v>3783495.2500000023</v>
      </c>
      <c r="R2245" s="44" t="str">
        <f>VLOOKUP(F2245,'Set up'!$A$2:$E$44,5,FALSE)</f>
        <v>PD Chq</v>
      </c>
    </row>
    <row r="2246" spans="1:18" ht="15" customHeight="1" x14ac:dyDescent="0.3">
      <c r="A2246" s="4">
        <v>45224</v>
      </c>
      <c r="B2246" s="5">
        <f t="shared" si="748"/>
        <v>10</v>
      </c>
      <c r="C2246" s="5">
        <f t="shared" si="749"/>
        <v>2023</v>
      </c>
      <c r="D2246" s="88" t="s">
        <v>2037</v>
      </c>
      <c r="E2246" s="5" t="str">
        <f>VLOOKUP(F2246,'Set up'!$A$2:$C$44,2,FALSE)</f>
        <v>C00000021</v>
      </c>
      <c r="F2246" s="1" t="s">
        <v>493</v>
      </c>
      <c r="G2246" s="99" t="s">
        <v>2038</v>
      </c>
      <c r="H2246" s="5">
        <v>1</v>
      </c>
      <c r="I2246" s="5" t="str">
        <f>VLOOKUP(F2246,'Set up'!$A$2:$C$44,3,FALSE)</f>
        <v>Cash</v>
      </c>
      <c r="J2246" s="5">
        <f>VLOOKUP(F2246,'Set up'!$A$2:$D$44,4,FALSE)</f>
        <v>0</v>
      </c>
      <c r="K2246" s="4">
        <f t="shared" si="750"/>
        <v>45224</v>
      </c>
      <c r="L2246" s="5">
        <f t="shared" si="751"/>
        <v>10</v>
      </c>
      <c r="M2246" s="5">
        <f t="shared" si="752"/>
        <v>2023</v>
      </c>
      <c r="N2246" s="96">
        <v>260</v>
      </c>
      <c r="P2246" s="6">
        <f t="shared" si="753"/>
        <v>260</v>
      </c>
      <c r="Q2246" s="7">
        <f t="shared" si="754"/>
        <v>3783755.2500000023</v>
      </c>
      <c r="R2246" s="44" t="str">
        <f>VLOOKUP(F2246,'Set up'!$A$2:$E$44,5,FALSE)</f>
        <v>PD Chq</v>
      </c>
    </row>
    <row r="2247" spans="1:18" ht="15" customHeight="1" x14ac:dyDescent="0.3">
      <c r="A2247" s="4">
        <v>45225</v>
      </c>
      <c r="B2247" s="5">
        <f t="shared" si="748"/>
        <v>10</v>
      </c>
      <c r="C2247" s="5">
        <f t="shared" si="749"/>
        <v>2023</v>
      </c>
      <c r="D2247" s="88" t="s">
        <v>2039</v>
      </c>
      <c r="E2247" s="5" t="str">
        <f>VLOOKUP(F2247,'Set up'!$A$2:$C$44,2,FALSE)</f>
        <v>C00000019</v>
      </c>
      <c r="F2247" s="1" t="s">
        <v>402</v>
      </c>
      <c r="G2247" s="99" t="s">
        <v>95</v>
      </c>
      <c r="H2247" s="5">
        <v>1</v>
      </c>
      <c r="I2247" s="5" t="str">
        <f>VLOOKUP(F2247,'Set up'!$A$2:$C$44,3,FALSE)</f>
        <v>Cash</v>
      </c>
      <c r="J2247" s="5">
        <f>VLOOKUP(F2247,'Set up'!$A$2:$D$44,4,FALSE)</f>
        <v>0</v>
      </c>
      <c r="K2247" s="4">
        <f t="shared" si="750"/>
        <v>45225</v>
      </c>
      <c r="L2247" s="5">
        <f t="shared" si="751"/>
        <v>10</v>
      </c>
      <c r="M2247" s="5">
        <f t="shared" si="752"/>
        <v>2023</v>
      </c>
      <c r="N2247" s="96">
        <v>1738</v>
      </c>
      <c r="P2247" s="6">
        <f t="shared" si="753"/>
        <v>1738</v>
      </c>
      <c r="Q2247" s="7">
        <f t="shared" si="754"/>
        <v>3785493.2500000023</v>
      </c>
      <c r="R2247" s="44" t="str">
        <f>VLOOKUP(F2247,'Set up'!$A$2:$E$44,5,FALSE)</f>
        <v>Trsf</v>
      </c>
    </row>
    <row r="2248" spans="1:18" ht="15" customHeight="1" x14ac:dyDescent="0.3">
      <c r="A2248" s="4">
        <v>45225</v>
      </c>
      <c r="B2248" s="5">
        <f t="shared" si="748"/>
        <v>10</v>
      </c>
      <c r="C2248" s="5">
        <f t="shared" si="749"/>
        <v>2023</v>
      </c>
      <c r="D2248" s="88" t="s">
        <v>2039</v>
      </c>
      <c r="E2248" s="5" t="str">
        <f>VLOOKUP(F2248,'Set up'!$A$2:$C$44,2,FALSE)</f>
        <v>C00000019</v>
      </c>
      <c r="F2248" s="1" t="s">
        <v>402</v>
      </c>
      <c r="G2248" s="99" t="s">
        <v>1413</v>
      </c>
      <c r="H2248" s="5">
        <v>1</v>
      </c>
      <c r="I2248" s="5" t="str">
        <f>VLOOKUP(F2248,'Set up'!$A$2:$C$44,3,FALSE)</f>
        <v>Cash</v>
      </c>
      <c r="J2248" s="5">
        <f>VLOOKUP(F2248,'Set up'!$A$2:$D$44,4,FALSE)</f>
        <v>0</v>
      </c>
      <c r="K2248" s="4">
        <f t="shared" si="750"/>
        <v>45225</v>
      </c>
      <c r="L2248" s="5">
        <f t="shared" si="751"/>
        <v>10</v>
      </c>
      <c r="M2248" s="5">
        <f t="shared" si="752"/>
        <v>2023</v>
      </c>
      <c r="N2248" s="96">
        <v>405</v>
      </c>
      <c r="P2248" s="6">
        <f t="shared" si="753"/>
        <v>405</v>
      </c>
      <c r="Q2248" s="7">
        <f t="shared" si="754"/>
        <v>3785898.2500000023</v>
      </c>
      <c r="R2248" s="44" t="str">
        <f>VLOOKUP(F2248,'Set up'!$A$2:$E$44,5,FALSE)</f>
        <v>Trsf</v>
      </c>
    </row>
    <row r="2249" spans="1:18" ht="15" customHeight="1" x14ac:dyDescent="0.3">
      <c r="A2249" s="4">
        <v>45225</v>
      </c>
      <c r="B2249" s="5">
        <f t="shared" si="748"/>
        <v>10</v>
      </c>
      <c r="C2249" s="5">
        <f t="shared" si="749"/>
        <v>2023</v>
      </c>
      <c r="D2249" s="88" t="s">
        <v>2039</v>
      </c>
      <c r="E2249" s="5" t="str">
        <f>VLOOKUP(F2249,'Set up'!$A$2:$C$44,2,FALSE)</f>
        <v>C00000019</v>
      </c>
      <c r="F2249" s="1" t="s">
        <v>402</v>
      </c>
      <c r="G2249" s="99" t="s">
        <v>793</v>
      </c>
      <c r="H2249" s="5">
        <v>3</v>
      </c>
      <c r="I2249" s="5" t="str">
        <f>VLOOKUP(F2249,'Set up'!$A$2:$C$44,3,FALSE)</f>
        <v>Cash</v>
      </c>
      <c r="J2249" s="5">
        <f>VLOOKUP(F2249,'Set up'!$A$2:$D$44,4,FALSE)</f>
        <v>0</v>
      </c>
      <c r="K2249" s="4">
        <f t="shared" si="750"/>
        <v>45225</v>
      </c>
      <c r="L2249" s="5">
        <f t="shared" si="751"/>
        <v>10</v>
      </c>
      <c r="M2249" s="5">
        <f t="shared" si="752"/>
        <v>2023</v>
      </c>
      <c r="N2249" s="96">
        <v>187.5</v>
      </c>
      <c r="P2249" s="6">
        <f t="shared" si="753"/>
        <v>187.5</v>
      </c>
      <c r="Q2249" s="7">
        <f t="shared" si="754"/>
        <v>3786085.7500000023</v>
      </c>
      <c r="R2249" s="44" t="str">
        <f>VLOOKUP(F2249,'Set up'!$A$2:$E$44,5,FALSE)</f>
        <v>Trsf</v>
      </c>
    </row>
    <row r="2250" spans="1:18" ht="15" customHeight="1" x14ac:dyDescent="0.3">
      <c r="A2250" s="4">
        <v>45225</v>
      </c>
      <c r="B2250" s="5">
        <f t="shared" si="748"/>
        <v>10</v>
      </c>
      <c r="C2250" s="5">
        <f t="shared" si="749"/>
        <v>2023</v>
      </c>
      <c r="D2250" s="88" t="s">
        <v>2039</v>
      </c>
      <c r="E2250" s="5" t="str">
        <f>VLOOKUP(F2250,'Set up'!$A$2:$C$44,2,FALSE)</f>
        <v>C00000019</v>
      </c>
      <c r="F2250" s="1" t="s">
        <v>402</v>
      </c>
      <c r="G2250" s="99" t="s">
        <v>46</v>
      </c>
      <c r="H2250" s="5">
        <v>1</v>
      </c>
      <c r="I2250" s="5" t="str">
        <f>VLOOKUP(F2250,'Set up'!$A$2:$C$44,3,FALSE)</f>
        <v>Cash</v>
      </c>
      <c r="J2250" s="5">
        <f>VLOOKUP(F2250,'Set up'!$A$2:$D$44,4,FALSE)</f>
        <v>0</v>
      </c>
      <c r="K2250" s="4">
        <f t="shared" si="750"/>
        <v>45225</v>
      </c>
      <c r="L2250" s="5">
        <f t="shared" si="751"/>
        <v>10</v>
      </c>
      <c r="M2250" s="5">
        <f t="shared" si="752"/>
        <v>2023</v>
      </c>
      <c r="N2250" s="96">
        <v>105</v>
      </c>
      <c r="P2250" s="6">
        <f t="shared" si="753"/>
        <v>105</v>
      </c>
      <c r="Q2250" s="7">
        <f t="shared" si="754"/>
        <v>3786190.7500000023</v>
      </c>
      <c r="R2250" s="44" t="str">
        <f>VLOOKUP(F2250,'Set up'!$A$2:$E$44,5,FALSE)</f>
        <v>Trsf</v>
      </c>
    </row>
    <row r="2251" spans="1:18" ht="15" customHeight="1" x14ac:dyDescent="0.3">
      <c r="A2251" s="4">
        <v>45225</v>
      </c>
      <c r="B2251" s="5">
        <f t="shared" si="748"/>
        <v>10</v>
      </c>
      <c r="C2251" s="5">
        <f t="shared" si="749"/>
        <v>2023</v>
      </c>
      <c r="D2251" s="88" t="s">
        <v>2039</v>
      </c>
      <c r="E2251" s="5" t="str">
        <f>VLOOKUP(F2251,'Set up'!$A$2:$C$44,2,FALSE)</f>
        <v>C00000019</v>
      </c>
      <c r="F2251" s="1" t="s">
        <v>402</v>
      </c>
      <c r="G2251" s="99" t="s">
        <v>951</v>
      </c>
      <c r="H2251" s="5">
        <v>2</v>
      </c>
      <c r="I2251" s="5" t="str">
        <f>VLOOKUP(F2251,'Set up'!$A$2:$C$44,3,FALSE)</f>
        <v>Cash</v>
      </c>
      <c r="J2251" s="5">
        <f>VLOOKUP(F2251,'Set up'!$A$2:$D$44,4,FALSE)</f>
        <v>0</v>
      </c>
      <c r="K2251" s="4">
        <f t="shared" si="750"/>
        <v>45225</v>
      </c>
      <c r="L2251" s="5">
        <f t="shared" si="751"/>
        <v>10</v>
      </c>
      <c r="M2251" s="5">
        <f t="shared" si="752"/>
        <v>2023</v>
      </c>
      <c r="N2251" s="96">
        <v>100</v>
      </c>
      <c r="P2251" s="6">
        <f t="shared" si="753"/>
        <v>100</v>
      </c>
      <c r="Q2251" s="7">
        <f t="shared" si="754"/>
        <v>3786290.7500000023</v>
      </c>
      <c r="R2251" s="44" t="str">
        <f>VLOOKUP(F2251,'Set up'!$A$2:$E$44,5,FALSE)</f>
        <v>Trsf</v>
      </c>
    </row>
    <row r="2252" spans="1:18" ht="15" customHeight="1" x14ac:dyDescent="0.3">
      <c r="A2252" s="4">
        <v>45225</v>
      </c>
      <c r="B2252" s="5">
        <f t="shared" si="748"/>
        <v>10</v>
      </c>
      <c r="C2252" s="5">
        <f t="shared" si="749"/>
        <v>2023</v>
      </c>
      <c r="D2252" s="88" t="s">
        <v>2040</v>
      </c>
      <c r="E2252" s="5" t="str">
        <f>VLOOKUP(F2252,'Set up'!$A$2:$C$44,2,FALSE)</f>
        <v>C00000042</v>
      </c>
      <c r="F2252" s="1" t="s">
        <v>2020</v>
      </c>
      <c r="G2252" s="99" t="s">
        <v>1075</v>
      </c>
      <c r="H2252" s="5">
        <v>1</v>
      </c>
      <c r="I2252" s="5" t="str">
        <f>VLOOKUP(F2252,'Set up'!$A$2:$C$44,3,FALSE)</f>
        <v>Cash</v>
      </c>
      <c r="J2252" s="5">
        <f>VLOOKUP(F2252,'Set up'!$A$2:$D$44,4,FALSE)</f>
        <v>0</v>
      </c>
      <c r="K2252" s="4">
        <f t="shared" si="750"/>
        <v>45225</v>
      </c>
      <c r="L2252" s="5">
        <f t="shared" si="751"/>
        <v>10</v>
      </c>
      <c r="M2252" s="5">
        <f t="shared" si="752"/>
        <v>2023</v>
      </c>
      <c r="N2252" s="96">
        <v>1000</v>
      </c>
      <c r="P2252" s="6">
        <f t="shared" si="753"/>
        <v>1000</v>
      </c>
      <c r="Q2252" s="7">
        <f t="shared" si="754"/>
        <v>3787290.7500000023</v>
      </c>
      <c r="R2252" s="44" t="str">
        <f>VLOOKUP(F2252,'Set up'!$A$2:$E$44,5,FALSE)</f>
        <v>Trsf</v>
      </c>
    </row>
    <row r="2253" spans="1:18" ht="15" customHeight="1" x14ac:dyDescent="0.3">
      <c r="A2253" s="4">
        <v>45226</v>
      </c>
      <c r="B2253" s="5">
        <f t="shared" si="748"/>
        <v>10</v>
      </c>
      <c r="C2253" s="5">
        <f t="shared" si="749"/>
        <v>2023</v>
      </c>
      <c r="D2253" s="88" t="s">
        <v>2041</v>
      </c>
      <c r="E2253" s="5" t="str">
        <f>VLOOKUP(F2253,'Set up'!$A$2:$C$44,2,FALSE)</f>
        <v>C00000019</v>
      </c>
      <c r="F2253" s="1" t="s">
        <v>402</v>
      </c>
      <c r="G2253" s="99" t="s">
        <v>44</v>
      </c>
      <c r="H2253" s="5">
        <v>1</v>
      </c>
      <c r="I2253" s="5" t="str">
        <f>VLOOKUP(F2253,'Set up'!$A$2:$C$44,3,FALSE)</f>
        <v>Cash</v>
      </c>
      <c r="J2253" s="5">
        <f>VLOOKUP(F2253,'Set up'!$A$2:$D$44,4,FALSE)</f>
        <v>0</v>
      </c>
      <c r="K2253" s="4">
        <f t="shared" si="750"/>
        <v>45226</v>
      </c>
      <c r="L2253" s="5">
        <f t="shared" si="751"/>
        <v>10</v>
      </c>
      <c r="M2253" s="5">
        <f t="shared" si="752"/>
        <v>2023</v>
      </c>
      <c r="N2253" s="96">
        <v>258</v>
      </c>
      <c r="P2253" s="6">
        <f t="shared" si="753"/>
        <v>258</v>
      </c>
      <c r="Q2253" s="7">
        <f t="shared" si="754"/>
        <v>3787548.7500000023</v>
      </c>
      <c r="R2253" s="44" t="str">
        <f>VLOOKUP(F2253,'Set up'!$A$2:$E$44,5,FALSE)</f>
        <v>Trsf</v>
      </c>
    </row>
    <row r="2254" spans="1:18" ht="15" customHeight="1" x14ac:dyDescent="0.3">
      <c r="A2254" s="4">
        <v>45226</v>
      </c>
      <c r="B2254" s="5">
        <f t="shared" si="748"/>
        <v>10</v>
      </c>
      <c r="C2254" s="5">
        <f t="shared" si="749"/>
        <v>2023</v>
      </c>
      <c r="D2254" s="88" t="s">
        <v>2041</v>
      </c>
      <c r="E2254" s="5" t="str">
        <f>VLOOKUP(F2254,'Set up'!$A$2:$C$44,2,FALSE)</f>
        <v>C00000019</v>
      </c>
      <c r="F2254" s="1" t="s">
        <v>402</v>
      </c>
      <c r="G2254" s="99" t="s">
        <v>1471</v>
      </c>
      <c r="H2254" s="5">
        <v>1</v>
      </c>
      <c r="I2254" s="5" t="str">
        <f>VLOOKUP(F2254,'Set up'!$A$2:$C$44,3,FALSE)</f>
        <v>Cash</v>
      </c>
      <c r="J2254" s="5">
        <f>VLOOKUP(F2254,'Set up'!$A$2:$D$44,4,FALSE)</f>
        <v>0</v>
      </c>
      <c r="K2254" s="4">
        <f t="shared" si="750"/>
        <v>45226</v>
      </c>
      <c r="L2254" s="5">
        <f t="shared" si="751"/>
        <v>10</v>
      </c>
      <c r="M2254" s="5">
        <f t="shared" si="752"/>
        <v>2023</v>
      </c>
      <c r="N2254" s="96">
        <v>390</v>
      </c>
      <c r="P2254" s="6">
        <f t="shared" si="753"/>
        <v>390</v>
      </c>
      <c r="Q2254" s="7">
        <f t="shared" si="754"/>
        <v>3787938.7500000023</v>
      </c>
      <c r="R2254" s="44" t="str">
        <f>VLOOKUP(F2254,'Set up'!$A$2:$E$44,5,FALSE)</f>
        <v>Trsf</v>
      </c>
    </row>
    <row r="2255" spans="1:18" ht="15" customHeight="1" x14ac:dyDescent="0.3">
      <c r="A2255" s="4">
        <v>45226</v>
      </c>
      <c r="B2255" s="5">
        <f t="shared" si="748"/>
        <v>10</v>
      </c>
      <c r="C2255" s="5">
        <f t="shared" si="749"/>
        <v>2023</v>
      </c>
      <c r="D2255" s="88" t="s">
        <v>2042</v>
      </c>
      <c r="E2255" s="5" t="str">
        <f>VLOOKUP(F2255,'Set up'!$A$2:$C$44,2,FALSE)</f>
        <v>C00000034</v>
      </c>
      <c r="F2255" s="1" t="s">
        <v>1198</v>
      </c>
      <c r="G2255" s="11" t="s">
        <v>1353</v>
      </c>
      <c r="H2255" s="5">
        <v>5</v>
      </c>
      <c r="I2255" s="5" t="str">
        <f>VLOOKUP(F2255,'Set up'!$A$2:$C$44,3,FALSE)</f>
        <v>Cash</v>
      </c>
      <c r="J2255" s="5">
        <f>VLOOKUP(F2255,'Set up'!$A$2:$D$44,4,FALSE)</f>
        <v>0</v>
      </c>
      <c r="K2255" s="4">
        <f t="shared" si="750"/>
        <v>45226</v>
      </c>
      <c r="L2255" s="5">
        <f t="shared" si="751"/>
        <v>10</v>
      </c>
      <c r="M2255" s="5">
        <f t="shared" si="752"/>
        <v>2023</v>
      </c>
      <c r="N2255" s="96">
        <v>695</v>
      </c>
      <c r="P2255" s="6">
        <f t="shared" si="753"/>
        <v>695</v>
      </c>
      <c r="Q2255" s="7">
        <f t="shared" si="754"/>
        <v>3788633.7500000023</v>
      </c>
      <c r="R2255" s="44" t="str">
        <f>VLOOKUP(F2255,'Set up'!$A$2:$E$44,5,FALSE)</f>
        <v>Trsf</v>
      </c>
    </row>
    <row r="2256" spans="1:18" ht="15" customHeight="1" x14ac:dyDescent="0.3">
      <c r="A2256" s="4">
        <v>45227</v>
      </c>
      <c r="B2256" s="5">
        <f t="shared" si="748"/>
        <v>10</v>
      </c>
      <c r="C2256" s="5">
        <f t="shared" si="749"/>
        <v>2023</v>
      </c>
      <c r="D2256" s="88" t="s">
        <v>2043</v>
      </c>
      <c r="E2256" s="5" t="str">
        <f>VLOOKUP(F2256,'Set up'!$A$2:$C$44,2,FALSE)</f>
        <v>C00000042</v>
      </c>
      <c r="F2256" s="1" t="s">
        <v>2020</v>
      </c>
      <c r="G2256" s="99" t="s">
        <v>1112</v>
      </c>
      <c r="H2256" s="5">
        <v>3</v>
      </c>
      <c r="I2256" s="5" t="str">
        <f>VLOOKUP(F2256,'Set up'!$A$2:$C$44,3,FALSE)</f>
        <v>Cash</v>
      </c>
      <c r="J2256" s="5">
        <f>VLOOKUP(F2256,'Set up'!$A$2:$D$44,4,FALSE)</f>
        <v>0</v>
      </c>
      <c r="K2256" s="4">
        <f t="shared" si="750"/>
        <v>45227</v>
      </c>
      <c r="L2256" s="5">
        <f t="shared" si="751"/>
        <v>10</v>
      </c>
      <c r="M2256" s="5">
        <f t="shared" si="752"/>
        <v>2023</v>
      </c>
      <c r="N2256" s="96">
        <v>187.5</v>
      </c>
      <c r="P2256" s="6">
        <f t="shared" si="753"/>
        <v>187.5</v>
      </c>
      <c r="Q2256" s="7">
        <f t="shared" si="754"/>
        <v>3788821.2500000023</v>
      </c>
      <c r="R2256" s="44" t="str">
        <f>VLOOKUP(F2256,'Set up'!$A$2:$E$44,5,FALSE)</f>
        <v>Trsf</v>
      </c>
    </row>
    <row r="2257" spans="1:18" ht="15" customHeight="1" x14ac:dyDescent="0.3">
      <c r="A2257" s="4">
        <v>45227</v>
      </c>
      <c r="B2257" s="5">
        <f t="shared" si="748"/>
        <v>10</v>
      </c>
      <c r="C2257" s="5">
        <f t="shared" si="749"/>
        <v>2023</v>
      </c>
      <c r="D2257" s="88" t="s">
        <v>2044</v>
      </c>
      <c r="E2257" s="5" t="str">
        <f>VLOOKUP(F2257,'Set up'!$A$2:$C$44,2,FALSE)</f>
        <v>C00000042</v>
      </c>
      <c r="F2257" s="1" t="s">
        <v>2020</v>
      </c>
      <c r="G2257" s="99" t="s">
        <v>1736</v>
      </c>
      <c r="H2257" s="5">
        <v>3</v>
      </c>
      <c r="I2257" s="5" t="str">
        <f>VLOOKUP(F2257,'Set up'!$A$2:$C$44,3,FALSE)</f>
        <v>Cash</v>
      </c>
      <c r="J2257" s="5">
        <f>VLOOKUP(F2257,'Set up'!$A$2:$D$44,4,FALSE)</f>
        <v>0</v>
      </c>
      <c r="K2257" s="4">
        <f t="shared" si="750"/>
        <v>45227</v>
      </c>
      <c r="L2257" s="5">
        <f t="shared" si="751"/>
        <v>10</v>
      </c>
      <c r="M2257" s="5">
        <f t="shared" si="752"/>
        <v>2023</v>
      </c>
      <c r="N2257" s="96">
        <v>4884</v>
      </c>
      <c r="P2257" s="6">
        <f t="shared" si="753"/>
        <v>4884</v>
      </c>
      <c r="Q2257" s="7">
        <f t="shared" si="754"/>
        <v>3793705.2500000023</v>
      </c>
      <c r="R2257" s="44" t="str">
        <f>VLOOKUP(F2257,'Set up'!$A$2:$E$44,5,FALSE)</f>
        <v>Trsf</v>
      </c>
    </row>
    <row r="2258" spans="1:18" ht="15" customHeight="1" x14ac:dyDescent="0.3">
      <c r="A2258" s="4">
        <v>45227</v>
      </c>
      <c r="B2258" s="5">
        <f t="shared" si="748"/>
        <v>10</v>
      </c>
      <c r="C2258" s="5">
        <f t="shared" si="749"/>
        <v>2023</v>
      </c>
      <c r="D2258" s="88" t="s">
        <v>2044</v>
      </c>
      <c r="E2258" s="5" t="str">
        <f>VLOOKUP(F2258,'Set up'!$A$2:$C$44,2,FALSE)</f>
        <v>C00000042</v>
      </c>
      <c r="F2258" s="1" t="s">
        <v>2020</v>
      </c>
      <c r="G2258" s="99" t="s">
        <v>915</v>
      </c>
      <c r="H2258" s="5">
        <v>9</v>
      </c>
      <c r="I2258" s="5" t="str">
        <f>VLOOKUP(F2258,'Set up'!$A$2:$C$44,3,FALSE)</f>
        <v>Cash</v>
      </c>
      <c r="J2258" s="5">
        <f>VLOOKUP(F2258,'Set up'!$A$2:$D$44,4,FALSE)</f>
        <v>0</v>
      </c>
      <c r="K2258" s="4">
        <f t="shared" si="750"/>
        <v>45227</v>
      </c>
      <c r="L2258" s="5">
        <f t="shared" si="751"/>
        <v>10</v>
      </c>
      <c r="M2258" s="5">
        <f t="shared" si="752"/>
        <v>2023</v>
      </c>
      <c r="N2258" s="96">
        <v>1620</v>
      </c>
      <c r="P2258" s="6">
        <f t="shared" si="753"/>
        <v>1620</v>
      </c>
      <c r="Q2258" s="7">
        <f t="shared" si="754"/>
        <v>3795325.2500000023</v>
      </c>
      <c r="R2258" s="44" t="str">
        <f>VLOOKUP(F2258,'Set up'!$A$2:$E$44,5,FALSE)</f>
        <v>Trsf</v>
      </c>
    </row>
    <row r="2259" spans="1:18" ht="15" customHeight="1" x14ac:dyDescent="0.3">
      <c r="A2259" s="4">
        <v>45227</v>
      </c>
      <c r="B2259" s="5">
        <f t="shared" ref="B2259:B2260" si="755">MONTH(A2259)</f>
        <v>10</v>
      </c>
      <c r="C2259" s="5">
        <f t="shared" ref="C2259:C2260" si="756">YEAR(A2259)</f>
        <v>2023</v>
      </c>
      <c r="D2259" s="88" t="s">
        <v>2044</v>
      </c>
      <c r="E2259" s="5" t="str">
        <f>VLOOKUP(F2259,'Set up'!$A$2:$C$44,2,FALSE)</f>
        <v>C00000042</v>
      </c>
      <c r="F2259" s="1" t="s">
        <v>2020</v>
      </c>
      <c r="G2259" s="99" t="s">
        <v>1925</v>
      </c>
      <c r="H2259" s="5">
        <v>4</v>
      </c>
      <c r="I2259" s="5" t="str">
        <f>VLOOKUP(F2259,'Set up'!$A$2:$C$44,3,FALSE)</f>
        <v>Cash</v>
      </c>
      <c r="J2259" s="5">
        <f>VLOOKUP(F2259,'Set up'!$A$2:$D$44,4,FALSE)</f>
        <v>0</v>
      </c>
      <c r="K2259" s="4">
        <f t="shared" ref="K2259:K2260" si="757">A2259+J2259</f>
        <v>45227</v>
      </c>
      <c r="L2259" s="5">
        <f t="shared" ref="L2259:L2260" si="758">MONTH(K2259)</f>
        <v>10</v>
      </c>
      <c r="M2259" s="5">
        <f t="shared" ref="M2259:M2260" si="759">YEAR(K2259)</f>
        <v>2023</v>
      </c>
      <c r="N2259" s="96">
        <v>936</v>
      </c>
      <c r="P2259" s="6">
        <f t="shared" ref="P2259:P2260" si="760">SUM(N2259+O2259)</f>
        <v>936</v>
      </c>
      <c r="Q2259" s="7">
        <f t="shared" ref="Q2259:Q2260" si="761">SUM(Q2258+N2259)</f>
        <v>3796261.2500000023</v>
      </c>
      <c r="R2259" s="44" t="str">
        <f>VLOOKUP(F2259,'Set up'!$A$2:$E$44,5,FALSE)</f>
        <v>Trsf</v>
      </c>
    </row>
    <row r="2260" spans="1:18" ht="15" customHeight="1" x14ac:dyDescent="0.3">
      <c r="A2260" s="4">
        <v>45229</v>
      </c>
      <c r="B2260" s="5">
        <f t="shared" si="755"/>
        <v>10</v>
      </c>
      <c r="C2260" s="5">
        <f t="shared" si="756"/>
        <v>2023</v>
      </c>
      <c r="D2260" s="88" t="s">
        <v>2045</v>
      </c>
      <c r="E2260" s="5" t="str">
        <f>VLOOKUP(F2260,'Set up'!$A$2:$C$44,2,FALSE)</f>
        <v>C00000037</v>
      </c>
      <c r="F2260" s="1" t="s">
        <v>1311</v>
      </c>
      <c r="G2260" s="99" t="s">
        <v>1897</v>
      </c>
      <c r="H2260" s="5">
        <v>5</v>
      </c>
      <c r="I2260" s="5">
        <f>VLOOKUP(F2260,'Set up'!$A$2:$C$44,3,FALSE)</f>
        <v>30</v>
      </c>
      <c r="J2260" s="5">
        <f>VLOOKUP(F2260,'Set up'!$A$2:$D$44,4,FALSE)</f>
        <v>30</v>
      </c>
      <c r="K2260" s="4">
        <f t="shared" si="757"/>
        <v>45259</v>
      </c>
      <c r="L2260" s="5">
        <f t="shared" si="758"/>
        <v>11</v>
      </c>
      <c r="M2260" s="5">
        <f t="shared" si="759"/>
        <v>2023</v>
      </c>
      <c r="N2260" s="96">
        <v>8690</v>
      </c>
      <c r="P2260" s="6">
        <f t="shared" si="760"/>
        <v>8690</v>
      </c>
      <c r="Q2260" s="7">
        <f t="shared" si="761"/>
        <v>3804951.2500000023</v>
      </c>
      <c r="R2260" s="44" t="str">
        <f>VLOOKUP(F2260,'Set up'!$A$2:$E$44,5,FALSE)</f>
        <v>Chq</v>
      </c>
    </row>
    <row r="2261" spans="1:18" ht="15" customHeight="1" x14ac:dyDescent="0.3">
      <c r="A2261" s="4">
        <v>45229</v>
      </c>
      <c r="B2261" s="5">
        <f t="shared" ref="B2261:B2271" si="762">MONTH(A2261)</f>
        <v>10</v>
      </c>
      <c r="C2261" s="5">
        <f t="shared" ref="C2261:C2271" si="763">YEAR(A2261)</f>
        <v>2023</v>
      </c>
      <c r="D2261" s="88" t="s">
        <v>2045</v>
      </c>
      <c r="E2261" s="5" t="str">
        <f>VLOOKUP(F2261,'Set up'!$A$2:$C$44,2,FALSE)</f>
        <v>C00000037</v>
      </c>
      <c r="F2261" s="1" t="s">
        <v>1311</v>
      </c>
      <c r="G2261" s="99" t="s">
        <v>1547</v>
      </c>
      <c r="H2261" s="5">
        <v>5</v>
      </c>
      <c r="I2261" s="5">
        <f>VLOOKUP(F2261,'Set up'!$A$2:$C$44,3,FALSE)</f>
        <v>30</v>
      </c>
      <c r="J2261" s="5">
        <f>VLOOKUP(F2261,'Set up'!$A$2:$D$44,4,FALSE)</f>
        <v>30</v>
      </c>
      <c r="K2261" s="4">
        <f t="shared" ref="K2261:K2274" si="764">A2261+J2261</f>
        <v>45259</v>
      </c>
      <c r="L2261" s="5">
        <f t="shared" ref="L2261:L2274" si="765">MONTH(K2261)</f>
        <v>11</v>
      </c>
      <c r="M2261" s="5">
        <f t="shared" ref="M2261:M2274" si="766">YEAR(K2261)</f>
        <v>2023</v>
      </c>
      <c r="N2261" s="96">
        <v>2613</v>
      </c>
      <c r="P2261" s="6">
        <f t="shared" ref="P2261:P2274" si="767">SUM(N2261+O2261)</f>
        <v>2613</v>
      </c>
      <c r="Q2261" s="7">
        <f t="shared" ref="Q2261:Q2269" si="768">SUM(Q2260+N2261)</f>
        <v>3807564.2500000023</v>
      </c>
      <c r="R2261" s="44" t="str">
        <f>VLOOKUP(F2261,'Set up'!$A$2:$E$44,5,FALSE)</f>
        <v>Chq</v>
      </c>
    </row>
    <row r="2262" spans="1:18" ht="15" customHeight="1" x14ac:dyDescent="0.3">
      <c r="A2262" s="4">
        <v>45229</v>
      </c>
      <c r="B2262" s="5">
        <f t="shared" si="762"/>
        <v>10</v>
      </c>
      <c r="C2262" s="5">
        <f t="shared" si="763"/>
        <v>2023</v>
      </c>
      <c r="D2262" s="88" t="s">
        <v>2045</v>
      </c>
      <c r="E2262" s="5" t="str">
        <f>VLOOKUP(F2262,'Set up'!$A$2:$C$44,2,FALSE)</f>
        <v>C00000037</v>
      </c>
      <c r="F2262" s="1" t="s">
        <v>1311</v>
      </c>
      <c r="G2262" s="99" t="s">
        <v>709</v>
      </c>
      <c r="H2262" s="5">
        <v>2</v>
      </c>
      <c r="I2262" s="5">
        <f>VLOOKUP(F2262,'Set up'!$A$2:$C$44,3,FALSE)</f>
        <v>30</v>
      </c>
      <c r="J2262" s="5">
        <f>VLOOKUP(F2262,'Set up'!$A$2:$D$44,4,FALSE)</f>
        <v>30</v>
      </c>
      <c r="K2262" s="4">
        <f t="shared" si="764"/>
        <v>45259</v>
      </c>
      <c r="L2262" s="5">
        <f t="shared" si="765"/>
        <v>11</v>
      </c>
      <c r="M2262" s="5">
        <f t="shared" si="766"/>
        <v>2023</v>
      </c>
      <c r="N2262" s="96">
        <v>842.4</v>
      </c>
      <c r="P2262" s="6">
        <f t="shared" si="767"/>
        <v>842.4</v>
      </c>
      <c r="Q2262" s="7">
        <f t="shared" si="768"/>
        <v>3808406.6500000022</v>
      </c>
      <c r="R2262" s="44" t="str">
        <f>VLOOKUP(F2262,'Set up'!$A$2:$E$44,5,FALSE)</f>
        <v>Chq</v>
      </c>
    </row>
    <row r="2263" spans="1:18" ht="15" customHeight="1" x14ac:dyDescent="0.3">
      <c r="A2263" s="4">
        <v>45229</v>
      </c>
      <c r="B2263" s="5">
        <f t="shared" si="762"/>
        <v>10</v>
      </c>
      <c r="C2263" s="5">
        <f t="shared" si="763"/>
        <v>2023</v>
      </c>
      <c r="D2263" s="88" t="s">
        <v>2045</v>
      </c>
      <c r="E2263" s="5" t="str">
        <f>VLOOKUP(F2263,'Set up'!$A$2:$C$44,2,FALSE)</f>
        <v>C00000037</v>
      </c>
      <c r="F2263" s="1" t="s">
        <v>1311</v>
      </c>
      <c r="G2263" s="99" t="s">
        <v>1407</v>
      </c>
      <c r="H2263" s="5">
        <v>6</v>
      </c>
      <c r="I2263" s="5">
        <f>VLOOKUP(F2263,'Set up'!$A$2:$C$44,3,FALSE)</f>
        <v>30</v>
      </c>
      <c r="J2263" s="5">
        <f>VLOOKUP(F2263,'Set up'!$A$2:$D$44,4,FALSE)</f>
        <v>30</v>
      </c>
      <c r="K2263" s="4">
        <f t="shared" si="764"/>
        <v>45259</v>
      </c>
      <c r="L2263" s="5">
        <f t="shared" si="765"/>
        <v>11</v>
      </c>
      <c r="M2263" s="5">
        <f t="shared" si="766"/>
        <v>2023</v>
      </c>
      <c r="N2263" s="96">
        <v>288</v>
      </c>
      <c r="P2263" s="6">
        <f t="shared" si="767"/>
        <v>288</v>
      </c>
      <c r="Q2263" s="7">
        <f t="shared" si="768"/>
        <v>3808694.6500000022</v>
      </c>
      <c r="R2263" s="44" t="str">
        <f>VLOOKUP(F2263,'Set up'!$A$2:$E$44,5,FALSE)</f>
        <v>Chq</v>
      </c>
    </row>
    <row r="2264" spans="1:18" ht="15" customHeight="1" x14ac:dyDescent="0.3">
      <c r="A2264" s="4">
        <v>45229</v>
      </c>
      <c r="B2264" s="5">
        <f t="shared" si="762"/>
        <v>10</v>
      </c>
      <c r="C2264" s="5">
        <f t="shared" si="763"/>
        <v>2023</v>
      </c>
      <c r="D2264" s="88" t="s">
        <v>2045</v>
      </c>
      <c r="E2264" s="5" t="str">
        <f>VLOOKUP(F2264,'Set up'!$A$2:$C$44,2,FALSE)</f>
        <v>C00000037</v>
      </c>
      <c r="F2264" s="1" t="s">
        <v>1311</v>
      </c>
      <c r="G2264" s="99" t="s">
        <v>1112</v>
      </c>
      <c r="H2264" s="5">
        <v>10</v>
      </c>
      <c r="I2264" s="5">
        <f>VLOOKUP(F2264,'Set up'!$A$2:$C$44,3,FALSE)</f>
        <v>30</v>
      </c>
      <c r="J2264" s="5">
        <f>VLOOKUP(F2264,'Set up'!$A$2:$D$44,4,FALSE)</f>
        <v>30</v>
      </c>
      <c r="K2264" s="4">
        <f t="shared" si="764"/>
        <v>45259</v>
      </c>
      <c r="L2264" s="5">
        <f t="shared" si="765"/>
        <v>11</v>
      </c>
      <c r="M2264" s="5">
        <f t="shared" si="766"/>
        <v>2023</v>
      </c>
      <c r="N2264" s="96">
        <v>625</v>
      </c>
      <c r="P2264" s="6">
        <f t="shared" si="767"/>
        <v>625</v>
      </c>
      <c r="Q2264" s="7">
        <f t="shared" si="768"/>
        <v>3809319.6500000022</v>
      </c>
      <c r="R2264" s="44" t="str">
        <f>VLOOKUP(F2264,'Set up'!$A$2:$E$44,5,FALSE)</f>
        <v>Chq</v>
      </c>
    </row>
    <row r="2265" spans="1:18" ht="15" customHeight="1" x14ac:dyDescent="0.3">
      <c r="A2265" s="4">
        <v>45229</v>
      </c>
      <c r="B2265" s="5">
        <f t="shared" si="762"/>
        <v>10</v>
      </c>
      <c r="C2265" s="5">
        <f t="shared" si="763"/>
        <v>2023</v>
      </c>
      <c r="D2265" s="88" t="s">
        <v>2045</v>
      </c>
      <c r="E2265" s="5" t="str">
        <f>VLOOKUP(F2265,'Set up'!$A$2:$C$44,2,FALSE)</f>
        <v>C00000037</v>
      </c>
      <c r="F2265" s="1" t="s">
        <v>1311</v>
      </c>
      <c r="G2265" s="99" t="s">
        <v>44</v>
      </c>
      <c r="H2265" s="5">
        <v>1</v>
      </c>
      <c r="I2265" s="5">
        <f>VLOOKUP(F2265,'Set up'!$A$2:$C$44,3,FALSE)</f>
        <v>30</v>
      </c>
      <c r="J2265" s="5">
        <f>VLOOKUP(F2265,'Set up'!$A$2:$D$44,4,FALSE)</f>
        <v>30</v>
      </c>
      <c r="K2265" s="4">
        <f t="shared" si="764"/>
        <v>45259</v>
      </c>
      <c r="L2265" s="5">
        <f t="shared" si="765"/>
        <v>11</v>
      </c>
      <c r="M2265" s="5">
        <f t="shared" si="766"/>
        <v>2023</v>
      </c>
      <c r="N2265" s="96">
        <v>260</v>
      </c>
      <c r="P2265" s="6">
        <f t="shared" si="767"/>
        <v>260</v>
      </c>
      <c r="Q2265" s="7">
        <f t="shared" si="768"/>
        <v>3809579.6500000022</v>
      </c>
      <c r="R2265" s="44" t="str">
        <f>VLOOKUP(F2265,'Set up'!$A$2:$E$44,5,FALSE)</f>
        <v>Chq</v>
      </c>
    </row>
    <row r="2266" spans="1:18" ht="15" customHeight="1" x14ac:dyDescent="0.3">
      <c r="A2266" s="4">
        <v>45229</v>
      </c>
      <c r="B2266" s="5">
        <f t="shared" si="762"/>
        <v>10</v>
      </c>
      <c r="C2266" s="5">
        <f t="shared" si="763"/>
        <v>2023</v>
      </c>
      <c r="D2266" s="88" t="s">
        <v>2045</v>
      </c>
      <c r="E2266" s="5" t="str">
        <f>VLOOKUP(F2266,'Set up'!$A$2:$C$44,2,FALSE)</f>
        <v>C00000037</v>
      </c>
      <c r="F2266" s="1" t="s">
        <v>1311</v>
      </c>
      <c r="G2266" s="99" t="s">
        <v>1063</v>
      </c>
      <c r="H2266" s="5">
        <v>3</v>
      </c>
      <c r="I2266" s="5">
        <f>VLOOKUP(F2266,'Set up'!$A$2:$C$44,3,FALSE)</f>
        <v>30</v>
      </c>
      <c r="J2266" s="5">
        <f>VLOOKUP(F2266,'Set up'!$A$2:$D$44,4,FALSE)</f>
        <v>30</v>
      </c>
      <c r="K2266" s="4">
        <f t="shared" si="764"/>
        <v>45259</v>
      </c>
      <c r="L2266" s="5">
        <f t="shared" si="765"/>
        <v>11</v>
      </c>
      <c r="M2266" s="5">
        <f t="shared" si="766"/>
        <v>2023</v>
      </c>
      <c r="N2266" s="96">
        <v>285</v>
      </c>
      <c r="P2266" s="6">
        <f t="shared" si="767"/>
        <v>285</v>
      </c>
      <c r="Q2266" s="7">
        <f t="shared" si="768"/>
        <v>3809864.6500000022</v>
      </c>
      <c r="R2266" s="44" t="str">
        <f>VLOOKUP(F2266,'Set up'!$A$2:$E$44,5,FALSE)</f>
        <v>Chq</v>
      </c>
    </row>
    <row r="2267" spans="1:18" ht="15" customHeight="1" x14ac:dyDescent="0.3">
      <c r="A2267" s="4">
        <v>45229</v>
      </c>
      <c r="B2267" s="5">
        <f t="shared" si="762"/>
        <v>10</v>
      </c>
      <c r="C2267" s="5">
        <f t="shared" si="763"/>
        <v>2023</v>
      </c>
      <c r="D2267" s="88" t="s">
        <v>2045</v>
      </c>
      <c r="E2267" s="5" t="str">
        <f>VLOOKUP(F2267,'Set up'!$A$2:$C$44,2,FALSE)</f>
        <v>C00000037</v>
      </c>
      <c r="F2267" s="1" t="s">
        <v>1311</v>
      </c>
      <c r="G2267" s="99" t="s">
        <v>1548</v>
      </c>
      <c r="H2267" s="5">
        <v>1</v>
      </c>
      <c r="I2267" s="5">
        <f>VLOOKUP(F2267,'Set up'!$A$2:$C$44,3,FALSE)</f>
        <v>30</v>
      </c>
      <c r="J2267" s="5">
        <f>VLOOKUP(F2267,'Set up'!$A$2:$D$44,4,FALSE)</f>
        <v>30</v>
      </c>
      <c r="K2267" s="4">
        <f t="shared" si="764"/>
        <v>45259</v>
      </c>
      <c r="L2267" s="5">
        <f t="shared" si="765"/>
        <v>11</v>
      </c>
      <c r="M2267" s="5">
        <f t="shared" si="766"/>
        <v>2023</v>
      </c>
      <c r="N2267" s="96">
        <v>930</v>
      </c>
      <c r="P2267" s="6">
        <f t="shared" si="767"/>
        <v>930</v>
      </c>
      <c r="Q2267" s="7">
        <f t="shared" si="768"/>
        <v>3810794.6500000022</v>
      </c>
      <c r="R2267" s="44" t="str">
        <f>VLOOKUP(F2267,'Set up'!$A$2:$E$44,5,FALSE)</f>
        <v>Chq</v>
      </c>
    </row>
    <row r="2268" spans="1:18" ht="15" customHeight="1" x14ac:dyDescent="0.3">
      <c r="A2268" s="4">
        <v>45229</v>
      </c>
      <c r="B2268" s="5">
        <f t="shared" si="762"/>
        <v>10</v>
      </c>
      <c r="C2268" s="5">
        <f t="shared" si="763"/>
        <v>2023</v>
      </c>
      <c r="D2268" s="88" t="s">
        <v>2045</v>
      </c>
      <c r="E2268" s="5" t="str">
        <f>VLOOKUP(F2268,'Set up'!$A$2:$C$44,2,FALSE)</f>
        <v>C00000037</v>
      </c>
      <c r="F2268" s="1" t="s">
        <v>1311</v>
      </c>
      <c r="G2268" s="99" t="s">
        <v>1401</v>
      </c>
      <c r="H2268" s="5">
        <v>6</v>
      </c>
      <c r="I2268" s="5">
        <f>VLOOKUP(F2268,'Set up'!$A$2:$C$44,3,FALSE)</f>
        <v>30</v>
      </c>
      <c r="J2268" s="5">
        <f>VLOOKUP(F2268,'Set up'!$A$2:$D$44,4,FALSE)</f>
        <v>30</v>
      </c>
      <c r="K2268" s="4">
        <f t="shared" si="764"/>
        <v>45259</v>
      </c>
      <c r="L2268" s="5">
        <f t="shared" si="765"/>
        <v>11</v>
      </c>
      <c r="M2268" s="5">
        <f t="shared" si="766"/>
        <v>2023</v>
      </c>
      <c r="N2268" s="96">
        <v>930</v>
      </c>
      <c r="P2268" s="6">
        <f t="shared" si="767"/>
        <v>930</v>
      </c>
      <c r="Q2268" s="7">
        <f t="shared" si="768"/>
        <v>3811724.6500000022</v>
      </c>
      <c r="R2268" s="44" t="str">
        <f>VLOOKUP(F2268,'Set up'!$A$2:$E$48,5,FALSE)</f>
        <v>Chq</v>
      </c>
    </row>
    <row r="2269" spans="1:18" s="10" customFormat="1" ht="15" customHeight="1" x14ac:dyDescent="0.3">
      <c r="A2269" s="120">
        <v>45229</v>
      </c>
      <c r="B2269" s="121">
        <f t="shared" si="762"/>
        <v>10</v>
      </c>
      <c r="C2269" s="121">
        <f t="shared" si="763"/>
        <v>2023</v>
      </c>
      <c r="D2269" s="122" t="s">
        <v>2050</v>
      </c>
      <c r="E2269" s="121" t="s">
        <v>2023</v>
      </c>
      <c r="F2269" s="10" t="s">
        <v>2020</v>
      </c>
      <c r="G2269" s="123" t="s">
        <v>1401</v>
      </c>
      <c r="H2269" s="121">
        <v>1</v>
      </c>
      <c r="I2269" s="121" t="str">
        <f>VLOOKUP(F2269,'Set up'!$A$2:$C$44,3,FALSE)</f>
        <v>Cash</v>
      </c>
      <c r="J2269" s="121">
        <f>VLOOKUP(F2269,'Set up'!$A$2:$D$44,4,FALSE)</f>
        <v>0</v>
      </c>
      <c r="K2269" s="120">
        <f t="shared" si="764"/>
        <v>45229</v>
      </c>
      <c r="L2269" s="121">
        <f t="shared" si="765"/>
        <v>10</v>
      </c>
      <c r="M2269" s="121">
        <f t="shared" si="766"/>
        <v>2023</v>
      </c>
      <c r="N2269" s="124">
        <v>1000</v>
      </c>
      <c r="O2269" s="34"/>
      <c r="P2269" s="34">
        <f t="shared" si="767"/>
        <v>1000</v>
      </c>
      <c r="Q2269" s="125">
        <f t="shared" si="768"/>
        <v>3812724.6500000022</v>
      </c>
      <c r="R2269" s="44" t="str">
        <f>VLOOKUP(F2269,'Set up'!$A$2:$E$48,5,FALSE)</f>
        <v>Trsf</v>
      </c>
    </row>
    <row r="2270" spans="1:18" ht="15" customHeight="1" x14ac:dyDescent="0.3">
      <c r="A2270" s="4">
        <v>45231</v>
      </c>
      <c r="B2270" s="5">
        <f t="shared" si="762"/>
        <v>11</v>
      </c>
      <c r="C2270" s="5">
        <f t="shared" si="763"/>
        <v>2023</v>
      </c>
      <c r="D2270" s="88" t="s">
        <v>2051</v>
      </c>
      <c r="E2270" s="5" t="s">
        <v>228</v>
      </c>
      <c r="F2270" s="1" t="s">
        <v>1455</v>
      </c>
      <c r="G2270" s="95" t="s">
        <v>1741</v>
      </c>
      <c r="H2270" s="5">
        <v>1</v>
      </c>
      <c r="I2270" s="5" t="str">
        <f>VLOOKUP(F2270,'Set up'!$A$2:$C$44,3,FALSE)</f>
        <v>Cash</v>
      </c>
      <c r="J2270" s="5">
        <f>VLOOKUP(F2270,'Set up'!$A$2:$D$44,4,FALSE)</f>
        <v>0</v>
      </c>
      <c r="K2270" s="4">
        <f t="shared" si="764"/>
        <v>45231</v>
      </c>
      <c r="L2270" s="5">
        <f t="shared" si="765"/>
        <v>11</v>
      </c>
      <c r="M2270" s="5">
        <f t="shared" si="766"/>
        <v>2023</v>
      </c>
      <c r="N2270" s="96">
        <v>1826</v>
      </c>
      <c r="P2270" s="6">
        <f t="shared" si="767"/>
        <v>1826</v>
      </c>
      <c r="Q2270" s="7">
        <f t="shared" ref="Q2270:Q2274" si="769">SUM(Q2269+N2270)</f>
        <v>3814550.6500000022</v>
      </c>
      <c r="R2270" s="44" t="str">
        <f>VLOOKUP(F2270,'Set up'!$A$2:$E$48,5,FALSE)</f>
        <v>Chq</v>
      </c>
    </row>
    <row r="2271" spans="1:18" ht="15" customHeight="1" x14ac:dyDescent="0.3">
      <c r="A2271" s="4">
        <v>45231</v>
      </c>
      <c r="B2271" s="5">
        <f t="shared" si="762"/>
        <v>11</v>
      </c>
      <c r="C2271" s="5">
        <f t="shared" si="763"/>
        <v>2023</v>
      </c>
      <c r="D2271" s="88" t="s">
        <v>2051</v>
      </c>
      <c r="E2271" s="5" t="s">
        <v>228</v>
      </c>
      <c r="F2271" s="1" t="s">
        <v>1455</v>
      </c>
      <c r="G2271" s="90" t="s">
        <v>1742</v>
      </c>
      <c r="H2271" s="5">
        <v>2</v>
      </c>
      <c r="I2271" s="5" t="str">
        <f>VLOOKUP(F2271,'Set up'!$A$2:$C$44,3,FALSE)</f>
        <v>Cash</v>
      </c>
      <c r="J2271" s="5">
        <f>VLOOKUP(F2271,'Set up'!$A$2:$D$44,4,FALSE)</f>
        <v>0</v>
      </c>
      <c r="K2271" s="4">
        <f t="shared" si="764"/>
        <v>45231</v>
      </c>
      <c r="L2271" s="5">
        <f t="shared" si="765"/>
        <v>11</v>
      </c>
      <c r="M2271" s="5">
        <f t="shared" si="766"/>
        <v>2023</v>
      </c>
      <c r="N2271" s="96">
        <v>853.2</v>
      </c>
      <c r="P2271" s="6">
        <f t="shared" si="767"/>
        <v>853.2</v>
      </c>
      <c r="Q2271" s="7">
        <f t="shared" si="769"/>
        <v>3815403.8500000024</v>
      </c>
      <c r="R2271" s="44" t="str">
        <f>VLOOKUP(F2271,'Set up'!$A$2:$E$48,5,FALSE)</f>
        <v>Chq</v>
      </c>
    </row>
    <row r="2272" spans="1:18" ht="15" customHeight="1" x14ac:dyDescent="0.3">
      <c r="A2272" s="4">
        <v>45231</v>
      </c>
      <c r="B2272" s="5">
        <f t="shared" ref="B2272:B2275" si="770">MONTH(A2272)</f>
        <v>11</v>
      </c>
      <c r="C2272" s="5">
        <f t="shared" ref="C2272:C2275" si="771">YEAR(A2272)</f>
        <v>2023</v>
      </c>
      <c r="D2272" s="88" t="s">
        <v>2051</v>
      </c>
      <c r="E2272" s="5" t="s">
        <v>228</v>
      </c>
      <c r="F2272" s="1" t="s">
        <v>1455</v>
      </c>
      <c r="G2272" s="90" t="s">
        <v>1743</v>
      </c>
      <c r="H2272" s="5">
        <v>1</v>
      </c>
      <c r="I2272" s="5" t="str">
        <f>VLOOKUP(F2272,'Set up'!$A$2:$C$44,3,FALSE)</f>
        <v>Cash</v>
      </c>
      <c r="J2272" s="5">
        <f>VLOOKUP(F2272,'Set up'!$A$2:$D$44,4,FALSE)</f>
        <v>0</v>
      </c>
      <c r="K2272" s="4">
        <f t="shared" si="764"/>
        <v>45231</v>
      </c>
      <c r="L2272" s="5">
        <f t="shared" si="765"/>
        <v>11</v>
      </c>
      <c r="M2272" s="5">
        <f t="shared" si="766"/>
        <v>2023</v>
      </c>
      <c r="N2272" s="96">
        <v>426.6</v>
      </c>
      <c r="P2272" s="6">
        <f>SUM(N2272+O2272)</f>
        <v>426.6</v>
      </c>
      <c r="Q2272" s="7">
        <f t="shared" si="769"/>
        <v>3815830.4500000025</v>
      </c>
      <c r="R2272" s="44" t="str">
        <f>VLOOKUP(F2272,'Set up'!$A$2:$E$48,5,FALSE)</f>
        <v>Chq</v>
      </c>
    </row>
    <row r="2273" spans="1:18" ht="15" customHeight="1" x14ac:dyDescent="0.3">
      <c r="A2273" s="4">
        <v>45231</v>
      </c>
      <c r="B2273" s="5">
        <f t="shared" si="770"/>
        <v>11</v>
      </c>
      <c r="C2273" s="5">
        <f t="shared" si="771"/>
        <v>2023</v>
      </c>
      <c r="D2273" s="88" t="s">
        <v>2051</v>
      </c>
      <c r="E2273" s="5" t="s">
        <v>228</v>
      </c>
      <c r="F2273" s="1" t="s">
        <v>1455</v>
      </c>
      <c r="G2273" s="99" t="s">
        <v>44</v>
      </c>
      <c r="H2273" s="5">
        <v>2</v>
      </c>
      <c r="I2273" s="5" t="str">
        <f>VLOOKUP(F2273,'Set up'!$A$2:$C$44,3,FALSE)</f>
        <v>Cash</v>
      </c>
      <c r="J2273" s="5">
        <f>VLOOKUP(F2273,'Set up'!$A$2:$D$44,4,FALSE)</f>
        <v>0</v>
      </c>
      <c r="K2273" s="4">
        <f t="shared" si="764"/>
        <v>45231</v>
      </c>
      <c r="L2273" s="5">
        <f t="shared" si="765"/>
        <v>11</v>
      </c>
      <c r="M2273" s="5">
        <f t="shared" si="766"/>
        <v>2023</v>
      </c>
      <c r="N2273" s="96">
        <v>516</v>
      </c>
      <c r="P2273" s="6">
        <f t="shared" si="767"/>
        <v>516</v>
      </c>
      <c r="Q2273" s="7">
        <f t="shared" si="769"/>
        <v>3816346.4500000025</v>
      </c>
      <c r="R2273" s="44" t="str">
        <f>VLOOKUP(F2273,'Set up'!$A$2:$E$48,5,FALSE)</f>
        <v>Chq</v>
      </c>
    </row>
    <row r="2274" spans="1:18" ht="15" customHeight="1" x14ac:dyDescent="0.3">
      <c r="A2274" s="4">
        <v>45231</v>
      </c>
      <c r="B2274" s="5">
        <f t="shared" si="770"/>
        <v>11</v>
      </c>
      <c r="C2274" s="5">
        <f t="shared" si="771"/>
        <v>2023</v>
      </c>
      <c r="D2274" s="88" t="s">
        <v>2051</v>
      </c>
      <c r="E2274" s="5" t="s">
        <v>228</v>
      </c>
      <c r="F2274" s="1" t="s">
        <v>1455</v>
      </c>
      <c r="G2274" s="90" t="s">
        <v>17</v>
      </c>
      <c r="H2274" s="5">
        <v>1</v>
      </c>
      <c r="I2274" s="5" t="str">
        <f>VLOOKUP(F2274,'Set up'!$A$2:$C$44,3,FALSE)</f>
        <v>Cash</v>
      </c>
      <c r="J2274" s="5">
        <f>VLOOKUP(F2274,'Set up'!$A$2:$D$44,4,FALSE)</f>
        <v>0</v>
      </c>
      <c r="K2274" s="4">
        <f t="shared" si="764"/>
        <v>45231</v>
      </c>
      <c r="L2274" s="5">
        <f t="shared" si="765"/>
        <v>11</v>
      </c>
      <c r="M2274" s="5">
        <f t="shared" si="766"/>
        <v>2023</v>
      </c>
      <c r="N2274" s="96">
        <v>110</v>
      </c>
      <c r="P2274" s="6">
        <f t="shared" si="767"/>
        <v>110</v>
      </c>
      <c r="Q2274" s="7">
        <f t="shared" si="769"/>
        <v>3816456.4500000025</v>
      </c>
      <c r="R2274" s="44" t="str">
        <f>VLOOKUP(F2274,'Set up'!$A$2:$E$48,5,FALSE)</f>
        <v>Chq</v>
      </c>
    </row>
    <row r="2275" spans="1:18" ht="15" customHeight="1" x14ac:dyDescent="0.3">
      <c r="A2275" s="4">
        <v>45233</v>
      </c>
      <c r="B2275" s="5">
        <f t="shared" si="770"/>
        <v>11</v>
      </c>
      <c r="C2275" s="5">
        <f t="shared" si="771"/>
        <v>2023</v>
      </c>
      <c r="D2275" s="88" t="s">
        <v>2052</v>
      </c>
      <c r="E2275" s="5" t="s">
        <v>1699</v>
      </c>
      <c r="F2275" s="1" t="s">
        <v>2030</v>
      </c>
      <c r="G2275" s="90" t="s">
        <v>1260</v>
      </c>
      <c r="H2275" s="5">
        <v>3</v>
      </c>
      <c r="I2275" s="5" t="str">
        <f>VLOOKUP(F2275,'Set up'!$A$2:$C$44,3,FALSE)</f>
        <v>Cash</v>
      </c>
      <c r="J2275" s="5">
        <f>VLOOKUP(F2275,'Set up'!$A$2:$D$44,4,FALSE)</f>
        <v>0</v>
      </c>
      <c r="K2275" s="4">
        <f t="shared" ref="K2275:K2277" si="772">A2275+J2275</f>
        <v>45233</v>
      </c>
      <c r="L2275" s="5">
        <f t="shared" ref="L2275:L2277" si="773">MONTH(K2275)</f>
        <v>11</v>
      </c>
      <c r="M2275" s="5">
        <f t="shared" ref="M2275:M2277" si="774">YEAR(K2275)</f>
        <v>2023</v>
      </c>
      <c r="N2275" s="96">
        <v>270</v>
      </c>
      <c r="P2275" s="6">
        <f t="shared" ref="P2275:P2277" si="775">SUM(N2275+O2275)</f>
        <v>270</v>
      </c>
      <c r="Q2275" s="7">
        <f t="shared" ref="Q2275:Q2277" si="776">SUM(Q2274+N2275)</f>
        <v>3816726.4500000025</v>
      </c>
      <c r="R2275" s="44" t="str">
        <f>VLOOKUP(F2275,'Set up'!$A$2:$E$48,5,FALSE)</f>
        <v>Cash</v>
      </c>
    </row>
    <row r="2276" spans="1:18" ht="15" customHeight="1" x14ac:dyDescent="0.3">
      <c r="A2276" s="4">
        <v>45233</v>
      </c>
      <c r="B2276" s="5">
        <f t="shared" ref="B2276:B2277" si="777">MONTH(A2276)</f>
        <v>11</v>
      </c>
      <c r="C2276" s="5">
        <f t="shared" ref="C2276:C2277" si="778">YEAR(A2276)</f>
        <v>2023</v>
      </c>
      <c r="D2276" s="88" t="s">
        <v>2052</v>
      </c>
      <c r="E2276" s="5" t="s">
        <v>1699</v>
      </c>
      <c r="F2276" s="1" t="s">
        <v>2030</v>
      </c>
      <c r="G2276" s="11" t="s">
        <v>915</v>
      </c>
      <c r="H2276" s="5">
        <v>1</v>
      </c>
      <c r="I2276" s="5" t="str">
        <f>VLOOKUP(F2276,'Set up'!$A$2:$C$44,3,FALSE)</f>
        <v>Cash</v>
      </c>
      <c r="J2276" s="5">
        <f>VLOOKUP(F2276,'Set up'!$A$2:$D$44,4,FALSE)</f>
        <v>0</v>
      </c>
      <c r="K2276" s="4">
        <f t="shared" si="772"/>
        <v>45233</v>
      </c>
      <c r="L2276" s="5">
        <f t="shared" si="773"/>
        <v>11</v>
      </c>
      <c r="M2276" s="5">
        <f t="shared" si="774"/>
        <v>2023</v>
      </c>
      <c r="N2276" s="96">
        <v>264</v>
      </c>
      <c r="P2276" s="6">
        <f t="shared" si="775"/>
        <v>264</v>
      </c>
      <c r="Q2276" s="7">
        <f t="shared" si="776"/>
        <v>3816990.4500000025</v>
      </c>
      <c r="R2276" s="44" t="str">
        <f>VLOOKUP(F2276,'Set up'!$A$2:$E$48,5,FALSE)</f>
        <v>Cash</v>
      </c>
    </row>
    <row r="2277" spans="1:18" ht="15" customHeight="1" x14ac:dyDescent="0.3">
      <c r="A2277" s="4">
        <v>45233</v>
      </c>
      <c r="B2277" s="5">
        <f t="shared" si="777"/>
        <v>11</v>
      </c>
      <c r="C2277" s="5">
        <f t="shared" si="778"/>
        <v>2023</v>
      </c>
      <c r="D2277" s="88" t="s">
        <v>2052</v>
      </c>
      <c r="E2277" s="5" t="s">
        <v>1699</v>
      </c>
      <c r="F2277" s="1" t="s">
        <v>2030</v>
      </c>
      <c r="G2277" s="90" t="s">
        <v>2035</v>
      </c>
      <c r="H2277" s="5">
        <v>1</v>
      </c>
      <c r="I2277" s="5" t="str">
        <f>VLOOKUP(F2277,'Set up'!$A$2:$C$44,3,FALSE)</f>
        <v>Cash</v>
      </c>
      <c r="J2277" s="5">
        <f>VLOOKUP(F2277,'Set up'!$A$2:$D$44,4,FALSE)</f>
        <v>0</v>
      </c>
      <c r="K2277" s="4">
        <f t="shared" si="772"/>
        <v>45233</v>
      </c>
      <c r="L2277" s="5">
        <f t="shared" si="773"/>
        <v>11</v>
      </c>
      <c r="M2277" s="5">
        <f t="shared" si="774"/>
        <v>2023</v>
      </c>
      <c r="N2277" s="96">
        <v>100</v>
      </c>
      <c r="P2277" s="6">
        <f t="shared" si="775"/>
        <v>100</v>
      </c>
      <c r="Q2277" s="7">
        <f t="shared" si="776"/>
        <v>3817090.4500000025</v>
      </c>
      <c r="R2277" s="44" t="str">
        <f>VLOOKUP(F2277,'Set up'!$A$2:$E$48,5,FALSE)</f>
        <v>Cash</v>
      </c>
    </row>
    <row r="2278" spans="1:18" ht="15" customHeight="1" x14ac:dyDescent="0.3">
      <c r="A2278" s="4">
        <v>45233</v>
      </c>
      <c r="B2278" s="5">
        <f t="shared" ref="B2278:B2288" si="779">MONTH(A2278)</f>
        <v>11</v>
      </c>
      <c r="C2278" s="5">
        <f t="shared" ref="C2278:C2288" si="780">YEAR(A2278)</f>
        <v>2023</v>
      </c>
      <c r="D2278" s="88" t="s">
        <v>2053</v>
      </c>
      <c r="E2278" s="5" t="s">
        <v>401</v>
      </c>
      <c r="F2278" s="1" t="s">
        <v>402</v>
      </c>
      <c r="G2278" s="90" t="s">
        <v>95</v>
      </c>
      <c r="H2278" s="5">
        <v>1</v>
      </c>
      <c r="I2278" s="5" t="str">
        <f>VLOOKUP(F2278,'Set up'!$A$2:$C$44,3,FALSE)</f>
        <v>Cash</v>
      </c>
      <c r="J2278" s="5">
        <f>VLOOKUP(F2278,'Set up'!$A$2:$D$44,4,FALSE)</f>
        <v>0</v>
      </c>
      <c r="K2278" s="4">
        <f t="shared" ref="K2278:K2281" si="781">A2278+J2278</f>
        <v>45233</v>
      </c>
      <c r="L2278" s="5">
        <f t="shared" ref="L2278:L2281" si="782">MONTH(K2278)</f>
        <v>11</v>
      </c>
      <c r="M2278" s="5">
        <f t="shared" ref="M2278:M2281" si="783">YEAR(K2278)</f>
        <v>2023</v>
      </c>
      <c r="N2278" s="96">
        <v>1738</v>
      </c>
      <c r="P2278" s="6">
        <f t="shared" ref="P2278:P2281" si="784">SUM(N2278+O2278)</f>
        <v>1738</v>
      </c>
      <c r="Q2278" s="7">
        <f t="shared" ref="Q2278:Q2281" si="785">SUM(Q2277+N2278)</f>
        <v>3818828.4500000025</v>
      </c>
      <c r="R2278" s="44" t="str">
        <f>VLOOKUP(F2278,'Set up'!$A$2:$E$48,5,FALSE)</f>
        <v>Trsf</v>
      </c>
    </row>
    <row r="2279" spans="1:18" ht="15" customHeight="1" x14ac:dyDescent="0.3">
      <c r="A2279" s="4">
        <v>45233</v>
      </c>
      <c r="B2279" s="5">
        <f t="shared" si="779"/>
        <v>11</v>
      </c>
      <c r="C2279" s="5">
        <f t="shared" si="780"/>
        <v>2023</v>
      </c>
      <c r="D2279" s="88" t="s">
        <v>2053</v>
      </c>
      <c r="E2279" s="5" t="s">
        <v>401</v>
      </c>
      <c r="F2279" s="1" t="s">
        <v>402</v>
      </c>
      <c r="G2279" s="90" t="s">
        <v>1413</v>
      </c>
      <c r="H2279" s="5">
        <v>1</v>
      </c>
      <c r="I2279" s="5" t="str">
        <f>VLOOKUP(F2279,'Set up'!$A$2:$C$44,3,FALSE)</f>
        <v>Cash</v>
      </c>
      <c r="J2279" s="5">
        <f>VLOOKUP(F2279,'Set up'!$A$2:$D$44,4,FALSE)</f>
        <v>0</v>
      </c>
      <c r="K2279" s="4">
        <f t="shared" si="781"/>
        <v>45233</v>
      </c>
      <c r="L2279" s="5">
        <f t="shared" si="782"/>
        <v>11</v>
      </c>
      <c r="M2279" s="5">
        <f t="shared" si="783"/>
        <v>2023</v>
      </c>
      <c r="N2279" s="96">
        <v>405</v>
      </c>
      <c r="P2279" s="6">
        <f t="shared" si="784"/>
        <v>405</v>
      </c>
      <c r="Q2279" s="7">
        <f t="shared" si="785"/>
        <v>3819233.4500000025</v>
      </c>
      <c r="R2279" s="44" t="str">
        <f>VLOOKUP(F2279,'Set up'!$A$2:$E$48,5,FALSE)</f>
        <v>Trsf</v>
      </c>
    </row>
    <row r="2280" spans="1:18" ht="15" customHeight="1" x14ac:dyDescent="0.3">
      <c r="A2280" s="4">
        <v>45233</v>
      </c>
      <c r="B2280" s="5">
        <f t="shared" si="779"/>
        <v>11</v>
      </c>
      <c r="C2280" s="5">
        <f t="shared" si="780"/>
        <v>2023</v>
      </c>
      <c r="D2280" s="88" t="s">
        <v>2053</v>
      </c>
      <c r="E2280" s="5" t="s">
        <v>401</v>
      </c>
      <c r="F2280" s="1" t="s">
        <v>402</v>
      </c>
      <c r="G2280" s="90" t="s">
        <v>793</v>
      </c>
      <c r="H2280" s="5">
        <v>2</v>
      </c>
      <c r="I2280" s="5" t="str">
        <f>VLOOKUP(F2280,'Set up'!$A$2:$C$44,3,FALSE)</f>
        <v>Cash</v>
      </c>
      <c r="J2280" s="5">
        <f>VLOOKUP(F2280,'Set up'!$A$2:$D$44,4,FALSE)</f>
        <v>0</v>
      </c>
      <c r="K2280" s="4">
        <f t="shared" si="781"/>
        <v>45233</v>
      </c>
      <c r="L2280" s="5">
        <f t="shared" si="782"/>
        <v>11</v>
      </c>
      <c r="M2280" s="5">
        <f t="shared" si="783"/>
        <v>2023</v>
      </c>
      <c r="N2280" s="96">
        <v>125</v>
      </c>
      <c r="P2280" s="6">
        <f t="shared" si="784"/>
        <v>125</v>
      </c>
      <c r="Q2280" s="7">
        <f t="shared" si="785"/>
        <v>3819358.4500000025</v>
      </c>
      <c r="R2280" s="44" t="str">
        <f>VLOOKUP(F2280,'Set up'!$A$2:$E$48,5,FALSE)</f>
        <v>Trsf</v>
      </c>
    </row>
    <row r="2281" spans="1:18" ht="15" customHeight="1" x14ac:dyDescent="0.3">
      <c r="A2281" s="4">
        <v>45233</v>
      </c>
      <c r="B2281" s="5">
        <f t="shared" si="779"/>
        <v>11</v>
      </c>
      <c r="C2281" s="5">
        <f t="shared" si="780"/>
        <v>2023</v>
      </c>
      <c r="D2281" s="88" t="s">
        <v>2053</v>
      </c>
      <c r="E2281" s="5" t="s">
        <v>401</v>
      </c>
      <c r="F2281" s="1" t="s">
        <v>402</v>
      </c>
      <c r="G2281" s="90" t="s">
        <v>1889</v>
      </c>
      <c r="H2281" s="5">
        <v>1</v>
      </c>
      <c r="I2281" s="5" t="str">
        <f>VLOOKUP(F2281,'Set up'!$A$2:$C$44,3,FALSE)</f>
        <v>Cash</v>
      </c>
      <c r="J2281" s="5">
        <f>VLOOKUP(F2281,'Set up'!$A$2:$D$44,4,FALSE)</f>
        <v>0</v>
      </c>
      <c r="K2281" s="4">
        <f t="shared" si="781"/>
        <v>45233</v>
      </c>
      <c r="L2281" s="5">
        <f t="shared" si="782"/>
        <v>11</v>
      </c>
      <c r="M2281" s="5">
        <f t="shared" si="783"/>
        <v>2023</v>
      </c>
      <c r="N2281" s="96">
        <v>150</v>
      </c>
      <c r="P2281" s="6">
        <f t="shared" si="784"/>
        <v>150</v>
      </c>
      <c r="Q2281" s="7">
        <f t="shared" si="785"/>
        <v>3819508.4500000025</v>
      </c>
      <c r="R2281" s="44" t="str">
        <f>VLOOKUP(F2281,'Set up'!$A$2:$E$48,5,FALSE)</f>
        <v>Trsf</v>
      </c>
    </row>
    <row r="2282" spans="1:18" ht="15" customHeight="1" x14ac:dyDescent="0.3">
      <c r="A2282" s="4">
        <v>45234</v>
      </c>
      <c r="B2282" s="5">
        <f t="shared" si="779"/>
        <v>11</v>
      </c>
      <c r="C2282" s="5">
        <f t="shared" si="780"/>
        <v>2023</v>
      </c>
      <c r="D2282" s="88" t="s">
        <v>2054</v>
      </c>
      <c r="E2282" s="5" t="s">
        <v>1204</v>
      </c>
      <c r="F2282" s="1" t="s">
        <v>1198</v>
      </c>
      <c r="G2282" s="11" t="s">
        <v>2014</v>
      </c>
      <c r="H2282" s="5">
        <v>1</v>
      </c>
      <c r="I2282" s="5" t="str">
        <f>VLOOKUP(F2282,'Set up'!$A$2:$C$44,3,FALSE)</f>
        <v>Cash</v>
      </c>
      <c r="J2282" s="5">
        <f>VLOOKUP(F2282,'Set up'!$A$2:$D$44,4,FALSE)</f>
        <v>0</v>
      </c>
      <c r="K2282" s="4">
        <f t="shared" ref="K2282:K2287" si="786">A2282+J2282</f>
        <v>45234</v>
      </c>
      <c r="L2282" s="5">
        <f t="shared" ref="L2282:L2287" si="787">MONTH(K2282)</f>
        <v>11</v>
      </c>
      <c r="M2282" s="5">
        <f t="shared" ref="M2282:M2287" si="788">YEAR(K2282)</f>
        <v>2023</v>
      </c>
      <c r="N2282" s="96">
        <v>1777.5</v>
      </c>
      <c r="P2282" s="6">
        <f t="shared" ref="P2282:P2299" si="789">SUM(N2282+O2282)</f>
        <v>1777.5</v>
      </c>
      <c r="Q2282" s="7">
        <f t="shared" ref="Q2282:Q2287" si="790">SUM(Q2281+N2282)</f>
        <v>3821285.9500000025</v>
      </c>
      <c r="R2282" s="44" t="str">
        <f>VLOOKUP(F2282,'Set up'!$A$2:$E$48,5,FALSE)</f>
        <v>Trsf</v>
      </c>
    </row>
    <row r="2283" spans="1:18" ht="15" customHeight="1" x14ac:dyDescent="0.3">
      <c r="A2283" s="4">
        <v>45234</v>
      </c>
      <c r="B2283" s="5">
        <f t="shared" si="779"/>
        <v>11</v>
      </c>
      <c r="C2283" s="5">
        <f t="shared" si="780"/>
        <v>2023</v>
      </c>
      <c r="D2283" s="88" t="s">
        <v>2054</v>
      </c>
      <c r="E2283" s="5" t="s">
        <v>1204</v>
      </c>
      <c r="F2283" s="1" t="s">
        <v>1198</v>
      </c>
      <c r="G2283" s="11" t="s">
        <v>1433</v>
      </c>
      <c r="H2283" s="5">
        <v>1</v>
      </c>
      <c r="I2283" s="5" t="str">
        <f>VLOOKUP(F2283,'Set up'!$A$2:$C$44,3,FALSE)</f>
        <v>Cash</v>
      </c>
      <c r="J2283" s="5">
        <f>VLOOKUP(F2283,'Set up'!$A$2:$D$44,4,FALSE)</f>
        <v>0</v>
      </c>
      <c r="K2283" s="4">
        <f t="shared" si="786"/>
        <v>45234</v>
      </c>
      <c r="L2283" s="5">
        <f t="shared" si="787"/>
        <v>11</v>
      </c>
      <c r="M2283" s="5">
        <f t="shared" si="788"/>
        <v>2023</v>
      </c>
      <c r="N2283" s="96">
        <v>219</v>
      </c>
      <c r="P2283" s="6">
        <f t="shared" si="789"/>
        <v>219</v>
      </c>
      <c r="Q2283" s="7">
        <f t="shared" si="790"/>
        <v>3821504.9500000025</v>
      </c>
      <c r="R2283" s="44" t="str">
        <f>VLOOKUP(F2283,'Set up'!$A$2:$E$48,5,FALSE)</f>
        <v>Trsf</v>
      </c>
    </row>
    <row r="2284" spans="1:18" ht="15" customHeight="1" x14ac:dyDescent="0.3">
      <c r="A2284" s="4">
        <v>45234</v>
      </c>
      <c r="B2284" s="5">
        <f t="shared" si="779"/>
        <v>11</v>
      </c>
      <c r="C2284" s="5">
        <f t="shared" si="780"/>
        <v>2023</v>
      </c>
      <c r="D2284" s="88" t="s">
        <v>2054</v>
      </c>
      <c r="E2284" s="5" t="s">
        <v>1204</v>
      </c>
      <c r="F2284" s="1" t="s">
        <v>1198</v>
      </c>
      <c r="G2284" s="11" t="s">
        <v>1799</v>
      </c>
      <c r="H2284" s="5">
        <v>2</v>
      </c>
      <c r="I2284" s="5" t="str">
        <f>VLOOKUP(F2284,'Set up'!$A$2:$C$44,3,FALSE)</f>
        <v>Cash</v>
      </c>
      <c r="J2284" s="5">
        <f>VLOOKUP(F2284,'Set up'!$A$2:$D$44,4,FALSE)</f>
        <v>0</v>
      </c>
      <c r="K2284" s="4">
        <f t="shared" si="786"/>
        <v>45234</v>
      </c>
      <c r="L2284" s="5">
        <f t="shared" si="787"/>
        <v>11</v>
      </c>
      <c r="M2284" s="5">
        <f t="shared" si="788"/>
        <v>2023</v>
      </c>
      <c r="N2284" s="96">
        <v>438</v>
      </c>
      <c r="P2284" s="6">
        <f t="shared" si="789"/>
        <v>438</v>
      </c>
      <c r="Q2284" s="7">
        <f t="shared" si="790"/>
        <v>3821942.9500000025</v>
      </c>
      <c r="R2284" s="44" t="str">
        <f>VLOOKUP(F2284,'Set up'!$A$2:$E$48,5,FALSE)</f>
        <v>Trsf</v>
      </c>
    </row>
    <row r="2285" spans="1:18" ht="15" customHeight="1" x14ac:dyDescent="0.3">
      <c r="A2285" s="4">
        <v>45234</v>
      </c>
      <c r="B2285" s="5">
        <f t="shared" si="779"/>
        <v>11</v>
      </c>
      <c r="C2285" s="5">
        <f t="shared" si="780"/>
        <v>2023</v>
      </c>
      <c r="D2285" s="88" t="s">
        <v>2054</v>
      </c>
      <c r="E2285" s="5" t="s">
        <v>1204</v>
      </c>
      <c r="F2285" s="1" t="s">
        <v>1198</v>
      </c>
      <c r="G2285" s="89" t="s">
        <v>1820</v>
      </c>
      <c r="H2285" s="5">
        <v>1</v>
      </c>
      <c r="I2285" s="5" t="str">
        <f>VLOOKUP(F2285,'Set up'!$A$2:$C$44,3,FALSE)</f>
        <v>Cash</v>
      </c>
      <c r="J2285" s="5">
        <f>VLOOKUP(F2285,'Set up'!$A$2:$D$44,4,FALSE)</f>
        <v>0</v>
      </c>
      <c r="K2285" s="4">
        <f t="shared" si="786"/>
        <v>45234</v>
      </c>
      <c r="L2285" s="5">
        <f t="shared" si="787"/>
        <v>11</v>
      </c>
      <c r="M2285" s="5">
        <f t="shared" si="788"/>
        <v>2023</v>
      </c>
      <c r="N2285" s="96">
        <v>236</v>
      </c>
      <c r="P2285" s="6">
        <f t="shared" si="789"/>
        <v>236</v>
      </c>
      <c r="Q2285" s="7">
        <f t="shared" si="790"/>
        <v>3822178.9500000025</v>
      </c>
      <c r="R2285" s="44" t="str">
        <f>VLOOKUP(F2285,'Set up'!$A$2:$E$48,5,FALSE)</f>
        <v>Trsf</v>
      </c>
    </row>
    <row r="2286" spans="1:18" ht="15" customHeight="1" x14ac:dyDescent="0.3">
      <c r="A2286" s="4">
        <v>45234</v>
      </c>
      <c r="B2286" s="5">
        <f t="shared" si="779"/>
        <v>11</v>
      </c>
      <c r="C2286" s="5">
        <f t="shared" si="780"/>
        <v>2023</v>
      </c>
      <c r="D2286" s="88" t="s">
        <v>2054</v>
      </c>
      <c r="E2286" s="5" t="s">
        <v>1204</v>
      </c>
      <c r="F2286" s="1" t="s">
        <v>1198</v>
      </c>
      <c r="G2286" s="90" t="s">
        <v>1063</v>
      </c>
      <c r="H2286" s="5">
        <v>1</v>
      </c>
      <c r="I2286" s="5" t="str">
        <f>VLOOKUP(F2286,'Set up'!$A$2:$C$44,3,FALSE)</f>
        <v>Cash</v>
      </c>
      <c r="J2286" s="5">
        <f>VLOOKUP(F2286,'Set up'!$A$2:$D$44,4,FALSE)</f>
        <v>0</v>
      </c>
      <c r="K2286" s="4">
        <f t="shared" si="786"/>
        <v>45234</v>
      </c>
      <c r="L2286" s="5">
        <f t="shared" si="787"/>
        <v>11</v>
      </c>
      <c r="M2286" s="5">
        <f t="shared" si="788"/>
        <v>2023</v>
      </c>
      <c r="N2286" s="96">
        <v>95</v>
      </c>
      <c r="P2286" s="6">
        <f t="shared" si="789"/>
        <v>95</v>
      </c>
      <c r="Q2286" s="7">
        <f t="shared" si="790"/>
        <v>3822273.9500000025</v>
      </c>
      <c r="R2286" s="44" t="str">
        <f>VLOOKUP(F2286,'Set up'!$A$2:$E$48,5,FALSE)</f>
        <v>Trsf</v>
      </c>
    </row>
    <row r="2287" spans="1:18" ht="15" customHeight="1" x14ac:dyDescent="0.3">
      <c r="A2287" s="4">
        <v>45234</v>
      </c>
      <c r="B2287" s="5">
        <f t="shared" si="779"/>
        <v>11</v>
      </c>
      <c r="C2287" s="5">
        <f t="shared" si="780"/>
        <v>2023</v>
      </c>
      <c r="D2287" s="88" t="s">
        <v>2054</v>
      </c>
      <c r="E2287" s="5" t="s">
        <v>1204</v>
      </c>
      <c r="F2287" s="1" t="s">
        <v>1198</v>
      </c>
      <c r="G2287" s="90" t="s">
        <v>1112</v>
      </c>
      <c r="H2287" s="5">
        <v>5</v>
      </c>
      <c r="I2287" s="5" t="str">
        <f>VLOOKUP(F2287,'Set up'!$A$2:$C$44,3,FALSE)</f>
        <v>Cash</v>
      </c>
      <c r="J2287" s="5">
        <f>VLOOKUP(F2287,'Set up'!$A$2:$D$44,4,FALSE)</f>
        <v>0</v>
      </c>
      <c r="K2287" s="4">
        <f t="shared" si="786"/>
        <v>45234</v>
      </c>
      <c r="L2287" s="5">
        <f t="shared" si="787"/>
        <v>11</v>
      </c>
      <c r="M2287" s="5">
        <f t="shared" si="788"/>
        <v>2023</v>
      </c>
      <c r="N2287" s="96">
        <v>312.5</v>
      </c>
      <c r="P2287" s="6">
        <f t="shared" si="789"/>
        <v>312.5</v>
      </c>
      <c r="Q2287" s="7">
        <f t="shared" si="790"/>
        <v>3822586.4500000025</v>
      </c>
      <c r="R2287" s="44" t="str">
        <f>VLOOKUP(F2287,'Set up'!$A$2:$E$48,5,FALSE)</f>
        <v>Trsf</v>
      </c>
    </row>
    <row r="2288" spans="1:18" ht="15" customHeight="1" x14ac:dyDescent="0.3">
      <c r="A2288" s="4">
        <v>45236</v>
      </c>
      <c r="B2288" s="5">
        <f t="shared" si="779"/>
        <v>11</v>
      </c>
      <c r="C2288" s="5">
        <f t="shared" si="780"/>
        <v>2023</v>
      </c>
      <c r="D2288" s="88" t="s">
        <v>2055</v>
      </c>
      <c r="E2288" s="5" t="s">
        <v>2023</v>
      </c>
      <c r="F2288" s="1" t="s">
        <v>2020</v>
      </c>
      <c r="G2288" s="90" t="s">
        <v>1112</v>
      </c>
      <c r="H2288" s="5">
        <v>7</v>
      </c>
      <c r="I2288" s="5" t="str">
        <f>VLOOKUP(F2288,'Set up'!$A$2:$C$44,3,FALSE)</f>
        <v>Cash</v>
      </c>
      <c r="J2288" s="5">
        <f>VLOOKUP(F2288,'Set up'!$A$2:$D$44,4,FALSE)</f>
        <v>0</v>
      </c>
      <c r="K2288" s="4">
        <f t="shared" ref="K2288" si="791">A2288+J2288</f>
        <v>45236</v>
      </c>
      <c r="L2288" s="5">
        <f t="shared" ref="L2288" si="792">MONTH(K2288)</f>
        <v>11</v>
      </c>
      <c r="M2288" s="5">
        <f t="shared" ref="M2288" si="793">YEAR(K2288)</f>
        <v>2023</v>
      </c>
      <c r="N2288" s="96">
        <v>437.5</v>
      </c>
      <c r="P2288" s="6">
        <f t="shared" si="789"/>
        <v>437.5</v>
      </c>
      <c r="Q2288" s="7">
        <f t="shared" ref="Q2288:Q2299" si="794">SUM(Q2287+N2288)</f>
        <v>3823023.9500000025</v>
      </c>
      <c r="R2288" s="44" t="str">
        <f>VLOOKUP(F2288,'Set up'!$A$2:$E$48,5,FALSE)</f>
        <v>Trsf</v>
      </c>
    </row>
    <row r="2289" spans="1:18" ht="15" customHeight="1" x14ac:dyDescent="0.3">
      <c r="A2289" s="4">
        <v>45236</v>
      </c>
      <c r="B2289" s="5">
        <f t="shared" ref="B2289:B2299" si="795">MONTH(A2289)</f>
        <v>11</v>
      </c>
      <c r="C2289" s="5">
        <f t="shared" ref="C2289:C2299" si="796">YEAR(A2289)</f>
        <v>2023</v>
      </c>
      <c r="D2289" s="88" t="s">
        <v>2056</v>
      </c>
      <c r="E2289" s="5" t="s">
        <v>2023</v>
      </c>
      <c r="F2289" s="1" t="s">
        <v>2020</v>
      </c>
      <c r="G2289" s="103" t="s">
        <v>1736</v>
      </c>
      <c r="H2289" s="5">
        <v>7</v>
      </c>
      <c r="I2289" s="5" t="str">
        <f>VLOOKUP(F2289,'Set up'!$A$2:$C$44,3,FALSE)</f>
        <v>Cash</v>
      </c>
      <c r="J2289" s="5">
        <f>VLOOKUP(F2289,'Set up'!$A$2:$D$44,4,FALSE)</f>
        <v>0</v>
      </c>
      <c r="K2289" s="4">
        <f t="shared" ref="K2289:K2298" si="797">A2289+J2289</f>
        <v>45236</v>
      </c>
      <c r="L2289" s="5">
        <f t="shared" ref="L2289:L2298" si="798">MONTH(K2289)</f>
        <v>11</v>
      </c>
      <c r="M2289" s="5">
        <f t="shared" ref="M2289:M2298" si="799">YEAR(K2289)</f>
        <v>2023</v>
      </c>
      <c r="N2289" s="96">
        <v>11242</v>
      </c>
      <c r="P2289" s="6">
        <f t="shared" si="789"/>
        <v>11242</v>
      </c>
      <c r="Q2289" s="7">
        <f t="shared" si="794"/>
        <v>3834265.9500000025</v>
      </c>
      <c r="R2289" s="44" t="str">
        <f>VLOOKUP(F2289,'Set up'!$A$2:$E$48,5,FALSE)</f>
        <v>Trsf</v>
      </c>
    </row>
    <row r="2290" spans="1:18" ht="15" customHeight="1" x14ac:dyDescent="0.3">
      <c r="A2290" s="4">
        <v>45236</v>
      </c>
      <c r="B2290" s="5">
        <f t="shared" si="795"/>
        <v>11</v>
      </c>
      <c r="C2290" s="5">
        <f t="shared" si="796"/>
        <v>2023</v>
      </c>
      <c r="D2290" s="88" t="s">
        <v>2056</v>
      </c>
      <c r="E2290" s="5" t="s">
        <v>2023</v>
      </c>
      <c r="F2290" s="1" t="s">
        <v>2020</v>
      </c>
      <c r="G2290" s="90" t="s">
        <v>915</v>
      </c>
      <c r="H2290" s="5">
        <v>22</v>
      </c>
      <c r="I2290" s="5" t="str">
        <f>VLOOKUP(F2290,'Set up'!$A$2:$C$44,3,FALSE)</f>
        <v>Cash</v>
      </c>
      <c r="J2290" s="5">
        <f>VLOOKUP(F2290,'Set up'!$A$2:$D$44,4,FALSE)</f>
        <v>0</v>
      </c>
      <c r="K2290" s="4">
        <f t="shared" si="797"/>
        <v>45236</v>
      </c>
      <c r="L2290" s="5">
        <f t="shared" si="798"/>
        <v>11</v>
      </c>
      <c r="M2290" s="5">
        <f t="shared" si="799"/>
        <v>2023</v>
      </c>
      <c r="N2290" s="96">
        <v>3828</v>
      </c>
      <c r="P2290" s="6">
        <f t="shared" si="789"/>
        <v>3828</v>
      </c>
      <c r="Q2290" s="7">
        <f t="shared" si="794"/>
        <v>3838093.9500000025</v>
      </c>
      <c r="R2290" s="44" t="str">
        <f>VLOOKUP(F2290,'Set up'!$A$2:$E$48,5,FALSE)</f>
        <v>Trsf</v>
      </c>
    </row>
    <row r="2291" spans="1:18" ht="15" customHeight="1" x14ac:dyDescent="0.3">
      <c r="A2291" s="4">
        <v>45236</v>
      </c>
      <c r="B2291" s="5">
        <f t="shared" si="795"/>
        <v>11</v>
      </c>
      <c r="C2291" s="5">
        <f t="shared" si="796"/>
        <v>2023</v>
      </c>
      <c r="D2291" s="88" t="s">
        <v>2056</v>
      </c>
      <c r="E2291" s="5" t="s">
        <v>2023</v>
      </c>
      <c r="F2291" s="1" t="s">
        <v>2020</v>
      </c>
      <c r="G2291" s="90" t="s">
        <v>1925</v>
      </c>
      <c r="H2291" s="5">
        <v>11</v>
      </c>
      <c r="I2291" s="5" t="str">
        <f>VLOOKUP(F2291,'Set up'!$A$2:$C$44,3,FALSE)</f>
        <v>Cash</v>
      </c>
      <c r="J2291" s="5">
        <f>VLOOKUP(F2291,'Set up'!$A$2:$D$44,4,FALSE)</f>
        <v>0</v>
      </c>
      <c r="K2291" s="4">
        <f t="shared" si="797"/>
        <v>45236</v>
      </c>
      <c r="L2291" s="5">
        <f t="shared" si="798"/>
        <v>11</v>
      </c>
      <c r="M2291" s="5">
        <f t="shared" si="799"/>
        <v>2023</v>
      </c>
      <c r="N2291" s="96">
        <v>2574</v>
      </c>
      <c r="P2291" s="6">
        <f t="shared" si="789"/>
        <v>2574</v>
      </c>
      <c r="Q2291" s="7">
        <f t="shared" si="794"/>
        <v>3840667.9500000025</v>
      </c>
      <c r="R2291" s="44" t="str">
        <f>VLOOKUP(F2291,'Set up'!$A$2:$E$48,5,FALSE)</f>
        <v>Trsf</v>
      </c>
    </row>
    <row r="2292" spans="1:18" ht="15" customHeight="1" x14ac:dyDescent="0.3">
      <c r="A2292" s="4">
        <v>45236</v>
      </c>
      <c r="B2292" s="5">
        <f t="shared" si="795"/>
        <v>11</v>
      </c>
      <c r="C2292" s="5">
        <f t="shared" si="796"/>
        <v>2023</v>
      </c>
      <c r="D2292" s="88" t="s">
        <v>2056</v>
      </c>
      <c r="E2292" s="5" t="s">
        <v>2023</v>
      </c>
      <c r="F2292" s="1" t="s">
        <v>2020</v>
      </c>
      <c r="G2292" s="90" t="s">
        <v>1075</v>
      </c>
      <c r="H2292" s="5">
        <v>1</v>
      </c>
      <c r="I2292" s="5" t="str">
        <f>VLOOKUP(F2292,'Set up'!$A$2:$C$44,3,FALSE)</f>
        <v>Cash</v>
      </c>
      <c r="J2292" s="5">
        <f>VLOOKUP(F2292,'Set up'!$A$2:$D$44,4,FALSE)</f>
        <v>0</v>
      </c>
      <c r="K2292" s="4">
        <f t="shared" si="797"/>
        <v>45236</v>
      </c>
      <c r="L2292" s="5">
        <f t="shared" si="798"/>
        <v>11</v>
      </c>
      <c r="M2292" s="5">
        <f t="shared" si="799"/>
        <v>2023</v>
      </c>
      <c r="N2292" s="96">
        <v>1000</v>
      </c>
      <c r="P2292" s="6">
        <f t="shared" si="789"/>
        <v>1000</v>
      </c>
      <c r="Q2292" s="7">
        <f t="shared" si="794"/>
        <v>3841667.9500000025</v>
      </c>
      <c r="R2292" s="44" t="str">
        <f>VLOOKUP(F2292,'Set up'!$A$2:$E$48,5,FALSE)</f>
        <v>Trsf</v>
      </c>
    </row>
    <row r="2293" spans="1:18" ht="15" customHeight="1" x14ac:dyDescent="0.3">
      <c r="A2293" s="4">
        <v>45236</v>
      </c>
      <c r="B2293" s="5">
        <f t="shared" si="795"/>
        <v>11</v>
      </c>
      <c r="C2293" s="5">
        <f t="shared" si="796"/>
        <v>2023</v>
      </c>
      <c r="D2293" s="88" t="s">
        <v>2056</v>
      </c>
      <c r="E2293" s="5" t="s">
        <v>2023</v>
      </c>
      <c r="F2293" s="1" t="s">
        <v>2020</v>
      </c>
      <c r="G2293" s="90" t="s">
        <v>1063</v>
      </c>
      <c r="H2293" s="5">
        <v>4</v>
      </c>
      <c r="I2293" s="5" t="str">
        <f>VLOOKUP(F2293,'Set up'!$A$2:$C$44,3,FALSE)</f>
        <v>Cash</v>
      </c>
      <c r="J2293" s="5">
        <f>VLOOKUP(F2293,'Set up'!$A$2:$D$44,4,FALSE)</f>
        <v>0</v>
      </c>
      <c r="K2293" s="4">
        <f t="shared" si="797"/>
        <v>45236</v>
      </c>
      <c r="L2293" s="5">
        <f t="shared" si="798"/>
        <v>11</v>
      </c>
      <c r="M2293" s="5">
        <f t="shared" si="799"/>
        <v>2023</v>
      </c>
      <c r="N2293" s="96">
        <v>380</v>
      </c>
      <c r="P2293" s="6">
        <f t="shared" si="789"/>
        <v>380</v>
      </c>
      <c r="Q2293" s="7">
        <f t="shared" si="794"/>
        <v>3842047.9500000025</v>
      </c>
      <c r="R2293" s="44" t="str">
        <f>VLOOKUP(F2293,'Set up'!$A$2:$E$48,5,FALSE)</f>
        <v>Trsf</v>
      </c>
    </row>
    <row r="2294" spans="1:18" ht="15" customHeight="1" x14ac:dyDescent="0.3">
      <c r="A2294" s="4">
        <v>45237</v>
      </c>
      <c r="B2294" s="5">
        <f t="shared" si="795"/>
        <v>11</v>
      </c>
      <c r="C2294" s="5">
        <f t="shared" si="796"/>
        <v>2023</v>
      </c>
      <c r="D2294" s="88" t="s">
        <v>2058</v>
      </c>
      <c r="E2294" s="5" t="s">
        <v>476</v>
      </c>
      <c r="F2294" s="1" t="s">
        <v>493</v>
      </c>
      <c r="G2294" s="107" t="s">
        <v>67</v>
      </c>
      <c r="H2294" s="5">
        <v>1</v>
      </c>
      <c r="I2294" s="5" t="str">
        <f>VLOOKUP(F2294,'Set up'!$A$2:$C$44,3,FALSE)</f>
        <v>Cash</v>
      </c>
      <c r="J2294" s="5">
        <f>VLOOKUP(F2294,'Set up'!$A$2:$D$44,4,FALSE)</f>
        <v>0</v>
      </c>
      <c r="K2294" s="4">
        <f t="shared" si="797"/>
        <v>45237</v>
      </c>
      <c r="L2294" s="5">
        <f t="shared" si="798"/>
        <v>11</v>
      </c>
      <c r="M2294" s="5">
        <f t="shared" si="799"/>
        <v>2023</v>
      </c>
      <c r="N2294" s="96">
        <v>1738</v>
      </c>
      <c r="P2294" s="6">
        <f t="shared" si="789"/>
        <v>1738</v>
      </c>
      <c r="Q2294" s="7">
        <f t="shared" si="794"/>
        <v>3843785.9500000025</v>
      </c>
      <c r="R2294" s="44" t="str">
        <f>VLOOKUP(F2294,'Set up'!$A$2:$E$48,5,FALSE)</f>
        <v>PD Chq</v>
      </c>
    </row>
    <row r="2295" spans="1:18" ht="15" customHeight="1" x14ac:dyDescent="0.3">
      <c r="A2295" s="4">
        <v>45237</v>
      </c>
      <c r="B2295" s="5">
        <f t="shared" si="795"/>
        <v>11</v>
      </c>
      <c r="C2295" s="5">
        <f t="shared" si="796"/>
        <v>2023</v>
      </c>
      <c r="D2295" s="88" t="s">
        <v>2058</v>
      </c>
      <c r="E2295" s="5" t="s">
        <v>476</v>
      </c>
      <c r="F2295" s="1" t="s">
        <v>493</v>
      </c>
      <c r="G2295" s="99" t="s">
        <v>915</v>
      </c>
      <c r="H2295" s="5">
        <v>2</v>
      </c>
      <c r="I2295" s="5" t="str">
        <f>VLOOKUP(F2295,'Set up'!$A$2:$C$44,3,FALSE)</f>
        <v>Cash</v>
      </c>
      <c r="J2295" s="5">
        <f>VLOOKUP(F2295,'Set up'!$A$2:$D$44,4,FALSE)</f>
        <v>0</v>
      </c>
      <c r="K2295" s="4">
        <f t="shared" si="797"/>
        <v>45237</v>
      </c>
      <c r="L2295" s="5">
        <f t="shared" si="798"/>
        <v>11</v>
      </c>
      <c r="M2295" s="5">
        <f t="shared" si="799"/>
        <v>2023</v>
      </c>
      <c r="N2295" s="96">
        <v>450</v>
      </c>
      <c r="P2295" s="6">
        <f t="shared" si="789"/>
        <v>450</v>
      </c>
      <c r="Q2295" s="7">
        <f t="shared" si="794"/>
        <v>3844235.9500000025</v>
      </c>
      <c r="R2295" s="44" t="str">
        <f>VLOOKUP(F2295,'Set up'!$A$2:$E$48,5,FALSE)</f>
        <v>PD Chq</v>
      </c>
    </row>
    <row r="2296" spans="1:18" ht="15" customHeight="1" x14ac:dyDescent="0.3">
      <c r="A2296" s="4">
        <v>45237</v>
      </c>
      <c r="B2296" s="5">
        <f t="shared" si="795"/>
        <v>11</v>
      </c>
      <c r="C2296" s="5">
        <f t="shared" si="796"/>
        <v>2023</v>
      </c>
      <c r="D2296" s="88" t="s">
        <v>2058</v>
      </c>
      <c r="E2296" s="5" t="s">
        <v>476</v>
      </c>
      <c r="F2296" s="1" t="s">
        <v>493</v>
      </c>
      <c r="G2296" s="99" t="s">
        <v>2057</v>
      </c>
      <c r="H2296" s="5">
        <v>1</v>
      </c>
      <c r="I2296" s="5" t="str">
        <f>VLOOKUP(F2296,'Set up'!$A$2:$C$44,3,FALSE)</f>
        <v>Cash</v>
      </c>
      <c r="J2296" s="5">
        <f>VLOOKUP(F2296,'Set up'!$A$2:$D$44,4,FALSE)</f>
        <v>0</v>
      </c>
      <c r="K2296" s="4">
        <f t="shared" si="797"/>
        <v>45237</v>
      </c>
      <c r="L2296" s="5">
        <f t="shared" si="798"/>
        <v>11</v>
      </c>
      <c r="M2296" s="5">
        <f t="shared" si="799"/>
        <v>2023</v>
      </c>
      <c r="N2296" s="96">
        <v>277.5</v>
      </c>
      <c r="P2296" s="6">
        <f t="shared" si="789"/>
        <v>277.5</v>
      </c>
      <c r="Q2296" s="7">
        <f t="shared" si="794"/>
        <v>3844513.4500000025</v>
      </c>
      <c r="R2296" s="44" t="str">
        <f>VLOOKUP(F2296,'Set up'!$A$2:$E$48,5,FALSE)</f>
        <v>PD Chq</v>
      </c>
    </row>
    <row r="2297" spans="1:18" ht="15" customHeight="1" x14ac:dyDescent="0.3">
      <c r="A2297" s="4">
        <v>45237</v>
      </c>
      <c r="B2297" s="5">
        <f t="shared" si="795"/>
        <v>11</v>
      </c>
      <c r="C2297" s="5">
        <f t="shared" si="796"/>
        <v>2023</v>
      </c>
      <c r="D2297" s="88" t="s">
        <v>2058</v>
      </c>
      <c r="E2297" s="5" t="s">
        <v>476</v>
      </c>
      <c r="F2297" s="1" t="s">
        <v>493</v>
      </c>
      <c r="G2297" s="90" t="s">
        <v>1063</v>
      </c>
      <c r="H2297" s="5">
        <v>1</v>
      </c>
      <c r="I2297" s="5" t="str">
        <f>VLOOKUP(F2297,'Set up'!$A$2:$C$44,3,FALSE)</f>
        <v>Cash</v>
      </c>
      <c r="J2297" s="5">
        <f>VLOOKUP(F2297,'Set up'!$A$2:$D$44,4,FALSE)</f>
        <v>0</v>
      </c>
      <c r="K2297" s="4">
        <f t="shared" si="797"/>
        <v>45237</v>
      </c>
      <c r="L2297" s="5">
        <f t="shared" si="798"/>
        <v>11</v>
      </c>
      <c r="M2297" s="5">
        <f t="shared" si="799"/>
        <v>2023</v>
      </c>
      <c r="N2297" s="96">
        <v>95</v>
      </c>
      <c r="P2297" s="6">
        <f t="shared" si="789"/>
        <v>95</v>
      </c>
      <c r="Q2297" s="7">
        <f t="shared" si="794"/>
        <v>3844608.4500000025</v>
      </c>
      <c r="R2297" s="44" t="str">
        <f>VLOOKUP(F2297,'Set up'!$A$2:$E$48,5,FALSE)</f>
        <v>PD Chq</v>
      </c>
    </row>
    <row r="2298" spans="1:18" ht="15" customHeight="1" x14ac:dyDescent="0.3">
      <c r="A2298" s="4">
        <v>45237</v>
      </c>
      <c r="B2298" s="5">
        <f t="shared" si="795"/>
        <v>11</v>
      </c>
      <c r="C2298" s="5">
        <f t="shared" si="796"/>
        <v>2023</v>
      </c>
      <c r="D2298" s="88" t="s">
        <v>2058</v>
      </c>
      <c r="E2298" s="5" t="s">
        <v>476</v>
      </c>
      <c r="F2298" s="1" t="s">
        <v>493</v>
      </c>
      <c r="G2298" s="99" t="s">
        <v>44</v>
      </c>
      <c r="H2298" s="5">
        <v>1</v>
      </c>
      <c r="I2298" s="5" t="str">
        <f>VLOOKUP(F2298,'Set up'!$A$2:$C$44,3,FALSE)</f>
        <v>Cash</v>
      </c>
      <c r="J2298" s="5">
        <f>VLOOKUP(F2298,'Set up'!$A$2:$D$44,4,FALSE)</f>
        <v>0</v>
      </c>
      <c r="K2298" s="4">
        <f t="shared" si="797"/>
        <v>45237</v>
      </c>
      <c r="L2298" s="5">
        <f t="shared" si="798"/>
        <v>11</v>
      </c>
      <c r="M2298" s="5">
        <f t="shared" si="799"/>
        <v>2023</v>
      </c>
      <c r="N2298" s="96">
        <v>258</v>
      </c>
      <c r="P2298" s="6">
        <f t="shared" si="789"/>
        <v>258</v>
      </c>
      <c r="Q2298" s="7">
        <f t="shared" si="794"/>
        <v>3844866.4500000025</v>
      </c>
      <c r="R2298" s="44" t="str">
        <f>VLOOKUP(F2298,'Set up'!$A$2:$E$48,5,FALSE)</f>
        <v>PD Chq</v>
      </c>
    </row>
    <row r="2299" spans="1:18" x14ac:dyDescent="0.3">
      <c r="A2299" s="4">
        <v>45239</v>
      </c>
      <c r="B2299" s="5">
        <f t="shared" si="795"/>
        <v>11</v>
      </c>
      <c r="C2299" s="5">
        <f t="shared" si="796"/>
        <v>2023</v>
      </c>
      <c r="D2299" s="88" t="s">
        <v>2059</v>
      </c>
      <c r="E2299" s="5" t="s">
        <v>258</v>
      </c>
      <c r="F2299" s="1" t="s">
        <v>263</v>
      </c>
      <c r="G2299" s="95" t="s">
        <v>304</v>
      </c>
      <c r="H2299" s="5">
        <v>2</v>
      </c>
      <c r="I2299" s="5" t="str">
        <f>VLOOKUP(F2299,'Set up'!$A$2:$C$44,3,FALSE)</f>
        <v>Cash</v>
      </c>
      <c r="J2299" s="5">
        <f>VLOOKUP(F2299,'Set up'!$A$2:$D$44,4,FALSE)</f>
        <v>0</v>
      </c>
      <c r="K2299" s="4">
        <f t="shared" ref="K2299:K2321" si="800">A2299+J2299</f>
        <v>45239</v>
      </c>
      <c r="L2299" s="5">
        <f t="shared" ref="L2299:L2427" si="801">MONTH(K2299)</f>
        <v>11</v>
      </c>
      <c r="M2299" s="5">
        <f t="shared" ref="M2299:M2427" si="802">YEAR(K2299)</f>
        <v>2023</v>
      </c>
      <c r="N2299" s="6">
        <v>3212</v>
      </c>
      <c r="P2299" s="6">
        <f t="shared" si="789"/>
        <v>3212</v>
      </c>
      <c r="Q2299" s="7">
        <f t="shared" si="794"/>
        <v>3848078.4500000025</v>
      </c>
      <c r="R2299" s="44" t="str">
        <f>VLOOKUP(F2299,'Set up'!$A$2:$E$48,5,FALSE)</f>
        <v>Cash</v>
      </c>
    </row>
    <row r="2300" spans="1:18" x14ac:dyDescent="0.3">
      <c r="A2300" s="4">
        <v>45239</v>
      </c>
      <c r="B2300" s="5">
        <f t="shared" ref="B2300:B2427" si="803">MONTH(A2300)</f>
        <v>11</v>
      </c>
      <c r="C2300" s="5">
        <f t="shared" ref="C2300:C2427" si="804">YEAR(A2300)</f>
        <v>2023</v>
      </c>
      <c r="D2300" s="88" t="s">
        <v>2059</v>
      </c>
      <c r="E2300" s="5" t="s">
        <v>258</v>
      </c>
      <c r="F2300" s="1" t="s">
        <v>263</v>
      </c>
      <c r="G2300" s="90" t="s">
        <v>2060</v>
      </c>
      <c r="H2300" s="5">
        <v>5</v>
      </c>
      <c r="I2300" s="5" t="str">
        <f>VLOOKUP(F2300,'Set up'!$A$2:$C$44,3,FALSE)</f>
        <v>Cash</v>
      </c>
      <c r="J2300" s="5">
        <f>VLOOKUP(F2300,'Set up'!$A$2:$D$44,4,FALSE)</f>
        <v>0</v>
      </c>
      <c r="K2300" s="4">
        <f t="shared" si="800"/>
        <v>45239</v>
      </c>
      <c r="L2300" s="5">
        <f t="shared" si="801"/>
        <v>11</v>
      </c>
      <c r="M2300" s="5">
        <f t="shared" si="802"/>
        <v>2023</v>
      </c>
      <c r="N2300" s="6">
        <v>1295</v>
      </c>
      <c r="P2300" s="6">
        <f t="shared" ref="P2300:P2321" si="805">SUM(N2300+O2300)</f>
        <v>1295</v>
      </c>
      <c r="Q2300" s="7">
        <f t="shared" ref="Q2300:Q2321" si="806">SUM(Q2299+N2300)</f>
        <v>3849373.4500000025</v>
      </c>
      <c r="R2300" s="44" t="str">
        <f>VLOOKUP(F2300,'Set up'!$A$2:$E$48,5,FALSE)</f>
        <v>Cash</v>
      </c>
    </row>
    <row r="2301" spans="1:18" x14ac:dyDescent="0.3">
      <c r="A2301" s="4">
        <v>45239</v>
      </c>
      <c r="B2301" s="5">
        <f t="shared" si="803"/>
        <v>11</v>
      </c>
      <c r="C2301" s="5">
        <f t="shared" si="804"/>
        <v>2023</v>
      </c>
      <c r="D2301" s="88" t="s">
        <v>2059</v>
      </c>
      <c r="E2301" s="5" t="s">
        <v>258</v>
      </c>
      <c r="F2301" s="1" t="s">
        <v>263</v>
      </c>
      <c r="G2301" s="126" t="s">
        <v>44</v>
      </c>
      <c r="H2301" s="5">
        <v>2</v>
      </c>
      <c r="I2301" s="5" t="str">
        <f>VLOOKUP(F2301,'Set up'!$A$2:$C$44,3,FALSE)</f>
        <v>Cash</v>
      </c>
      <c r="J2301" s="5">
        <f>VLOOKUP(F2301,'Set up'!$A$2:$D$44,4,FALSE)</f>
        <v>0</v>
      </c>
      <c r="K2301" s="4">
        <f t="shared" si="800"/>
        <v>45239</v>
      </c>
      <c r="L2301" s="5">
        <f t="shared" si="801"/>
        <v>11</v>
      </c>
      <c r="M2301" s="5">
        <f t="shared" si="802"/>
        <v>2023</v>
      </c>
      <c r="N2301" s="6">
        <v>516</v>
      </c>
      <c r="P2301" s="6">
        <f t="shared" si="805"/>
        <v>516</v>
      </c>
      <c r="Q2301" s="7">
        <f t="shared" si="806"/>
        <v>3849889.4500000025</v>
      </c>
      <c r="R2301" s="44" t="str">
        <f>VLOOKUP(F2301,'Set up'!$A$2:$E$48,5,FALSE)</f>
        <v>Cash</v>
      </c>
    </row>
    <row r="2302" spans="1:18" x14ac:dyDescent="0.3">
      <c r="A2302" s="4">
        <v>45239</v>
      </c>
      <c r="B2302" s="5">
        <f t="shared" si="803"/>
        <v>11</v>
      </c>
      <c r="C2302" s="5">
        <f t="shared" si="804"/>
        <v>2023</v>
      </c>
      <c r="D2302" s="88" t="s">
        <v>2059</v>
      </c>
      <c r="E2302" s="5" t="s">
        <v>258</v>
      </c>
      <c r="F2302" s="1" t="s">
        <v>263</v>
      </c>
      <c r="G2302" s="11" t="s">
        <v>17</v>
      </c>
      <c r="H2302" s="5">
        <v>1</v>
      </c>
      <c r="I2302" s="5" t="str">
        <f>VLOOKUP(F2302,'Set up'!$A$2:$C$44,3,FALSE)</f>
        <v>Cash</v>
      </c>
      <c r="J2302" s="5">
        <f>VLOOKUP(F2302,'Set up'!$A$2:$D$44,4,FALSE)</f>
        <v>0</v>
      </c>
      <c r="K2302" s="4">
        <f t="shared" si="800"/>
        <v>45239</v>
      </c>
      <c r="L2302" s="5">
        <f t="shared" si="801"/>
        <v>11</v>
      </c>
      <c r="M2302" s="5">
        <f t="shared" si="802"/>
        <v>2023</v>
      </c>
      <c r="N2302" s="6">
        <v>105</v>
      </c>
      <c r="P2302" s="6">
        <f t="shared" si="805"/>
        <v>105</v>
      </c>
      <c r="Q2302" s="7">
        <f t="shared" si="806"/>
        <v>3849994.4500000025</v>
      </c>
      <c r="R2302" s="44" t="str">
        <f>VLOOKUP(F2302,'Set up'!$A$2:$E$48,5,FALSE)</f>
        <v>Cash</v>
      </c>
    </row>
    <row r="2303" spans="1:18" x14ac:dyDescent="0.3">
      <c r="A2303" s="4">
        <v>45239</v>
      </c>
      <c r="B2303" s="5">
        <f t="shared" si="803"/>
        <v>11</v>
      </c>
      <c r="C2303" s="5">
        <f t="shared" si="804"/>
        <v>2023</v>
      </c>
      <c r="D2303" s="88" t="s">
        <v>2059</v>
      </c>
      <c r="E2303" s="5" t="s">
        <v>258</v>
      </c>
      <c r="F2303" s="1" t="s">
        <v>263</v>
      </c>
      <c r="G2303" s="90" t="s">
        <v>1889</v>
      </c>
      <c r="H2303" s="5">
        <v>2</v>
      </c>
      <c r="I2303" s="5" t="str">
        <f>VLOOKUP(F2303,'Set up'!$A$2:$C$44,3,FALSE)</f>
        <v>Cash</v>
      </c>
      <c r="J2303" s="5">
        <f>VLOOKUP(F2303,'Set up'!$A$2:$D$44,4,FALSE)</f>
        <v>0</v>
      </c>
      <c r="K2303" s="4">
        <f t="shared" si="800"/>
        <v>45239</v>
      </c>
      <c r="L2303" s="5">
        <f t="shared" si="801"/>
        <v>11</v>
      </c>
      <c r="M2303" s="5">
        <f t="shared" si="802"/>
        <v>2023</v>
      </c>
      <c r="N2303" s="6">
        <v>320</v>
      </c>
      <c r="P2303" s="6">
        <f t="shared" si="805"/>
        <v>320</v>
      </c>
      <c r="Q2303" s="7">
        <f t="shared" si="806"/>
        <v>3850314.4500000025</v>
      </c>
      <c r="R2303" s="44" t="str">
        <f>VLOOKUP(F2303,'Set up'!$A$2:$E$48,5,FALSE)</f>
        <v>Cash</v>
      </c>
    </row>
    <row r="2304" spans="1:18" x14ac:dyDescent="0.3">
      <c r="A2304" s="4">
        <v>45239</v>
      </c>
      <c r="B2304" s="5">
        <f t="shared" si="803"/>
        <v>11</v>
      </c>
      <c r="C2304" s="5">
        <f t="shared" si="804"/>
        <v>2023</v>
      </c>
      <c r="D2304" s="88" t="s">
        <v>2059</v>
      </c>
      <c r="E2304" s="5" t="s">
        <v>258</v>
      </c>
      <c r="F2304" s="1" t="s">
        <v>263</v>
      </c>
      <c r="G2304" s="99" t="s">
        <v>1718</v>
      </c>
      <c r="H2304" s="5">
        <v>1</v>
      </c>
      <c r="I2304" s="5" t="str">
        <f>VLOOKUP(F2304,'Set up'!$A$2:$C$44,3,FALSE)</f>
        <v>Cash</v>
      </c>
      <c r="J2304" s="5">
        <f>VLOOKUP(F2304,'Set up'!$A$2:$D$44,4,FALSE)</f>
        <v>0</v>
      </c>
      <c r="K2304" s="4">
        <f t="shared" si="800"/>
        <v>45239</v>
      </c>
      <c r="L2304" s="5">
        <f t="shared" si="801"/>
        <v>11</v>
      </c>
      <c r="M2304" s="5">
        <f t="shared" si="802"/>
        <v>2023</v>
      </c>
      <c r="N2304" s="6">
        <v>165</v>
      </c>
      <c r="P2304" s="6">
        <f t="shared" si="805"/>
        <v>165</v>
      </c>
      <c r="Q2304" s="7">
        <f t="shared" si="806"/>
        <v>3850479.4500000025</v>
      </c>
      <c r="R2304" s="44" t="str">
        <f>VLOOKUP(F2304,'Set up'!$A$2:$E$48,5,FALSE)</f>
        <v>Cash</v>
      </c>
    </row>
    <row r="2305" spans="1:18" x14ac:dyDescent="0.3">
      <c r="A2305" s="4">
        <v>45239</v>
      </c>
      <c r="B2305" s="5">
        <f t="shared" si="803"/>
        <v>11</v>
      </c>
      <c r="C2305" s="5">
        <f t="shared" si="804"/>
        <v>2023</v>
      </c>
      <c r="D2305" s="88" t="s">
        <v>2059</v>
      </c>
      <c r="E2305" s="5" t="s">
        <v>258</v>
      </c>
      <c r="F2305" s="1" t="s">
        <v>263</v>
      </c>
      <c r="G2305" s="85" t="s">
        <v>1407</v>
      </c>
      <c r="H2305" s="5">
        <v>4</v>
      </c>
      <c r="I2305" s="5" t="str">
        <f>VLOOKUP(F2305,'Set up'!$A$2:$C$44,3,FALSE)</f>
        <v>Cash</v>
      </c>
      <c r="J2305" s="5">
        <f>VLOOKUP(F2305,'Set up'!$A$2:$D$44,4,FALSE)</f>
        <v>0</v>
      </c>
      <c r="K2305" s="4">
        <f t="shared" si="800"/>
        <v>45239</v>
      </c>
      <c r="L2305" s="5">
        <f t="shared" si="801"/>
        <v>11</v>
      </c>
      <c r="M2305" s="5">
        <f t="shared" si="802"/>
        <v>2023</v>
      </c>
      <c r="N2305" s="6">
        <v>192</v>
      </c>
      <c r="P2305" s="6">
        <f t="shared" si="805"/>
        <v>192</v>
      </c>
      <c r="Q2305" s="7">
        <f t="shared" si="806"/>
        <v>3850671.4500000025</v>
      </c>
      <c r="R2305" s="44" t="str">
        <f>VLOOKUP(F2305,'Set up'!$A$2:$E$48,5,FALSE)</f>
        <v>Cash</v>
      </c>
    </row>
    <row r="2306" spans="1:18" x14ac:dyDescent="0.3">
      <c r="A2306" s="4">
        <v>45240</v>
      </c>
      <c r="B2306" s="5">
        <f t="shared" si="803"/>
        <v>11</v>
      </c>
      <c r="C2306" s="5">
        <f t="shared" si="804"/>
        <v>2023</v>
      </c>
      <c r="D2306" s="88" t="s">
        <v>2061</v>
      </c>
      <c r="E2306" s="5" t="s">
        <v>2023</v>
      </c>
      <c r="F2306" s="1" t="s">
        <v>2020</v>
      </c>
      <c r="G2306" s="90" t="s">
        <v>1075</v>
      </c>
      <c r="H2306" s="5">
        <v>1</v>
      </c>
      <c r="I2306" s="5" t="str">
        <f>VLOOKUP(F2306,'Set up'!$A$2:$C$44,3,FALSE)</f>
        <v>Cash</v>
      </c>
      <c r="J2306" s="5">
        <f>VLOOKUP(F2306,'Set up'!$A$2:$D$44,4,FALSE)</f>
        <v>0</v>
      </c>
      <c r="K2306" s="4">
        <f t="shared" si="800"/>
        <v>45240</v>
      </c>
      <c r="L2306" s="5">
        <f t="shared" si="801"/>
        <v>11</v>
      </c>
      <c r="M2306" s="5">
        <f t="shared" si="802"/>
        <v>2023</v>
      </c>
      <c r="N2306" s="6">
        <v>1000</v>
      </c>
      <c r="P2306" s="6">
        <f t="shared" si="805"/>
        <v>1000</v>
      </c>
      <c r="Q2306" s="7">
        <f t="shared" si="806"/>
        <v>3851671.4500000025</v>
      </c>
      <c r="R2306" s="44" t="str">
        <f>VLOOKUP(F2306,'Set up'!$A$2:$E$48,5,FALSE)</f>
        <v>Trsf</v>
      </c>
    </row>
    <row r="2307" spans="1:18" x14ac:dyDescent="0.3">
      <c r="A2307" s="4">
        <v>45240</v>
      </c>
      <c r="B2307" s="5">
        <f t="shared" si="803"/>
        <v>11</v>
      </c>
      <c r="C2307" s="5">
        <f t="shared" si="804"/>
        <v>2023</v>
      </c>
      <c r="D2307" s="88" t="s">
        <v>2062</v>
      </c>
      <c r="E2307" s="5" t="s">
        <v>2023</v>
      </c>
      <c r="F2307" s="1" t="s">
        <v>2020</v>
      </c>
      <c r="G2307" s="103" t="s">
        <v>1112</v>
      </c>
      <c r="H2307" s="5">
        <v>2</v>
      </c>
      <c r="I2307" s="5" t="str">
        <f>VLOOKUP(F2307,'Set up'!$A$2:$C$44,3,FALSE)</f>
        <v>Cash</v>
      </c>
      <c r="J2307" s="5">
        <f>VLOOKUP(F2307,'Set up'!$A$2:$D$44,4,FALSE)</f>
        <v>0</v>
      </c>
      <c r="K2307" s="4">
        <f t="shared" si="800"/>
        <v>45240</v>
      </c>
      <c r="L2307" s="5">
        <f t="shared" si="801"/>
        <v>11</v>
      </c>
      <c r="M2307" s="5">
        <f t="shared" si="802"/>
        <v>2023</v>
      </c>
      <c r="N2307" s="6">
        <v>125</v>
      </c>
      <c r="P2307" s="6">
        <f t="shared" si="805"/>
        <v>125</v>
      </c>
      <c r="Q2307" s="7">
        <f t="shared" si="806"/>
        <v>3851796.4500000025</v>
      </c>
      <c r="R2307" s="44" t="str">
        <f>VLOOKUP(F2307,'Set up'!$A$2:$E$48,5,FALSE)</f>
        <v>Trsf</v>
      </c>
    </row>
    <row r="2308" spans="1:18" x14ac:dyDescent="0.3">
      <c r="A2308" s="4">
        <v>45245</v>
      </c>
      <c r="B2308" s="5">
        <f t="shared" si="803"/>
        <v>11</v>
      </c>
      <c r="C2308" s="5">
        <f t="shared" si="804"/>
        <v>2023</v>
      </c>
      <c r="D2308" s="88" t="s">
        <v>2064</v>
      </c>
      <c r="E2308" s="5" t="s">
        <v>2023</v>
      </c>
      <c r="F2308" s="1" t="s">
        <v>2020</v>
      </c>
      <c r="G2308" s="103" t="s">
        <v>1736</v>
      </c>
      <c r="H2308" s="5">
        <v>2</v>
      </c>
      <c r="I2308" s="5" t="str">
        <f>VLOOKUP(F2308,'Set up'!$A$2:$C$44,3,FALSE)</f>
        <v>Cash</v>
      </c>
      <c r="J2308" s="5">
        <f>VLOOKUP(F2308,'Set up'!$A$2:$D$44,4,FALSE)</f>
        <v>0</v>
      </c>
      <c r="K2308" s="4">
        <f t="shared" si="800"/>
        <v>45245</v>
      </c>
      <c r="L2308" s="5">
        <f t="shared" si="801"/>
        <v>11</v>
      </c>
      <c r="M2308" s="5">
        <f t="shared" si="802"/>
        <v>2023</v>
      </c>
      <c r="N2308" s="6">
        <v>3212</v>
      </c>
      <c r="P2308" s="6">
        <f t="shared" si="805"/>
        <v>3212</v>
      </c>
      <c r="Q2308" s="7">
        <f t="shared" si="806"/>
        <v>3855008.4500000025</v>
      </c>
      <c r="R2308" s="44" t="str">
        <f>VLOOKUP(F2308,'Set up'!$A$2:$E$48,5,FALSE)</f>
        <v>Trsf</v>
      </c>
    </row>
    <row r="2309" spans="1:18" x14ac:dyDescent="0.3">
      <c r="A2309" s="4">
        <v>45245</v>
      </c>
      <c r="B2309" s="5">
        <f t="shared" si="803"/>
        <v>11</v>
      </c>
      <c r="C2309" s="5">
        <f t="shared" si="804"/>
        <v>2023</v>
      </c>
      <c r="D2309" s="88" t="s">
        <v>2064</v>
      </c>
      <c r="E2309" s="5" t="s">
        <v>2023</v>
      </c>
      <c r="F2309" s="1" t="s">
        <v>2020</v>
      </c>
      <c r="G2309" s="90" t="s">
        <v>2063</v>
      </c>
      <c r="H2309" s="5">
        <v>6</v>
      </c>
      <c r="I2309" s="5" t="str">
        <f>VLOOKUP(F2309,'Set up'!$A$2:$C$44,3,FALSE)</f>
        <v>Cash</v>
      </c>
      <c r="J2309" s="5">
        <f>VLOOKUP(F2309,'Set up'!$A$2:$D$44,4,FALSE)</f>
        <v>0</v>
      </c>
      <c r="K2309" s="4">
        <f t="shared" si="800"/>
        <v>45245</v>
      </c>
      <c r="L2309" s="5">
        <f t="shared" si="801"/>
        <v>11</v>
      </c>
      <c r="M2309" s="5">
        <f t="shared" si="802"/>
        <v>2023</v>
      </c>
      <c r="N2309" s="6">
        <v>1287.5999999999999</v>
      </c>
      <c r="P2309" s="6">
        <f t="shared" si="805"/>
        <v>1287.5999999999999</v>
      </c>
      <c r="Q2309" s="7">
        <f t="shared" si="806"/>
        <v>3856296.0500000026</v>
      </c>
      <c r="R2309" s="44" t="str">
        <f>VLOOKUP(F2309,'Set up'!$A$2:$E$48,5,FALSE)</f>
        <v>Trsf</v>
      </c>
    </row>
    <row r="2310" spans="1:18" x14ac:dyDescent="0.3">
      <c r="A2310" s="4">
        <v>45245</v>
      </c>
      <c r="B2310" s="5">
        <f t="shared" si="803"/>
        <v>11</v>
      </c>
      <c r="C2310" s="5">
        <f t="shared" si="804"/>
        <v>2023</v>
      </c>
      <c r="D2310" s="88" t="s">
        <v>2064</v>
      </c>
      <c r="E2310" s="5" t="s">
        <v>2023</v>
      </c>
      <c r="F2310" s="1" t="s">
        <v>2020</v>
      </c>
      <c r="G2310" s="90" t="s">
        <v>1925</v>
      </c>
      <c r="H2310" s="5">
        <v>3</v>
      </c>
      <c r="I2310" s="5" t="str">
        <f>VLOOKUP(F2310,'Set up'!$A$2:$C$44,3,FALSE)</f>
        <v>Cash</v>
      </c>
      <c r="J2310" s="5">
        <f>VLOOKUP(F2310,'Set up'!$A$2:$D$44,4,FALSE)</f>
        <v>0</v>
      </c>
      <c r="K2310" s="4">
        <f t="shared" si="800"/>
        <v>45245</v>
      </c>
      <c r="L2310" s="5">
        <f t="shared" si="801"/>
        <v>11</v>
      </c>
      <c r="M2310" s="5">
        <f t="shared" si="802"/>
        <v>2023</v>
      </c>
      <c r="N2310" s="6">
        <v>702</v>
      </c>
      <c r="P2310" s="6">
        <f t="shared" si="805"/>
        <v>702</v>
      </c>
      <c r="Q2310" s="7">
        <f t="shared" si="806"/>
        <v>3856998.0500000026</v>
      </c>
      <c r="R2310" s="44" t="str">
        <f>VLOOKUP(F2310,'Set up'!$A$2:$E$48,5,FALSE)</f>
        <v>Trsf</v>
      </c>
    </row>
    <row r="2311" spans="1:18" x14ac:dyDescent="0.3">
      <c r="A2311" s="4">
        <v>45245</v>
      </c>
      <c r="B2311" s="5">
        <f t="shared" si="803"/>
        <v>11</v>
      </c>
      <c r="C2311" s="5">
        <f t="shared" si="804"/>
        <v>2023</v>
      </c>
      <c r="D2311" s="88" t="s">
        <v>2064</v>
      </c>
      <c r="E2311" s="5" t="s">
        <v>2023</v>
      </c>
      <c r="F2311" s="1" t="s">
        <v>2020</v>
      </c>
      <c r="G2311" s="90" t="s">
        <v>1075</v>
      </c>
      <c r="H2311" s="5">
        <v>1</v>
      </c>
      <c r="I2311" s="5" t="str">
        <f>VLOOKUP(F2311,'Set up'!$A$2:$C$44,3,FALSE)</f>
        <v>Cash</v>
      </c>
      <c r="J2311" s="5">
        <f>VLOOKUP(F2311,'Set up'!$A$2:$D$44,4,FALSE)</f>
        <v>0</v>
      </c>
      <c r="K2311" s="4">
        <f t="shared" si="800"/>
        <v>45245</v>
      </c>
      <c r="L2311" s="5">
        <f t="shared" si="801"/>
        <v>11</v>
      </c>
      <c r="M2311" s="5">
        <f t="shared" si="802"/>
        <v>2023</v>
      </c>
      <c r="N2311" s="6">
        <v>1000</v>
      </c>
      <c r="P2311" s="6">
        <f t="shared" si="805"/>
        <v>1000</v>
      </c>
      <c r="Q2311" s="7">
        <f t="shared" si="806"/>
        <v>3857998.0500000026</v>
      </c>
      <c r="R2311" s="44" t="str">
        <f>VLOOKUP(F2311,'Set up'!$A$2:$E$48,5,FALSE)</f>
        <v>Trsf</v>
      </c>
    </row>
    <row r="2312" spans="1:18" x14ac:dyDescent="0.3">
      <c r="A2312" s="4">
        <v>45245</v>
      </c>
      <c r="B2312" s="5">
        <f t="shared" si="803"/>
        <v>11</v>
      </c>
      <c r="C2312" s="5">
        <f t="shared" si="804"/>
        <v>2023</v>
      </c>
      <c r="D2312" s="88" t="s">
        <v>2066</v>
      </c>
      <c r="E2312" s="5" t="s">
        <v>258</v>
      </c>
      <c r="F2312" s="1" t="s">
        <v>263</v>
      </c>
      <c r="G2312" s="95" t="s">
        <v>2065</v>
      </c>
      <c r="H2312" s="5">
        <v>2</v>
      </c>
      <c r="I2312" s="5" t="str">
        <f>VLOOKUP(F2312,'Set up'!$A$2:$C$44,3,FALSE)</f>
        <v>Cash</v>
      </c>
      <c r="J2312" s="5">
        <f>VLOOKUP(F2312,'Set up'!$A$2:$D$44,4,FALSE)</f>
        <v>0</v>
      </c>
      <c r="K2312" s="4">
        <f t="shared" si="800"/>
        <v>45245</v>
      </c>
      <c r="L2312" s="5">
        <f t="shared" si="801"/>
        <v>11</v>
      </c>
      <c r="M2312" s="5">
        <f t="shared" si="802"/>
        <v>2023</v>
      </c>
      <c r="N2312" s="6">
        <v>567.6</v>
      </c>
      <c r="P2312" s="6">
        <f t="shared" si="805"/>
        <v>567.6</v>
      </c>
      <c r="Q2312" s="7">
        <f t="shared" si="806"/>
        <v>3858565.6500000027</v>
      </c>
      <c r="R2312" s="44" t="str">
        <f>VLOOKUP(F2312,'Set up'!$A$2:$E$48,5,FALSE)</f>
        <v>Cash</v>
      </c>
    </row>
    <row r="2313" spans="1:18" x14ac:dyDescent="0.3">
      <c r="A2313" s="4">
        <v>45245</v>
      </c>
      <c r="B2313" s="5">
        <f t="shared" si="803"/>
        <v>11</v>
      </c>
      <c r="C2313" s="5">
        <f t="shared" si="804"/>
        <v>2023</v>
      </c>
      <c r="D2313" s="88" t="s">
        <v>2067</v>
      </c>
      <c r="E2313" s="5" t="s">
        <v>61</v>
      </c>
      <c r="F2313" s="1" t="s">
        <v>62</v>
      </c>
      <c r="G2313" s="95" t="s">
        <v>1180</v>
      </c>
      <c r="H2313" s="5">
        <v>5</v>
      </c>
      <c r="I2313" s="5">
        <f>VLOOKUP(F2313,'Set up'!$A$2:$C$44,3,FALSE)</f>
        <v>120</v>
      </c>
      <c r="J2313" s="5">
        <f>VLOOKUP(F2313,'Set up'!$A$2:$D$44,4,FALSE)</f>
        <v>120</v>
      </c>
      <c r="K2313" s="4">
        <f t="shared" si="800"/>
        <v>45365</v>
      </c>
      <c r="L2313" s="5">
        <f t="shared" si="801"/>
        <v>3</v>
      </c>
      <c r="M2313" s="5">
        <f t="shared" si="802"/>
        <v>2024</v>
      </c>
      <c r="N2313" s="6">
        <v>8030</v>
      </c>
      <c r="P2313" s="6">
        <f t="shared" si="805"/>
        <v>8030</v>
      </c>
      <c r="Q2313" s="7">
        <f t="shared" si="806"/>
        <v>3866595.6500000027</v>
      </c>
      <c r="R2313" s="44" t="str">
        <f>VLOOKUP(F2313,'Set up'!$A$2:$E$48,5,FALSE)</f>
        <v>Trsf</v>
      </c>
    </row>
    <row r="2314" spans="1:18" x14ac:dyDescent="0.3">
      <c r="A2314" s="4">
        <v>45245</v>
      </c>
      <c r="B2314" s="5">
        <f t="shared" si="803"/>
        <v>11</v>
      </c>
      <c r="C2314" s="5">
        <f t="shared" si="804"/>
        <v>2023</v>
      </c>
      <c r="D2314" s="88" t="s">
        <v>2067</v>
      </c>
      <c r="E2314" s="5" t="s">
        <v>61</v>
      </c>
      <c r="F2314" s="1" t="s">
        <v>62</v>
      </c>
      <c r="G2314" s="90" t="s">
        <v>2063</v>
      </c>
      <c r="H2314" s="5">
        <v>10</v>
      </c>
      <c r="I2314" s="5">
        <f>VLOOKUP(F2314,'Set up'!$A$2:$C$44,3,FALSE)</f>
        <v>120</v>
      </c>
      <c r="J2314" s="5">
        <f>VLOOKUP(F2314,'Set up'!$A$2:$D$44,4,FALSE)</f>
        <v>120</v>
      </c>
      <c r="K2314" s="4">
        <f t="shared" si="800"/>
        <v>45365</v>
      </c>
      <c r="L2314" s="5">
        <f t="shared" si="801"/>
        <v>3</v>
      </c>
      <c r="M2314" s="5">
        <f t="shared" si="802"/>
        <v>2024</v>
      </c>
      <c r="N2314" s="6">
        <v>2146</v>
      </c>
      <c r="P2314" s="6">
        <f t="shared" si="805"/>
        <v>2146</v>
      </c>
      <c r="Q2314" s="7">
        <f t="shared" si="806"/>
        <v>3868741.6500000027</v>
      </c>
      <c r="R2314" s="44" t="str">
        <f>VLOOKUP(F2314,'Set up'!$A$2:$E$48,5,FALSE)</f>
        <v>Trsf</v>
      </c>
    </row>
    <row r="2315" spans="1:18" x14ac:dyDescent="0.3">
      <c r="A2315" s="4">
        <v>45245</v>
      </c>
      <c r="B2315" s="5">
        <f t="shared" si="803"/>
        <v>11</v>
      </c>
      <c r="C2315" s="5">
        <f t="shared" si="804"/>
        <v>2023</v>
      </c>
      <c r="D2315" s="88" t="s">
        <v>2067</v>
      </c>
      <c r="E2315" s="5" t="s">
        <v>61</v>
      </c>
      <c r="F2315" s="1" t="s">
        <v>62</v>
      </c>
      <c r="G2315" s="90" t="s">
        <v>793</v>
      </c>
      <c r="H2315" s="5">
        <v>10</v>
      </c>
      <c r="I2315" s="5">
        <f>VLOOKUP(F2315,'Set up'!$A$2:$C$44,3,FALSE)</f>
        <v>120</v>
      </c>
      <c r="J2315" s="5">
        <f>VLOOKUP(F2315,'Set up'!$A$2:$D$44,4,FALSE)</f>
        <v>120</v>
      </c>
      <c r="K2315" s="4">
        <f t="shared" si="800"/>
        <v>45365</v>
      </c>
      <c r="L2315" s="5">
        <f t="shared" si="801"/>
        <v>3</v>
      </c>
      <c r="M2315" s="5">
        <f t="shared" si="802"/>
        <v>2024</v>
      </c>
      <c r="N2315" s="6">
        <v>575</v>
      </c>
      <c r="P2315" s="6">
        <f t="shared" si="805"/>
        <v>575</v>
      </c>
      <c r="Q2315" s="7">
        <f t="shared" si="806"/>
        <v>3869316.6500000027</v>
      </c>
      <c r="R2315" s="44" t="str">
        <f>VLOOKUP(F2315,'Set up'!$A$2:$E$48,5,FALSE)</f>
        <v>Trsf</v>
      </c>
    </row>
    <row r="2316" spans="1:18" x14ac:dyDescent="0.3">
      <c r="A2316" s="4">
        <v>45245</v>
      </c>
      <c r="B2316" s="5">
        <f t="shared" si="803"/>
        <v>11</v>
      </c>
      <c r="C2316" s="5">
        <f t="shared" si="804"/>
        <v>2023</v>
      </c>
      <c r="D2316" s="88" t="s">
        <v>2067</v>
      </c>
      <c r="E2316" s="5" t="s">
        <v>61</v>
      </c>
      <c r="F2316" s="1" t="s">
        <v>62</v>
      </c>
      <c r="G2316" s="11" t="s">
        <v>46</v>
      </c>
      <c r="H2316" s="5">
        <v>8</v>
      </c>
      <c r="I2316" s="5">
        <f>VLOOKUP(F2316,'Set up'!$A$2:$C$44,3,FALSE)</f>
        <v>120</v>
      </c>
      <c r="J2316" s="5">
        <f>VLOOKUP(F2316,'Set up'!$A$2:$D$44,4,FALSE)</f>
        <v>120</v>
      </c>
      <c r="K2316" s="4">
        <f t="shared" si="800"/>
        <v>45365</v>
      </c>
      <c r="L2316" s="5">
        <f t="shared" si="801"/>
        <v>3</v>
      </c>
      <c r="M2316" s="5">
        <f t="shared" si="802"/>
        <v>2024</v>
      </c>
      <c r="N2316" s="6">
        <v>840</v>
      </c>
      <c r="P2316" s="6">
        <f t="shared" si="805"/>
        <v>840</v>
      </c>
      <c r="Q2316" s="7">
        <f t="shared" si="806"/>
        <v>3870156.6500000027</v>
      </c>
      <c r="R2316" s="44" t="str">
        <f>VLOOKUP(F2316,'Set up'!$A$2:$E$48,5,FALSE)</f>
        <v>Trsf</v>
      </c>
    </row>
    <row r="2317" spans="1:18" x14ac:dyDescent="0.3">
      <c r="A2317" s="4">
        <v>45245</v>
      </c>
      <c r="B2317" s="5">
        <f t="shared" si="803"/>
        <v>11</v>
      </c>
      <c r="C2317" s="5">
        <f t="shared" si="804"/>
        <v>2023</v>
      </c>
      <c r="D2317" s="88" t="s">
        <v>2067</v>
      </c>
      <c r="E2317" s="5" t="s">
        <v>61</v>
      </c>
      <c r="F2317" s="1" t="s">
        <v>62</v>
      </c>
      <c r="G2317" s="90" t="s">
        <v>946</v>
      </c>
      <c r="H2317" s="5">
        <v>1</v>
      </c>
      <c r="I2317" s="5">
        <f>VLOOKUP(F2317,'Set up'!$A$2:$C$44,3,FALSE)</f>
        <v>120</v>
      </c>
      <c r="J2317" s="5">
        <f>VLOOKUP(F2317,'Set up'!$A$2:$D$44,4,FALSE)</f>
        <v>120</v>
      </c>
      <c r="K2317" s="4">
        <f t="shared" si="800"/>
        <v>45365</v>
      </c>
      <c r="L2317" s="5">
        <f t="shared" si="801"/>
        <v>3</v>
      </c>
      <c r="M2317" s="5">
        <f t="shared" si="802"/>
        <v>2024</v>
      </c>
      <c r="N2317" s="6">
        <v>420</v>
      </c>
      <c r="P2317" s="6">
        <f t="shared" si="805"/>
        <v>420</v>
      </c>
      <c r="Q2317" s="7">
        <f t="shared" si="806"/>
        <v>3870576.6500000027</v>
      </c>
      <c r="R2317" s="44" t="str">
        <f>VLOOKUP(F2317,'Set up'!$A$2:$E$48,5,FALSE)</f>
        <v>Trsf</v>
      </c>
    </row>
    <row r="2318" spans="1:18" x14ac:dyDescent="0.3">
      <c r="A2318" s="4">
        <v>45245</v>
      </c>
      <c r="B2318" s="5">
        <f t="shared" si="803"/>
        <v>11</v>
      </c>
      <c r="C2318" s="5">
        <f t="shared" si="804"/>
        <v>2023</v>
      </c>
      <c r="D2318" s="88" t="s">
        <v>2067</v>
      </c>
      <c r="E2318" s="5" t="s">
        <v>61</v>
      </c>
      <c r="F2318" s="1" t="s">
        <v>62</v>
      </c>
      <c r="G2318" s="90" t="s">
        <v>616</v>
      </c>
      <c r="H2318" s="5">
        <v>1</v>
      </c>
      <c r="I2318" s="5">
        <f>VLOOKUP(F2318,'Set up'!$A$2:$C$44,3,FALSE)</f>
        <v>120</v>
      </c>
      <c r="J2318" s="5">
        <f>VLOOKUP(F2318,'Set up'!$A$2:$D$44,4,FALSE)</f>
        <v>120</v>
      </c>
      <c r="K2318" s="4">
        <f t="shared" si="800"/>
        <v>45365</v>
      </c>
      <c r="L2318" s="5">
        <f t="shared" si="801"/>
        <v>3</v>
      </c>
      <c r="M2318" s="5">
        <f t="shared" si="802"/>
        <v>2024</v>
      </c>
      <c r="N2318" s="6">
        <v>395</v>
      </c>
      <c r="P2318" s="6">
        <f t="shared" si="805"/>
        <v>395</v>
      </c>
      <c r="Q2318" s="7">
        <f t="shared" si="806"/>
        <v>3870971.6500000027</v>
      </c>
      <c r="R2318" s="44" t="str">
        <f>VLOOKUP(F2318,'Set up'!$A$2:$E$48,5,FALSE)</f>
        <v>Trsf</v>
      </c>
    </row>
    <row r="2319" spans="1:18" x14ac:dyDescent="0.3">
      <c r="A2319" s="4">
        <v>45245</v>
      </c>
      <c r="B2319" s="5">
        <f t="shared" si="803"/>
        <v>11</v>
      </c>
      <c r="C2319" s="5">
        <f t="shared" si="804"/>
        <v>2023</v>
      </c>
      <c r="D2319" s="88" t="s">
        <v>2068</v>
      </c>
      <c r="E2319" s="5" t="s">
        <v>175</v>
      </c>
      <c r="F2319" s="1" t="s">
        <v>62</v>
      </c>
      <c r="G2319" s="95" t="s">
        <v>2069</v>
      </c>
      <c r="H2319" s="5">
        <v>1</v>
      </c>
      <c r="I2319" s="5">
        <f>VLOOKUP(F2319,'Set up'!$A$2:$C$44,3,FALSE)</f>
        <v>120</v>
      </c>
      <c r="J2319" s="5">
        <f>VLOOKUP(F2319,'Set up'!$A$2:$D$44,4,FALSE)</f>
        <v>120</v>
      </c>
      <c r="K2319" s="4">
        <f t="shared" si="800"/>
        <v>45365</v>
      </c>
      <c r="L2319" s="5">
        <f t="shared" si="801"/>
        <v>3</v>
      </c>
      <c r="M2319" s="5">
        <f t="shared" si="802"/>
        <v>2024</v>
      </c>
      <c r="N2319" s="6">
        <v>1597.5</v>
      </c>
      <c r="P2319" s="6">
        <f t="shared" si="805"/>
        <v>1597.5</v>
      </c>
      <c r="Q2319" s="7">
        <f t="shared" si="806"/>
        <v>3872569.1500000027</v>
      </c>
      <c r="R2319" s="44" t="str">
        <f>VLOOKUP(F2319,'Set up'!$A$2:$E$48,5,FALSE)</f>
        <v>Trsf</v>
      </c>
    </row>
    <row r="2320" spans="1:18" x14ac:dyDescent="0.3">
      <c r="A2320" s="4">
        <v>45245</v>
      </c>
      <c r="B2320" s="5">
        <f t="shared" si="803"/>
        <v>11</v>
      </c>
      <c r="C2320" s="5">
        <f t="shared" si="804"/>
        <v>2023</v>
      </c>
      <c r="D2320" s="88" t="s">
        <v>2070</v>
      </c>
      <c r="E2320" s="5" t="s">
        <v>401</v>
      </c>
      <c r="F2320" s="1" t="s">
        <v>402</v>
      </c>
      <c r="G2320" s="90" t="s">
        <v>95</v>
      </c>
      <c r="H2320" s="5">
        <v>1</v>
      </c>
      <c r="I2320" s="5" t="str">
        <f>VLOOKUP(F2320,'Set up'!$A$2:$C$44,3,FALSE)</f>
        <v>Cash</v>
      </c>
      <c r="J2320" s="5">
        <f>VLOOKUP(F2320,'Set up'!$A$2:$D$44,4,FALSE)</f>
        <v>0</v>
      </c>
      <c r="K2320" s="4">
        <f t="shared" si="800"/>
        <v>45245</v>
      </c>
      <c r="L2320" s="5">
        <f t="shared" si="801"/>
        <v>11</v>
      </c>
      <c r="M2320" s="5">
        <f t="shared" si="802"/>
        <v>2023</v>
      </c>
      <c r="N2320" s="6">
        <v>1738</v>
      </c>
      <c r="P2320" s="6">
        <f t="shared" si="805"/>
        <v>1738</v>
      </c>
      <c r="Q2320" s="7">
        <f t="shared" si="806"/>
        <v>3874307.1500000027</v>
      </c>
      <c r="R2320" s="44" t="str">
        <f>VLOOKUP(F2320,'Set up'!$A$2:$E$48,5,FALSE)</f>
        <v>Trsf</v>
      </c>
    </row>
    <row r="2321" spans="1:18" x14ac:dyDescent="0.3">
      <c r="A2321" s="4">
        <v>45245</v>
      </c>
      <c r="B2321" s="5">
        <f t="shared" si="803"/>
        <v>11</v>
      </c>
      <c r="C2321" s="5">
        <f t="shared" si="804"/>
        <v>2023</v>
      </c>
      <c r="D2321" s="88" t="s">
        <v>2070</v>
      </c>
      <c r="E2321" s="5" t="s">
        <v>401</v>
      </c>
      <c r="F2321" s="1" t="s">
        <v>402</v>
      </c>
      <c r="G2321" s="90" t="s">
        <v>1413</v>
      </c>
      <c r="H2321" s="5">
        <v>1</v>
      </c>
      <c r="I2321" s="5" t="str">
        <f>VLOOKUP(F2321,'Set up'!$A$2:$C$44,3,FALSE)</f>
        <v>Cash</v>
      </c>
      <c r="J2321" s="5">
        <f>VLOOKUP(F2321,'Set up'!$A$2:$D$44,4,FALSE)</f>
        <v>0</v>
      </c>
      <c r="K2321" s="4">
        <f t="shared" si="800"/>
        <v>45245</v>
      </c>
      <c r="L2321" s="5">
        <f t="shared" si="801"/>
        <v>11</v>
      </c>
      <c r="M2321" s="5">
        <f t="shared" si="802"/>
        <v>2023</v>
      </c>
      <c r="N2321" s="6">
        <v>405</v>
      </c>
      <c r="P2321" s="6">
        <f t="shared" si="805"/>
        <v>405</v>
      </c>
      <c r="Q2321" s="7">
        <f t="shared" si="806"/>
        <v>3874712.1500000027</v>
      </c>
      <c r="R2321" s="44" t="str">
        <f>VLOOKUP(F2321,'Set up'!$A$2:$E$48,5,FALSE)</f>
        <v>Trsf</v>
      </c>
    </row>
    <row r="2322" spans="1:18" x14ac:dyDescent="0.3">
      <c r="A2322" s="4">
        <v>45245</v>
      </c>
      <c r="B2322" s="5">
        <f t="shared" ref="B2322:B2338" si="807">MONTH(A2322)</f>
        <v>11</v>
      </c>
      <c r="C2322" s="5">
        <f t="shared" ref="C2322:C2338" si="808">YEAR(A2322)</f>
        <v>2023</v>
      </c>
      <c r="D2322" s="88" t="s">
        <v>2070</v>
      </c>
      <c r="E2322" s="5" t="s">
        <v>401</v>
      </c>
      <c r="F2322" s="1" t="s">
        <v>402</v>
      </c>
      <c r="G2322" s="90" t="s">
        <v>793</v>
      </c>
      <c r="H2322" s="5">
        <v>3</v>
      </c>
      <c r="I2322" s="5" t="str">
        <f>VLOOKUP(F2322,'Set up'!$A$2:$C$44,3,FALSE)</f>
        <v>Cash</v>
      </c>
      <c r="J2322" s="5">
        <f>VLOOKUP(F2322,'Set up'!$A$2:$D$44,4,FALSE)</f>
        <v>0</v>
      </c>
      <c r="K2322" s="4">
        <f t="shared" ref="K2322:K2338" si="809">A2322+J2322</f>
        <v>45245</v>
      </c>
      <c r="L2322" s="5">
        <f t="shared" ref="L2322:L2338" si="810">MONTH(K2322)</f>
        <v>11</v>
      </c>
      <c r="M2322" s="5">
        <f t="shared" ref="M2322:M2338" si="811">YEAR(K2322)</f>
        <v>2023</v>
      </c>
      <c r="N2322" s="6">
        <v>187.5</v>
      </c>
      <c r="P2322" s="6">
        <f t="shared" ref="P2322:P2338" si="812">SUM(N2322+O2322)</f>
        <v>187.5</v>
      </c>
      <c r="Q2322" s="7">
        <f t="shared" ref="Q2322:Q2338" si="813">SUM(Q2321+N2322)</f>
        <v>3874899.6500000027</v>
      </c>
      <c r="R2322" s="44" t="str">
        <f>VLOOKUP(F2322,'Set up'!$A$2:$E$48,5,FALSE)</f>
        <v>Trsf</v>
      </c>
    </row>
    <row r="2323" spans="1:18" x14ac:dyDescent="0.3">
      <c r="A2323" s="4">
        <v>45245</v>
      </c>
      <c r="B2323" s="5">
        <f t="shared" si="807"/>
        <v>11</v>
      </c>
      <c r="C2323" s="5">
        <f t="shared" si="808"/>
        <v>2023</v>
      </c>
      <c r="D2323" s="88" t="s">
        <v>2070</v>
      </c>
      <c r="E2323" s="5" t="s">
        <v>401</v>
      </c>
      <c r="F2323" s="1" t="s">
        <v>402</v>
      </c>
      <c r="G2323" s="90" t="s">
        <v>46</v>
      </c>
      <c r="H2323" s="5">
        <v>1</v>
      </c>
      <c r="I2323" s="5" t="str">
        <f>VLOOKUP(F2323,'Set up'!$A$2:$C$44,3,FALSE)</f>
        <v>Cash</v>
      </c>
      <c r="J2323" s="5">
        <f>VLOOKUP(F2323,'Set up'!$A$2:$D$44,4,FALSE)</f>
        <v>0</v>
      </c>
      <c r="K2323" s="4">
        <f t="shared" si="809"/>
        <v>45245</v>
      </c>
      <c r="L2323" s="5">
        <f t="shared" si="810"/>
        <v>11</v>
      </c>
      <c r="M2323" s="5">
        <f t="shared" si="811"/>
        <v>2023</v>
      </c>
      <c r="N2323" s="6">
        <v>105</v>
      </c>
      <c r="P2323" s="6">
        <f t="shared" si="812"/>
        <v>105</v>
      </c>
      <c r="Q2323" s="7">
        <f t="shared" si="813"/>
        <v>3875004.6500000027</v>
      </c>
      <c r="R2323" s="44" t="str">
        <f>VLOOKUP(F2323,'Set up'!$A$2:$E$48,5,FALSE)</f>
        <v>Trsf</v>
      </c>
    </row>
    <row r="2324" spans="1:18" x14ac:dyDescent="0.3">
      <c r="A2324" s="4">
        <v>45245</v>
      </c>
      <c r="B2324" s="5">
        <f t="shared" si="807"/>
        <v>11</v>
      </c>
      <c r="C2324" s="5">
        <f t="shared" si="808"/>
        <v>2023</v>
      </c>
      <c r="D2324" s="88" t="s">
        <v>2070</v>
      </c>
      <c r="E2324" s="5" t="s">
        <v>401</v>
      </c>
      <c r="F2324" s="1" t="s">
        <v>402</v>
      </c>
      <c r="G2324" s="90" t="s">
        <v>1471</v>
      </c>
      <c r="H2324" s="5">
        <v>1</v>
      </c>
      <c r="I2324" s="5" t="str">
        <f>VLOOKUP(F2324,'Set up'!$A$2:$C$44,3,FALSE)</f>
        <v>Cash</v>
      </c>
      <c r="J2324" s="5">
        <f>VLOOKUP(F2324,'Set up'!$A$2:$D$44,4,FALSE)</f>
        <v>0</v>
      </c>
      <c r="K2324" s="4">
        <f t="shared" si="809"/>
        <v>45245</v>
      </c>
      <c r="L2324" s="5">
        <f t="shared" si="810"/>
        <v>11</v>
      </c>
      <c r="M2324" s="5">
        <f t="shared" si="811"/>
        <v>2023</v>
      </c>
      <c r="N2324" s="6">
        <v>390</v>
      </c>
      <c r="P2324" s="6">
        <f t="shared" si="812"/>
        <v>390</v>
      </c>
      <c r="Q2324" s="7">
        <f t="shared" si="813"/>
        <v>3875394.6500000027</v>
      </c>
      <c r="R2324" s="44" t="str">
        <f>VLOOKUP(F2324,'Set up'!$A$2:$E$48,5,FALSE)</f>
        <v>Trsf</v>
      </c>
    </row>
    <row r="2325" spans="1:18" x14ac:dyDescent="0.3">
      <c r="A2325" s="4">
        <v>45245</v>
      </c>
      <c r="B2325" s="5">
        <f t="shared" si="807"/>
        <v>11</v>
      </c>
      <c r="C2325" s="5">
        <f t="shared" si="808"/>
        <v>2023</v>
      </c>
      <c r="D2325" s="88" t="s">
        <v>2070</v>
      </c>
      <c r="E2325" s="5" t="s">
        <v>401</v>
      </c>
      <c r="F2325" s="1" t="s">
        <v>402</v>
      </c>
      <c r="G2325" s="90" t="s">
        <v>1630</v>
      </c>
      <c r="H2325" s="5">
        <v>1</v>
      </c>
      <c r="I2325" s="5" t="str">
        <f>VLOOKUP(F2325,'Set up'!$A$2:$C$44,3,FALSE)</f>
        <v>Cash</v>
      </c>
      <c r="J2325" s="5">
        <f>VLOOKUP(F2325,'Set up'!$A$2:$D$44,4,FALSE)</f>
        <v>0</v>
      </c>
      <c r="K2325" s="4">
        <f t="shared" si="809"/>
        <v>45245</v>
      </c>
      <c r="L2325" s="5">
        <f t="shared" si="810"/>
        <v>11</v>
      </c>
      <c r="M2325" s="5">
        <f t="shared" si="811"/>
        <v>2023</v>
      </c>
      <c r="N2325" s="6">
        <v>260</v>
      </c>
      <c r="P2325" s="6">
        <f t="shared" si="812"/>
        <v>260</v>
      </c>
      <c r="Q2325" s="7">
        <f t="shared" si="813"/>
        <v>3875654.6500000027</v>
      </c>
      <c r="R2325" s="44" t="str">
        <f>VLOOKUP(F2325,'Set up'!$A$2:$E$48,5,FALSE)</f>
        <v>Trsf</v>
      </c>
    </row>
    <row r="2326" spans="1:18" x14ac:dyDescent="0.3">
      <c r="A2326" s="4">
        <v>45247</v>
      </c>
      <c r="B2326" s="5">
        <f t="shared" si="807"/>
        <v>11</v>
      </c>
      <c r="C2326" s="5">
        <f t="shared" si="808"/>
        <v>2023</v>
      </c>
      <c r="D2326" s="88" t="s">
        <v>2071</v>
      </c>
      <c r="E2326" s="5" t="s">
        <v>2023</v>
      </c>
      <c r="F2326" s="1" t="s">
        <v>2020</v>
      </c>
      <c r="G2326" s="103" t="s">
        <v>1112</v>
      </c>
      <c r="H2326" s="5">
        <v>1</v>
      </c>
      <c r="I2326" s="5" t="str">
        <f>VLOOKUP(F2326,'Set up'!$A$2:$C$44,3,FALSE)</f>
        <v>Cash</v>
      </c>
      <c r="J2326" s="5">
        <f>VLOOKUP(F2326,'Set up'!$A$2:$D$44,4,FALSE)</f>
        <v>0</v>
      </c>
      <c r="K2326" s="4">
        <f t="shared" si="809"/>
        <v>45247</v>
      </c>
      <c r="L2326" s="5">
        <f t="shared" si="810"/>
        <v>11</v>
      </c>
      <c r="M2326" s="5">
        <f t="shared" si="811"/>
        <v>2023</v>
      </c>
      <c r="N2326" s="6">
        <v>62.5</v>
      </c>
      <c r="P2326" s="6">
        <f t="shared" si="812"/>
        <v>62.5</v>
      </c>
      <c r="Q2326" s="7">
        <f t="shared" si="813"/>
        <v>3875717.1500000027</v>
      </c>
      <c r="R2326" s="44" t="str">
        <f>VLOOKUP(F2326,'Set up'!$A$2:$E$48,5,FALSE)</f>
        <v>Trsf</v>
      </c>
    </row>
    <row r="2327" spans="1:18" x14ac:dyDescent="0.3">
      <c r="A2327" s="4">
        <v>45247</v>
      </c>
      <c r="B2327" s="5">
        <f t="shared" si="807"/>
        <v>11</v>
      </c>
      <c r="C2327" s="5">
        <f t="shared" si="808"/>
        <v>2023</v>
      </c>
      <c r="D2327" s="88" t="s">
        <v>2072</v>
      </c>
      <c r="E2327" s="5" t="s">
        <v>2023</v>
      </c>
      <c r="F2327" s="1" t="s">
        <v>2020</v>
      </c>
      <c r="G2327" s="103" t="s">
        <v>1736</v>
      </c>
      <c r="H2327" s="5">
        <v>1</v>
      </c>
      <c r="I2327" s="5" t="str">
        <f>VLOOKUP(F2327,'Set up'!$A$2:$C$44,3,FALSE)</f>
        <v>Cash</v>
      </c>
      <c r="J2327" s="5">
        <f>VLOOKUP(F2327,'Set up'!$A$2:$D$44,4,FALSE)</f>
        <v>0</v>
      </c>
      <c r="K2327" s="4">
        <f t="shared" si="809"/>
        <v>45247</v>
      </c>
      <c r="L2327" s="5">
        <f t="shared" si="810"/>
        <v>11</v>
      </c>
      <c r="M2327" s="5">
        <f t="shared" si="811"/>
        <v>2023</v>
      </c>
      <c r="N2327" s="6">
        <v>1606</v>
      </c>
      <c r="P2327" s="6">
        <f t="shared" si="812"/>
        <v>1606</v>
      </c>
      <c r="Q2327" s="7">
        <f t="shared" si="813"/>
        <v>3877323.1500000027</v>
      </c>
      <c r="R2327" s="44" t="str">
        <f>VLOOKUP(F2327,'Set up'!$A$2:$E$48,5,FALSE)</f>
        <v>Trsf</v>
      </c>
    </row>
    <row r="2328" spans="1:18" x14ac:dyDescent="0.3">
      <c r="A2328" s="4">
        <v>45247</v>
      </c>
      <c r="B2328" s="5">
        <f t="shared" si="807"/>
        <v>11</v>
      </c>
      <c r="C2328" s="5">
        <f t="shared" si="808"/>
        <v>2023</v>
      </c>
      <c r="D2328" s="88" t="s">
        <v>2072</v>
      </c>
      <c r="E2328" s="5" t="s">
        <v>2023</v>
      </c>
      <c r="F2328" s="1" t="s">
        <v>2020</v>
      </c>
      <c r="G2328" s="90" t="s">
        <v>2063</v>
      </c>
      <c r="H2328" s="5">
        <v>3</v>
      </c>
      <c r="I2328" s="5" t="str">
        <f>VLOOKUP(F2328,'Set up'!$A$2:$C$44,3,FALSE)</f>
        <v>Cash</v>
      </c>
      <c r="J2328" s="5">
        <f>VLOOKUP(F2328,'Set up'!$A$2:$D$44,4,FALSE)</f>
        <v>0</v>
      </c>
      <c r="K2328" s="4">
        <f t="shared" si="809"/>
        <v>45247</v>
      </c>
      <c r="L2328" s="5">
        <f t="shared" si="810"/>
        <v>11</v>
      </c>
      <c r="M2328" s="5">
        <f t="shared" si="811"/>
        <v>2023</v>
      </c>
      <c r="N2328" s="6">
        <v>643.79999999999995</v>
      </c>
      <c r="P2328" s="6">
        <f t="shared" si="812"/>
        <v>643.79999999999995</v>
      </c>
      <c r="Q2328" s="7">
        <f t="shared" si="813"/>
        <v>3877966.9500000025</v>
      </c>
      <c r="R2328" s="44" t="str">
        <f>VLOOKUP(F2328,'Set up'!$A$2:$E$48,5,FALSE)</f>
        <v>Trsf</v>
      </c>
    </row>
    <row r="2329" spans="1:18" x14ac:dyDescent="0.3">
      <c r="A2329" s="4">
        <v>45247</v>
      </c>
      <c r="B2329" s="5">
        <f t="shared" si="807"/>
        <v>11</v>
      </c>
      <c r="C2329" s="5">
        <f t="shared" si="808"/>
        <v>2023</v>
      </c>
      <c r="D2329" s="88" t="s">
        <v>2072</v>
      </c>
      <c r="E2329" s="5" t="s">
        <v>2023</v>
      </c>
      <c r="F2329" s="1" t="s">
        <v>2020</v>
      </c>
      <c r="G2329" s="90" t="s">
        <v>1925</v>
      </c>
      <c r="H2329" s="5">
        <v>2</v>
      </c>
      <c r="I2329" s="5" t="str">
        <f>VLOOKUP(F2329,'Set up'!$A$2:$C$44,3,FALSE)</f>
        <v>Cash</v>
      </c>
      <c r="J2329" s="5">
        <f>VLOOKUP(F2329,'Set up'!$A$2:$D$44,4,FALSE)</f>
        <v>0</v>
      </c>
      <c r="K2329" s="4">
        <f t="shared" si="809"/>
        <v>45247</v>
      </c>
      <c r="L2329" s="5">
        <f t="shared" si="810"/>
        <v>11</v>
      </c>
      <c r="M2329" s="5">
        <f t="shared" si="811"/>
        <v>2023</v>
      </c>
      <c r="N2329" s="6">
        <v>468</v>
      </c>
      <c r="P2329" s="6">
        <f t="shared" si="812"/>
        <v>468</v>
      </c>
      <c r="Q2329" s="7">
        <f t="shared" si="813"/>
        <v>3878434.9500000025</v>
      </c>
      <c r="R2329" s="44" t="str">
        <f>VLOOKUP(F2329,'Set up'!$A$2:$E$48,5,FALSE)</f>
        <v>Trsf</v>
      </c>
    </row>
    <row r="2330" spans="1:18" x14ac:dyDescent="0.3">
      <c r="A2330" s="4">
        <v>45251</v>
      </c>
      <c r="B2330" s="5">
        <f t="shared" si="807"/>
        <v>11</v>
      </c>
      <c r="C2330" s="5">
        <f t="shared" si="808"/>
        <v>2023</v>
      </c>
      <c r="D2330" s="88" t="s">
        <v>2073</v>
      </c>
      <c r="E2330" s="5" t="s">
        <v>258</v>
      </c>
      <c r="F2330" s="1" t="s">
        <v>263</v>
      </c>
      <c r="G2330" s="95" t="s">
        <v>304</v>
      </c>
      <c r="H2330" s="5">
        <v>2</v>
      </c>
      <c r="I2330" s="5" t="str">
        <f>VLOOKUP(F2330,'Set up'!$A$2:$C$44,3,FALSE)</f>
        <v>Cash</v>
      </c>
      <c r="J2330" s="5">
        <f>VLOOKUP(F2330,'Set up'!$A$2:$D$44,4,FALSE)</f>
        <v>0</v>
      </c>
      <c r="K2330" s="4">
        <f t="shared" si="809"/>
        <v>45251</v>
      </c>
      <c r="L2330" s="5">
        <f t="shared" si="810"/>
        <v>11</v>
      </c>
      <c r="M2330" s="5">
        <f t="shared" si="811"/>
        <v>2023</v>
      </c>
      <c r="N2330" s="6">
        <v>3212</v>
      </c>
      <c r="P2330" s="6">
        <f t="shared" si="812"/>
        <v>3212</v>
      </c>
      <c r="Q2330" s="7">
        <f t="shared" si="813"/>
        <v>3881646.9500000025</v>
      </c>
      <c r="R2330" s="44" t="str">
        <f>VLOOKUP(F2330,'Set up'!$A$2:$E$48,5,FALSE)</f>
        <v>Cash</v>
      </c>
    </row>
    <row r="2331" spans="1:18" x14ac:dyDescent="0.3">
      <c r="A2331" s="4">
        <v>45251</v>
      </c>
      <c r="B2331" s="5">
        <f t="shared" si="807"/>
        <v>11</v>
      </c>
      <c r="C2331" s="5">
        <f t="shared" si="808"/>
        <v>2023</v>
      </c>
      <c r="D2331" s="88" t="s">
        <v>2073</v>
      </c>
      <c r="E2331" s="5" t="s">
        <v>258</v>
      </c>
      <c r="F2331" s="1" t="s">
        <v>263</v>
      </c>
      <c r="G2331" s="90" t="s">
        <v>2060</v>
      </c>
      <c r="H2331" s="5">
        <v>4</v>
      </c>
      <c r="I2331" s="5" t="str">
        <f>VLOOKUP(F2331,'Set up'!$A$2:$C$44,3,FALSE)</f>
        <v>Cash</v>
      </c>
      <c r="J2331" s="5">
        <f>VLOOKUP(F2331,'Set up'!$A$2:$D$44,4,FALSE)</f>
        <v>0</v>
      </c>
      <c r="K2331" s="4">
        <f t="shared" si="809"/>
        <v>45251</v>
      </c>
      <c r="L2331" s="5">
        <f t="shared" si="810"/>
        <v>11</v>
      </c>
      <c r="M2331" s="5">
        <f t="shared" si="811"/>
        <v>2023</v>
      </c>
      <c r="N2331" s="6">
        <v>1036</v>
      </c>
      <c r="P2331" s="6">
        <f t="shared" si="812"/>
        <v>1036</v>
      </c>
      <c r="Q2331" s="7">
        <f t="shared" si="813"/>
        <v>3882682.9500000025</v>
      </c>
      <c r="R2331" s="44" t="str">
        <f>VLOOKUP(F2331,'Set up'!$A$2:$E$48,5,FALSE)</f>
        <v>Cash</v>
      </c>
    </row>
    <row r="2332" spans="1:18" x14ac:dyDescent="0.3">
      <c r="A2332" s="4">
        <v>45251</v>
      </c>
      <c r="B2332" s="5">
        <f t="shared" si="807"/>
        <v>11</v>
      </c>
      <c r="C2332" s="5">
        <f t="shared" si="808"/>
        <v>2023</v>
      </c>
      <c r="D2332" s="88" t="s">
        <v>2073</v>
      </c>
      <c r="E2332" s="5" t="s">
        <v>258</v>
      </c>
      <c r="F2332" s="1" t="s">
        <v>263</v>
      </c>
      <c r="G2332" s="1" t="s">
        <v>2065</v>
      </c>
      <c r="H2332" s="5">
        <v>3</v>
      </c>
      <c r="I2332" s="5" t="str">
        <f>VLOOKUP(F2332,'Set up'!$A$2:$C$44,3,FALSE)</f>
        <v>Cash</v>
      </c>
      <c r="J2332" s="5">
        <f>VLOOKUP(F2332,'Set up'!$A$2:$D$44,4,FALSE)</f>
        <v>0</v>
      </c>
      <c r="K2332" s="4">
        <f t="shared" si="809"/>
        <v>45251</v>
      </c>
      <c r="L2332" s="5">
        <f t="shared" si="810"/>
        <v>11</v>
      </c>
      <c r="M2332" s="5">
        <f t="shared" si="811"/>
        <v>2023</v>
      </c>
      <c r="N2332" s="6">
        <v>851.4</v>
      </c>
      <c r="P2332" s="6">
        <f t="shared" si="812"/>
        <v>851.4</v>
      </c>
      <c r="Q2332" s="7">
        <f t="shared" si="813"/>
        <v>3883534.3500000024</v>
      </c>
      <c r="R2332" s="44" t="str">
        <f>VLOOKUP(F2332,'Set up'!$A$2:$E$48,5,FALSE)</f>
        <v>Cash</v>
      </c>
    </row>
    <row r="2333" spans="1:18" x14ac:dyDescent="0.3">
      <c r="A2333" s="4">
        <v>45251</v>
      </c>
      <c r="B2333" s="5">
        <f t="shared" si="807"/>
        <v>11</v>
      </c>
      <c r="C2333" s="5">
        <f t="shared" si="808"/>
        <v>2023</v>
      </c>
      <c r="D2333" s="88" t="s">
        <v>2073</v>
      </c>
      <c r="E2333" s="5" t="s">
        <v>258</v>
      </c>
      <c r="F2333" s="1" t="s">
        <v>263</v>
      </c>
      <c r="G2333" s="11" t="s">
        <v>17</v>
      </c>
      <c r="H2333" s="5">
        <v>1</v>
      </c>
      <c r="I2333" s="5" t="str">
        <f>VLOOKUP(F2333,'Set up'!$A$2:$C$44,3,FALSE)</f>
        <v>Cash</v>
      </c>
      <c r="J2333" s="5">
        <f>VLOOKUP(F2333,'Set up'!$A$2:$D$44,4,FALSE)</f>
        <v>0</v>
      </c>
      <c r="K2333" s="4">
        <f t="shared" si="809"/>
        <v>45251</v>
      </c>
      <c r="L2333" s="5">
        <f t="shared" si="810"/>
        <v>11</v>
      </c>
      <c r="M2333" s="5">
        <f t="shared" si="811"/>
        <v>2023</v>
      </c>
      <c r="N2333" s="6">
        <v>105</v>
      </c>
      <c r="P2333" s="6">
        <f t="shared" si="812"/>
        <v>105</v>
      </c>
      <c r="Q2333" s="7">
        <f t="shared" si="813"/>
        <v>3883639.3500000024</v>
      </c>
      <c r="R2333" s="44" t="str">
        <f>VLOOKUP(F2333,'Set up'!$A$2:$E$48,5,FALSE)</f>
        <v>Cash</v>
      </c>
    </row>
    <row r="2334" spans="1:18" x14ac:dyDescent="0.3">
      <c r="A2334" s="4">
        <v>45251</v>
      </c>
      <c r="B2334" s="5">
        <f t="shared" si="807"/>
        <v>11</v>
      </c>
      <c r="C2334" s="5">
        <f t="shared" si="808"/>
        <v>2023</v>
      </c>
      <c r="D2334" s="88" t="s">
        <v>2073</v>
      </c>
      <c r="E2334" s="5" t="s">
        <v>258</v>
      </c>
      <c r="F2334" s="1" t="s">
        <v>263</v>
      </c>
      <c r="G2334" s="90" t="s">
        <v>1889</v>
      </c>
      <c r="H2334" s="5">
        <v>4</v>
      </c>
      <c r="I2334" s="5" t="str">
        <f>VLOOKUP(F2334,'Set up'!$A$2:$C$44,3,FALSE)</f>
        <v>Cash</v>
      </c>
      <c r="J2334" s="5">
        <f>VLOOKUP(F2334,'Set up'!$A$2:$D$44,4,FALSE)</f>
        <v>0</v>
      </c>
      <c r="K2334" s="4">
        <f t="shared" si="809"/>
        <v>45251</v>
      </c>
      <c r="L2334" s="5">
        <f t="shared" si="810"/>
        <v>11</v>
      </c>
      <c r="M2334" s="5">
        <f t="shared" si="811"/>
        <v>2023</v>
      </c>
      <c r="N2334" s="6">
        <v>640</v>
      </c>
      <c r="P2334" s="6">
        <f t="shared" si="812"/>
        <v>640</v>
      </c>
      <c r="Q2334" s="7">
        <f t="shared" si="813"/>
        <v>3884279.3500000024</v>
      </c>
      <c r="R2334" s="44" t="str">
        <f>VLOOKUP(F2334,'Set up'!$A$2:$E$48,5,FALSE)</f>
        <v>Cash</v>
      </c>
    </row>
    <row r="2335" spans="1:18" x14ac:dyDescent="0.3">
      <c r="A2335" s="4">
        <v>45251</v>
      </c>
      <c r="B2335" s="5">
        <f t="shared" si="807"/>
        <v>11</v>
      </c>
      <c r="C2335" s="5">
        <f t="shared" si="808"/>
        <v>2023</v>
      </c>
      <c r="D2335" s="88" t="s">
        <v>2074</v>
      </c>
      <c r="E2335" s="5" t="s">
        <v>2023</v>
      </c>
      <c r="F2335" s="1" t="s">
        <v>2020</v>
      </c>
      <c r="G2335" s="103" t="s">
        <v>1112</v>
      </c>
      <c r="H2335" s="5">
        <v>2</v>
      </c>
      <c r="I2335" s="5" t="str">
        <f>VLOOKUP(F2335,'Set up'!$A$2:$C$44,3,FALSE)</f>
        <v>Cash</v>
      </c>
      <c r="J2335" s="5">
        <f>VLOOKUP(F2335,'Set up'!$A$2:$D$44,4,FALSE)</f>
        <v>0</v>
      </c>
      <c r="K2335" s="4">
        <f t="shared" si="809"/>
        <v>45251</v>
      </c>
      <c r="L2335" s="5">
        <f t="shared" si="810"/>
        <v>11</v>
      </c>
      <c r="M2335" s="5">
        <f t="shared" si="811"/>
        <v>2023</v>
      </c>
      <c r="N2335" s="6">
        <v>125</v>
      </c>
      <c r="P2335" s="6">
        <f t="shared" si="812"/>
        <v>125</v>
      </c>
      <c r="Q2335" s="7">
        <f t="shared" si="813"/>
        <v>3884404.3500000024</v>
      </c>
      <c r="R2335" s="44" t="str">
        <f>VLOOKUP(F2335,'Set up'!$A$2:$E$48,5,FALSE)</f>
        <v>Trsf</v>
      </c>
    </row>
    <row r="2336" spans="1:18" x14ac:dyDescent="0.3">
      <c r="A2336" s="4">
        <v>45251</v>
      </c>
      <c r="B2336" s="5">
        <f t="shared" si="807"/>
        <v>11</v>
      </c>
      <c r="C2336" s="5">
        <f t="shared" si="808"/>
        <v>2023</v>
      </c>
      <c r="D2336" s="88" t="s">
        <v>2075</v>
      </c>
      <c r="E2336" s="5" t="s">
        <v>2023</v>
      </c>
      <c r="F2336" s="1" t="s">
        <v>2020</v>
      </c>
      <c r="G2336" s="103" t="s">
        <v>1736</v>
      </c>
      <c r="H2336" s="5">
        <v>2</v>
      </c>
      <c r="I2336" s="5" t="str">
        <f>VLOOKUP(F2336,'Set up'!$A$2:$C$44,3,FALSE)</f>
        <v>Cash</v>
      </c>
      <c r="J2336" s="5">
        <f>VLOOKUP(F2336,'Set up'!$A$2:$D$44,4,FALSE)</f>
        <v>0</v>
      </c>
      <c r="K2336" s="4">
        <f t="shared" si="809"/>
        <v>45251</v>
      </c>
      <c r="L2336" s="5">
        <f t="shared" si="810"/>
        <v>11</v>
      </c>
      <c r="M2336" s="5">
        <f t="shared" si="811"/>
        <v>2023</v>
      </c>
      <c r="N2336" s="6">
        <v>3212</v>
      </c>
      <c r="P2336" s="6">
        <f t="shared" si="812"/>
        <v>3212</v>
      </c>
      <c r="Q2336" s="7">
        <f t="shared" si="813"/>
        <v>3887616.3500000024</v>
      </c>
      <c r="R2336" s="44" t="str">
        <f>VLOOKUP(F2336,'Set up'!$A$2:$E$48,5,FALSE)</f>
        <v>Trsf</v>
      </c>
    </row>
    <row r="2337" spans="1:18" x14ac:dyDescent="0.3">
      <c r="A2337" s="4">
        <v>45252</v>
      </c>
      <c r="B2337" s="5">
        <f t="shared" si="807"/>
        <v>11</v>
      </c>
      <c r="C2337" s="5">
        <f t="shared" si="808"/>
        <v>2023</v>
      </c>
      <c r="D2337" s="88" t="s">
        <v>2076</v>
      </c>
      <c r="E2337" s="5" t="s">
        <v>42</v>
      </c>
      <c r="F2337" s="1" t="s">
        <v>43</v>
      </c>
      <c r="G2337" s="99" t="s">
        <v>95</v>
      </c>
      <c r="H2337" s="5">
        <v>1</v>
      </c>
      <c r="I2337" s="5" t="str">
        <f>VLOOKUP(F2337,'Set up'!$A$2:$C$44,3,FALSE)</f>
        <v>Cash</v>
      </c>
      <c r="J2337" s="5">
        <f>VLOOKUP(F2337,'Set up'!$A$2:$D$44,4,FALSE)</f>
        <v>0</v>
      </c>
      <c r="K2337" s="4">
        <f t="shared" si="809"/>
        <v>45252</v>
      </c>
      <c r="L2337" s="5">
        <f t="shared" si="810"/>
        <v>11</v>
      </c>
      <c r="M2337" s="5">
        <f t="shared" si="811"/>
        <v>2023</v>
      </c>
      <c r="N2337" s="6">
        <v>1738</v>
      </c>
      <c r="P2337" s="6">
        <f t="shared" si="812"/>
        <v>1738</v>
      </c>
      <c r="Q2337" s="7">
        <f t="shared" si="813"/>
        <v>3889354.3500000024</v>
      </c>
      <c r="R2337" s="44" t="str">
        <f>VLOOKUP(F2337,'Set up'!$A$2:$E$48,5,FALSE)</f>
        <v>Chq</v>
      </c>
    </row>
    <row r="2338" spans="1:18" x14ac:dyDescent="0.3">
      <c r="A2338" s="4">
        <v>45252</v>
      </c>
      <c r="B2338" s="5">
        <f t="shared" si="807"/>
        <v>11</v>
      </c>
      <c r="C2338" s="5">
        <f t="shared" si="808"/>
        <v>2023</v>
      </c>
      <c r="D2338" s="88" t="s">
        <v>2076</v>
      </c>
      <c r="E2338" s="5" t="s">
        <v>42</v>
      </c>
      <c r="F2338" s="1" t="s">
        <v>43</v>
      </c>
      <c r="G2338" s="90" t="s">
        <v>1799</v>
      </c>
      <c r="H2338" s="5">
        <v>3</v>
      </c>
      <c r="I2338" s="5" t="str">
        <f>VLOOKUP(F2338,'Set up'!$A$2:$C$44,3,FALSE)</f>
        <v>Cash</v>
      </c>
      <c r="J2338" s="5">
        <f>VLOOKUP(F2338,'Set up'!$A$2:$D$44,4,FALSE)</f>
        <v>0</v>
      </c>
      <c r="K2338" s="4">
        <f t="shared" si="809"/>
        <v>45252</v>
      </c>
      <c r="L2338" s="5">
        <f t="shared" si="810"/>
        <v>11</v>
      </c>
      <c r="M2338" s="5">
        <f t="shared" si="811"/>
        <v>2023</v>
      </c>
      <c r="N2338" s="6">
        <v>675</v>
      </c>
      <c r="P2338" s="6">
        <f t="shared" si="812"/>
        <v>675</v>
      </c>
      <c r="Q2338" s="7">
        <f t="shared" si="813"/>
        <v>3890029.3500000024</v>
      </c>
      <c r="R2338" s="44" t="str">
        <f>VLOOKUP(F2338,'Set up'!$A$2:$E$48,5,FALSE)</f>
        <v>Chq</v>
      </c>
    </row>
    <row r="2339" spans="1:18" x14ac:dyDescent="0.3">
      <c r="A2339" s="4">
        <v>45254</v>
      </c>
      <c r="B2339" s="5">
        <f t="shared" ref="B2339:B2357" si="814">MONTH(A2339)</f>
        <v>11</v>
      </c>
      <c r="C2339" s="5">
        <f t="shared" ref="C2339:C2357" si="815">YEAR(A2339)</f>
        <v>2023</v>
      </c>
      <c r="D2339" s="88" t="s">
        <v>2077</v>
      </c>
      <c r="E2339" s="5" t="s">
        <v>2023</v>
      </c>
      <c r="F2339" s="1" t="s">
        <v>2020</v>
      </c>
      <c r="G2339" s="103" t="s">
        <v>1112</v>
      </c>
      <c r="H2339" s="5">
        <v>3</v>
      </c>
      <c r="I2339" s="5" t="str">
        <f>VLOOKUP(F2339,'Set up'!$A$2:$C$44,3,FALSE)</f>
        <v>Cash</v>
      </c>
      <c r="J2339" s="5">
        <f>VLOOKUP(F2339,'Set up'!$A$2:$D$44,4,FALSE)</f>
        <v>0</v>
      </c>
      <c r="K2339" s="4">
        <f t="shared" ref="K2339:K2357" si="816">A2339+J2339</f>
        <v>45254</v>
      </c>
      <c r="L2339" s="5">
        <f t="shared" ref="L2339:L2357" si="817">MONTH(K2339)</f>
        <v>11</v>
      </c>
      <c r="M2339" s="5">
        <f t="shared" ref="M2339:M2357" si="818">YEAR(K2339)</f>
        <v>2023</v>
      </c>
      <c r="N2339" s="6">
        <v>187.5</v>
      </c>
      <c r="P2339" s="6">
        <f t="shared" ref="P2339:P2357" si="819">SUM(N2339+O2339)</f>
        <v>187.5</v>
      </c>
      <c r="Q2339" s="7">
        <f t="shared" ref="Q2339:Q2356" si="820">SUM(Q2338+N2339)</f>
        <v>3890216.8500000024</v>
      </c>
      <c r="R2339" s="44" t="str">
        <f>VLOOKUP(F2339,'Set up'!$A$2:$E$48,5,FALSE)</f>
        <v>Trsf</v>
      </c>
    </row>
    <row r="2340" spans="1:18" x14ac:dyDescent="0.3">
      <c r="A2340" s="4">
        <v>45254</v>
      </c>
      <c r="B2340" s="5">
        <f t="shared" si="814"/>
        <v>11</v>
      </c>
      <c r="C2340" s="5">
        <f t="shared" si="815"/>
        <v>2023</v>
      </c>
      <c r="D2340" s="88" t="s">
        <v>2078</v>
      </c>
      <c r="E2340" s="5" t="s">
        <v>2023</v>
      </c>
      <c r="F2340" s="1" t="s">
        <v>2020</v>
      </c>
      <c r="G2340" s="103" t="s">
        <v>1736</v>
      </c>
      <c r="H2340" s="5">
        <v>3</v>
      </c>
      <c r="I2340" s="5" t="str">
        <f>VLOOKUP(F2340,'Set up'!$A$2:$C$44,3,FALSE)</f>
        <v>Cash</v>
      </c>
      <c r="J2340" s="5">
        <f>VLOOKUP(F2340,'Set up'!$A$2:$D$44,4,FALSE)</f>
        <v>0</v>
      </c>
      <c r="K2340" s="4">
        <f t="shared" si="816"/>
        <v>45254</v>
      </c>
      <c r="L2340" s="5">
        <f t="shared" si="817"/>
        <v>11</v>
      </c>
      <c r="M2340" s="5">
        <f t="shared" si="818"/>
        <v>2023</v>
      </c>
      <c r="N2340" s="6">
        <v>4818</v>
      </c>
      <c r="P2340" s="6">
        <f t="shared" si="819"/>
        <v>4818</v>
      </c>
      <c r="Q2340" s="7">
        <f t="shared" si="820"/>
        <v>3895034.8500000024</v>
      </c>
      <c r="R2340" s="44" t="str">
        <f>VLOOKUP(F2340,'Set up'!$A$2:$E$48,5,FALSE)</f>
        <v>Trsf</v>
      </c>
    </row>
    <row r="2341" spans="1:18" x14ac:dyDescent="0.3">
      <c r="A2341" s="4">
        <v>45254</v>
      </c>
      <c r="B2341" s="5">
        <f t="shared" si="814"/>
        <v>11</v>
      </c>
      <c r="C2341" s="5">
        <f t="shared" si="815"/>
        <v>2023</v>
      </c>
      <c r="D2341" s="88" t="s">
        <v>2078</v>
      </c>
      <c r="E2341" s="5" t="s">
        <v>2023</v>
      </c>
      <c r="F2341" s="1" t="s">
        <v>2020</v>
      </c>
      <c r="G2341" s="90" t="s">
        <v>2063</v>
      </c>
      <c r="H2341" s="5">
        <v>9</v>
      </c>
      <c r="I2341" s="5" t="str">
        <f>VLOOKUP(F2341,'Set up'!$A$2:$C$44,3,FALSE)</f>
        <v>Cash</v>
      </c>
      <c r="J2341" s="5">
        <f>VLOOKUP(F2341,'Set up'!$A$2:$D$44,4,FALSE)</f>
        <v>0</v>
      </c>
      <c r="K2341" s="4">
        <f t="shared" si="816"/>
        <v>45254</v>
      </c>
      <c r="L2341" s="5">
        <f t="shared" si="817"/>
        <v>11</v>
      </c>
      <c r="M2341" s="5">
        <f t="shared" si="818"/>
        <v>2023</v>
      </c>
      <c r="N2341" s="6">
        <v>1931.4</v>
      </c>
      <c r="P2341" s="6">
        <f t="shared" si="819"/>
        <v>1931.4</v>
      </c>
      <c r="Q2341" s="7">
        <f t="shared" si="820"/>
        <v>3896966.2500000023</v>
      </c>
      <c r="R2341" s="44" t="str">
        <f>VLOOKUP(F2341,'Set up'!$A$2:$E$48,5,FALSE)</f>
        <v>Trsf</v>
      </c>
    </row>
    <row r="2342" spans="1:18" x14ac:dyDescent="0.3">
      <c r="A2342" s="4">
        <v>45254</v>
      </c>
      <c r="B2342" s="5">
        <f t="shared" si="814"/>
        <v>11</v>
      </c>
      <c r="C2342" s="5">
        <f t="shared" si="815"/>
        <v>2023</v>
      </c>
      <c r="D2342" s="88" t="s">
        <v>2078</v>
      </c>
      <c r="E2342" s="5" t="s">
        <v>2023</v>
      </c>
      <c r="F2342" s="1" t="s">
        <v>2020</v>
      </c>
      <c r="G2342" s="90" t="s">
        <v>1925</v>
      </c>
      <c r="H2342" s="5">
        <v>4</v>
      </c>
      <c r="I2342" s="5" t="str">
        <f>VLOOKUP(F2342,'Set up'!$A$2:$C$44,3,FALSE)</f>
        <v>Cash</v>
      </c>
      <c r="J2342" s="5">
        <f>VLOOKUP(F2342,'Set up'!$A$2:$D$44,4,FALSE)</f>
        <v>0</v>
      </c>
      <c r="K2342" s="4">
        <f t="shared" si="816"/>
        <v>45254</v>
      </c>
      <c r="L2342" s="5">
        <f t="shared" si="817"/>
        <v>11</v>
      </c>
      <c r="M2342" s="5">
        <f t="shared" si="818"/>
        <v>2023</v>
      </c>
      <c r="N2342" s="6">
        <v>936</v>
      </c>
      <c r="P2342" s="6">
        <f t="shared" si="819"/>
        <v>936</v>
      </c>
      <c r="Q2342" s="7">
        <f t="shared" si="820"/>
        <v>3897902.2500000023</v>
      </c>
      <c r="R2342" s="44" t="str">
        <f>VLOOKUP(F2342,'Set up'!$A$2:$E$48,5,FALSE)</f>
        <v>Trsf</v>
      </c>
    </row>
    <row r="2343" spans="1:18" x14ac:dyDescent="0.3">
      <c r="A2343" s="4">
        <v>45254</v>
      </c>
      <c r="B2343" s="5">
        <f t="shared" si="814"/>
        <v>11</v>
      </c>
      <c r="C2343" s="5">
        <f t="shared" si="815"/>
        <v>2023</v>
      </c>
      <c r="D2343" s="88" t="s">
        <v>2078</v>
      </c>
      <c r="E2343" s="5" t="s">
        <v>2023</v>
      </c>
      <c r="F2343" s="1" t="s">
        <v>2020</v>
      </c>
      <c r="G2343" s="90" t="s">
        <v>1075</v>
      </c>
      <c r="H2343" s="5">
        <v>1</v>
      </c>
      <c r="I2343" s="5" t="str">
        <f>VLOOKUP(F2343,'Set up'!$A$2:$C$44,3,FALSE)</f>
        <v>Cash</v>
      </c>
      <c r="J2343" s="5">
        <f>VLOOKUP(F2343,'Set up'!$A$2:$D$44,4,FALSE)</f>
        <v>0</v>
      </c>
      <c r="K2343" s="4">
        <f t="shared" si="816"/>
        <v>45254</v>
      </c>
      <c r="L2343" s="5">
        <f t="shared" si="817"/>
        <v>11</v>
      </c>
      <c r="M2343" s="5">
        <f t="shared" si="818"/>
        <v>2023</v>
      </c>
      <c r="N2343" s="6">
        <v>1000</v>
      </c>
      <c r="P2343" s="6">
        <f t="shared" si="819"/>
        <v>1000</v>
      </c>
      <c r="Q2343" s="7">
        <f t="shared" si="820"/>
        <v>3898902.2500000023</v>
      </c>
      <c r="R2343" s="44" t="str">
        <f>VLOOKUP(F2343,'Set up'!$A$2:$E$48,5,FALSE)</f>
        <v>Trsf</v>
      </c>
    </row>
    <row r="2344" spans="1:18" x14ac:dyDescent="0.3">
      <c r="A2344" s="4">
        <v>45255</v>
      </c>
      <c r="B2344" s="5">
        <f t="shared" si="814"/>
        <v>11</v>
      </c>
      <c r="C2344" s="5">
        <f t="shared" si="815"/>
        <v>2023</v>
      </c>
      <c r="D2344" s="88" t="s">
        <v>2079</v>
      </c>
      <c r="E2344" s="5" t="s">
        <v>476</v>
      </c>
      <c r="F2344" s="1" t="s">
        <v>493</v>
      </c>
      <c r="G2344" s="107" t="s">
        <v>67</v>
      </c>
      <c r="H2344" s="5">
        <v>1</v>
      </c>
      <c r="I2344" s="5" t="str">
        <f>VLOOKUP(F2344,'Set up'!$A$2:$C$44,3,FALSE)</f>
        <v>Cash</v>
      </c>
      <c r="J2344" s="5">
        <f>VLOOKUP(F2344,'Set up'!$A$2:$D$44,4,FALSE)</f>
        <v>0</v>
      </c>
      <c r="K2344" s="4">
        <f t="shared" si="816"/>
        <v>45255</v>
      </c>
      <c r="L2344" s="5">
        <f t="shared" si="817"/>
        <v>11</v>
      </c>
      <c r="M2344" s="5">
        <f t="shared" si="818"/>
        <v>2023</v>
      </c>
      <c r="N2344" s="6">
        <v>1738</v>
      </c>
      <c r="P2344" s="6">
        <f t="shared" si="819"/>
        <v>1738</v>
      </c>
      <c r="Q2344" s="7">
        <f t="shared" si="820"/>
        <v>3900640.2500000023</v>
      </c>
      <c r="R2344" s="44" t="str">
        <f>VLOOKUP(F2344,'Set up'!$A$2:$E$48,5,FALSE)</f>
        <v>PD Chq</v>
      </c>
    </row>
    <row r="2345" spans="1:18" x14ac:dyDescent="0.3">
      <c r="A2345" s="4">
        <v>45255</v>
      </c>
      <c r="B2345" s="5">
        <f t="shared" si="814"/>
        <v>11</v>
      </c>
      <c r="C2345" s="5">
        <f t="shared" si="815"/>
        <v>2023</v>
      </c>
      <c r="D2345" s="88" t="s">
        <v>2079</v>
      </c>
      <c r="E2345" s="5" t="s">
        <v>476</v>
      </c>
      <c r="F2345" s="1" t="s">
        <v>493</v>
      </c>
      <c r="G2345" s="99" t="s">
        <v>915</v>
      </c>
      <c r="H2345" s="5">
        <v>2</v>
      </c>
      <c r="I2345" s="5" t="str">
        <f>VLOOKUP(F2345,'Set up'!$A$2:$C$44,3,FALSE)</f>
        <v>Cash</v>
      </c>
      <c r="J2345" s="5">
        <f>VLOOKUP(F2345,'Set up'!$A$2:$D$44,4,FALSE)</f>
        <v>0</v>
      </c>
      <c r="K2345" s="4">
        <f t="shared" si="816"/>
        <v>45255</v>
      </c>
      <c r="L2345" s="5">
        <f t="shared" si="817"/>
        <v>11</v>
      </c>
      <c r="M2345" s="5">
        <f t="shared" si="818"/>
        <v>2023</v>
      </c>
      <c r="N2345" s="6">
        <v>450</v>
      </c>
      <c r="P2345" s="6">
        <f t="shared" si="819"/>
        <v>450</v>
      </c>
      <c r="Q2345" s="7">
        <f t="shared" si="820"/>
        <v>3901090.2500000023</v>
      </c>
      <c r="R2345" s="44" t="str">
        <f>VLOOKUP(F2345,'Set up'!$A$2:$E$48,5,FALSE)</f>
        <v>PD Chq</v>
      </c>
    </row>
    <row r="2346" spans="1:18" x14ac:dyDescent="0.3">
      <c r="A2346" s="4">
        <v>45255</v>
      </c>
      <c r="B2346" s="5">
        <f t="shared" si="814"/>
        <v>11</v>
      </c>
      <c r="C2346" s="5">
        <f t="shared" si="815"/>
        <v>2023</v>
      </c>
      <c r="D2346" s="88" t="s">
        <v>2079</v>
      </c>
      <c r="E2346" s="5" t="s">
        <v>476</v>
      </c>
      <c r="F2346" s="1" t="s">
        <v>493</v>
      </c>
      <c r="G2346" s="99" t="s">
        <v>802</v>
      </c>
      <c r="H2346" s="5">
        <v>1</v>
      </c>
      <c r="I2346" s="5" t="str">
        <f>VLOOKUP(F2346,'Set up'!$A$2:$C$44,3,FALSE)</f>
        <v>Cash</v>
      </c>
      <c r="J2346" s="5">
        <f>VLOOKUP(F2346,'Set up'!$A$2:$D$44,4,FALSE)</f>
        <v>0</v>
      </c>
      <c r="K2346" s="4">
        <f t="shared" si="816"/>
        <v>45255</v>
      </c>
      <c r="L2346" s="5">
        <f t="shared" si="817"/>
        <v>11</v>
      </c>
      <c r="M2346" s="5">
        <f t="shared" si="818"/>
        <v>2023</v>
      </c>
      <c r="N2346" s="6">
        <v>225</v>
      </c>
      <c r="P2346" s="6">
        <f t="shared" si="819"/>
        <v>225</v>
      </c>
      <c r="Q2346" s="7">
        <f t="shared" si="820"/>
        <v>3901315.2500000023</v>
      </c>
      <c r="R2346" s="44" t="str">
        <f>VLOOKUP(F2346,'Set up'!$A$2:$E$48,5,FALSE)</f>
        <v>PD Chq</v>
      </c>
    </row>
    <row r="2347" spans="1:18" x14ac:dyDescent="0.3">
      <c r="A2347" s="4">
        <v>45255</v>
      </c>
      <c r="B2347" s="5">
        <f t="shared" si="814"/>
        <v>11</v>
      </c>
      <c r="C2347" s="5">
        <f t="shared" si="815"/>
        <v>2023</v>
      </c>
      <c r="D2347" s="88" t="s">
        <v>2079</v>
      </c>
      <c r="E2347" s="5" t="s">
        <v>476</v>
      </c>
      <c r="F2347" s="1" t="s">
        <v>493</v>
      </c>
      <c r="G2347" s="90" t="s">
        <v>1063</v>
      </c>
      <c r="H2347" s="5">
        <v>1</v>
      </c>
      <c r="I2347" s="5" t="str">
        <f>VLOOKUP(F2347,'Set up'!$A$2:$C$44,3,FALSE)</f>
        <v>Cash</v>
      </c>
      <c r="J2347" s="5">
        <f>VLOOKUP(F2347,'Set up'!$A$2:$D$44,4,FALSE)</f>
        <v>0</v>
      </c>
      <c r="K2347" s="4">
        <f t="shared" si="816"/>
        <v>45255</v>
      </c>
      <c r="L2347" s="5">
        <f t="shared" si="817"/>
        <v>11</v>
      </c>
      <c r="M2347" s="5">
        <f t="shared" si="818"/>
        <v>2023</v>
      </c>
      <c r="N2347" s="6">
        <v>95</v>
      </c>
      <c r="P2347" s="6">
        <f t="shared" si="819"/>
        <v>95</v>
      </c>
      <c r="Q2347" s="7">
        <f t="shared" si="820"/>
        <v>3901410.2500000023</v>
      </c>
      <c r="R2347" s="44" t="str">
        <f>VLOOKUP(F2347,'Set up'!$A$2:$E$48,5,FALSE)</f>
        <v>PD Chq</v>
      </c>
    </row>
    <row r="2348" spans="1:18" x14ac:dyDescent="0.3">
      <c r="A2348" s="4">
        <v>45257</v>
      </c>
      <c r="B2348" s="5">
        <f t="shared" si="814"/>
        <v>11</v>
      </c>
      <c r="C2348" s="5">
        <f t="shared" si="815"/>
        <v>2023</v>
      </c>
      <c r="D2348" s="88" t="s">
        <v>2080</v>
      </c>
      <c r="E2348" s="5" t="s">
        <v>862</v>
      </c>
      <c r="F2348" s="1" t="s">
        <v>861</v>
      </c>
      <c r="G2348" s="95" t="s">
        <v>67</v>
      </c>
      <c r="H2348" s="5">
        <v>2</v>
      </c>
      <c r="I2348" s="5" t="str">
        <f>VLOOKUP(F2348,'Set up'!$A$2:$C$44,3,FALSE)</f>
        <v>Cash</v>
      </c>
      <c r="J2348" s="5">
        <f>VLOOKUP(F2348,'Set up'!$A$2:$D$44,4,FALSE)</f>
        <v>0</v>
      </c>
      <c r="K2348" s="4">
        <f t="shared" si="816"/>
        <v>45257</v>
      </c>
      <c r="L2348" s="5">
        <f t="shared" si="817"/>
        <v>11</v>
      </c>
      <c r="M2348" s="5">
        <f t="shared" si="818"/>
        <v>2023</v>
      </c>
      <c r="N2348" s="6">
        <v>3476</v>
      </c>
      <c r="P2348" s="6">
        <f t="shared" si="819"/>
        <v>3476</v>
      </c>
      <c r="Q2348" s="7">
        <f t="shared" si="820"/>
        <v>3904886.2500000023</v>
      </c>
      <c r="R2348" s="44" t="str">
        <f>VLOOKUP(F2348,'Set up'!$A$2:$E$48,5,FALSE)</f>
        <v>Trsf</v>
      </c>
    </row>
    <row r="2349" spans="1:18" x14ac:dyDescent="0.3">
      <c r="A2349" s="4">
        <v>45257</v>
      </c>
      <c r="B2349" s="5">
        <f t="shared" si="814"/>
        <v>11</v>
      </c>
      <c r="C2349" s="5">
        <f t="shared" si="815"/>
        <v>2023</v>
      </c>
      <c r="D2349" s="88" t="s">
        <v>2080</v>
      </c>
      <c r="E2349" s="5" t="s">
        <v>862</v>
      </c>
      <c r="F2349" s="1" t="s">
        <v>861</v>
      </c>
      <c r="G2349" s="90" t="s">
        <v>2065</v>
      </c>
      <c r="H2349" s="5">
        <v>1</v>
      </c>
      <c r="I2349" s="5" t="str">
        <f>VLOOKUP(F2349,'Set up'!$A$2:$C$44,3,FALSE)</f>
        <v>Cash</v>
      </c>
      <c r="J2349" s="5">
        <f>VLOOKUP(F2349,'Set up'!$A$2:$D$44,4,FALSE)</f>
        <v>0</v>
      </c>
      <c r="K2349" s="4">
        <f t="shared" si="816"/>
        <v>45257</v>
      </c>
      <c r="L2349" s="5">
        <f t="shared" si="817"/>
        <v>11</v>
      </c>
      <c r="M2349" s="5">
        <f t="shared" si="818"/>
        <v>2023</v>
      </c>
      <c r="N2349" s="6">
        <v>281.60000000000002</v>
      </c>
      <c r="P2349" s="6">
        <f t="shared" si="819"/>
        <v>281.60000000000002</v>
      </c>
      <c r="Q2349" s="7">
        <f t="shared" si="820"/>
        <v>3905167.8500000024</v>
      </c>
      <c r="R2349" s="44" t="str">
        <f>VLOOKUP(F2349,'Set up'!$A$2:$E$48,5,FALSE)</f>
        <v>Trsf</v>
      </c>
    </row>
    <row r="2350" spans="1:18" x14ac:dyDescent="0.3">
      <c r="A2350" s="4">
        <v>45257</v>
      </c>
      <c r="B2350" s="5">
        <f t="shared" si="814"/>
        <v>11</v>
      </c>
      <c r="C2350" s="5">
        <f t="shared" si="815"/>
        <v>2023</v>
      </c>
      <c r="D2350" s="88" t="s">
        <v>2080</v>
      </c>
      <c r="E2350" s="5" t="s">
        <v>862</v>
      </c>
      <c r="F2350" s="1" t="s">
        <v>861</v>
      </c>
      <c r="G2350" s="90" t="s">
        <v>1462</v>
      </c>
      <c r="H2350" s="5">
        <v>1</v>
      </c>
      <c r="I2350" s="5" t="str">
        <f>VLOOKUP(F2350,'Set up'!$A$2:$C$44,3,FALSE)</f>
        <v>Cash</v>
      </c>
      <c r="J2350" s="5">
        <f>VLOOKUP(F2350,'Set up'!$A$2:$D$44,4,FALSE)</f>
        <v>0</v>
      </c>
      <c r="K2350" s="4">
        <f t="shared" si="816"/>
        <v>45257</v>
      </c>
      <c r="L2350" s="5">
        <f t="shared" si="817"/>
        <v>11</v>
      </c>
      <c r="M2350" s="5">
        <f t="shared" si="818"/>
        <v>2023</v>
      </c>
      <c r="N2350" s="6">
        <v>170</v>
      </c>
      <c r="P2350" s="6">
        <f t="shared" si="819"/>
        <v>170</v>
      </c>
      <c r="Q2350" s="7">
        <f t="shared" si="820"/>
        <v>3905337.8500000024</v>
      </c>
      <c r="R2350" s="44" t="str">
        <f>VLOOKUP(F2350,'Set up'!$A$2:$E$48,5,FALSE)</f>
        <v>Trsf</v>
      </c>
    </row>
    <row r="2351" spans="1:18" x14ac:dyDescent="0.3">
      <c r="A2351" s="4">
        <v>45257</v>
      </c>
      <c r="B2351" s="5">
        <f t="shared" si="814"/>
        <v>11</v>
      </c>
      <c r="C2351" s="5">
        <f t="shared" si="815"/>
        <v>2023</v>
      </c>
      <c r="D2351" s="88" t="s">
        <v>2080</v>
      </c>
      <c r="E2351" s="5" t="s">
        <v>862</v>
      </c>
      <c r="F2351" s="1" t="s">
        <v>861</v>
      </c>
      <c r="G2351" s="90" t="s">
        <v>1747</v>
      </c>
      <c r="H2351" s="5">
        <v>1</v>
      </c>
      <c r="I2351" s="5" t="str">
        <f>VLOOKUP(F2351,'Set up'!$A$2:$C$44,3,FALSE)</f>
        <v>Cash</v>
      </c>
      <c r="J2351" s="5">
        <f>VLOOKUP(F2351,'Set up'!$A$2:$D$44,4,FALSE)</f>
        <v>0</v>
      </c>
      <c r="K2351" s="4">
        <f t="shared" si="816"/>
        <v>45257</v>
      </c>
      <c r="L2351" s="5">
        <f t="shared" si="817"/>
        <v>11</v>
      </c>
      <c r="M2351" s="5">
        <f t="shared" si="818"/>
        <v>2023</v>
      </c>
      <c r="N2351" s="6">
        <v>1059.5</v>
      </c>
      <c r="P2351" s="6">
        <f t="shared" si="819"/>
        <v>1059.5</v>
      </c>
      <c r="Q2351" s="7">
        <f t="shared" si="820"/>
        <v>3906397.3500000024</v>
      </c>
      <c r="R2351" s="44" t="str">
        <f>VLOOKUP(F2351,'Set up'!$A$2:$E$48,5,FALSE)</f>
        <v>Trsf</v>
      </c>
    </row>
    <row r="2352" spans="1:18" x14ac:dyDescent="0.3">
      <c r="A2352" s="4">
        <v>45258</v>
      </c>
      <c r="B2352" s="5">
        <f t="shared" si="814"/>
        <v>11</v>
      </c>
      <c r="C2352" s="5">
        <f t="shared" si="815"/>
        <v>2023</v>
      </c>
      <c r="D2352" s="88" t="s">
        <v>2081</v>
      </c>
      <c r="E2352" s="5" t="s">
        <v>2023</v>
      </c>
      <c r="F2352" s="1" t="s">
        <v>2020</v>
      </c>
      <c r="G2352" s="103" t="s">
        <v>1112</v>
      </c>
      <c r="H2352" s="5">
        <v>3</v>
      </c>
      <c r="I2352" s="5" t="str">
        <f>VLOOKUP(F2352,'Set up'!$A$2:$C$44,3,FALSE)</f>
        <v>Cash</v>
      </c>
      <c r="J2352" s="5">
        <f>VLOOKUP(F2352,'Set up'!$A$2:$D$44,4,FALSE)</f>
        <v>0</v>
      </c>
      <c r="K2352" s="4">
        <f t="shared" si="816"/>
        <v>45258</v>
      </c>
      <c r="L2352" s="5">
        <f t="shared" si="817"/>
        <v>11</v>
      </c>
      <c r="M2352" s="5">
        <f t="shared" si="818"/>
        <v>2023</v>
      </c>
      <c r="N2352" s="6">
        <v>187.5</v>
      </c>
      <c r="P2352" s="6">
        <f t="shared" si="819"/>
        <v>187.5</v>
      </c>
      <c r="Q2352" s="7">
        <f t="shared" si="820"/>
        <v>3906584.8500000024</v>
      </c>
      <c r="R2352" s="44" t="str">
        <f>VLOOKUP(F2352,'Set up'!$A$2:$E$48,5,FALSE)</f>
        <v>Trsf</v>
      </c>
    </row>
    <row r="2353" spans="1:18" x14ac:dyDescent="0.3">
      <c r="A2353" s="4">
        <v>45258</v>
      </c>
      <c r="B2353" s="5">
        <f t="shared" si="814"/>
        <v>11</v>
      </c>
      <c r="C2353" s="5">
        <f t="shared" si="815"/>
        <v>2023</v>
      </c>
      <c r="D2353" s="88" t="s">
        <v>2082</v>
      </c>
      <c r="E2353" s="5" t="s">
        <v>2023</v>
      </c>
      <c r="F2353" s="1" t="s">
        <v>2020</v>
      </c>
      <c r="G2353" s="103" t="s">
        <v>1736</v>
      </c>
      <c r="H2353" s="5">
        <v>3</v>
      </c>
      <c r="I2353" s="5" t="str">
        <f>VLOOKUP(F2353,'Set up'!$A$2:$C$44,3,FALSE)</f>
        <v>Cash</v>
      </c>
      <c r="J2353" s="5">
        <f>VLOOKUP(F2353,'Set up'!$A$2:$D$44,4,FALSE)</f>
        <v>0</v>
      </c>
      <c r="K2353" s="4">
        <f t="shared" si="816"/>
        <v>45258</v>
      </c>
      <c r="L2353" s="5">
        <f t="shared" si="817"/>
        <v>11</v>
      </c>
      <c r="M2353" s="5">
        <f t="shared" si="818"/>
        <v>2023</v>
      </c>
      <c r="N2353" s="6">
        <v>4818</v>
      </c>
      <c r="P2353" s="6">
        <f t="shared" si="819"/>
        <v>4818</v>
      </c>
      <c r="Q2353" s="7">
        <f t="shared" si="820"/>
        <v>3911402.8500000024</v>
      </c>
      <c r="R2353" s="44" t="str">
        <f>VLOOKUP(F2353,'Set up'!$A$2:$E$48,5,FALSE)</f>
        <v>Trsf</v>
      </c>
    </row>
    <row r="2354" spans="1:18" x14ac:dyDescent="0.3">
      <c r="A2354" s="4">
        <v>45258</v>
      </c>
      <c r="B2354" s="5">
        <f t="shared" si="814"/>
        <v>11</v>
      </c>
      <c r="C2354" s="5">
        <f t="shared" si="815"/>
        <v>2023</v>
      </c>
      <c r="D2354" s="88" t="s">
        <v>2082</v>
      </c>
      <c r="E2354" s="5" t="s">
        <v>2023</v>
      </c>
      <c r="F2354" s="1" t="s">
        <v>2020</v>
      </c>
      <c r="G2354" s="90" t="s">
        <v>2063</v>
      </c>
      <c r="H2354" s="5">
        <v>9</v>
      </c>
      <c r="I2354" s="5" t="str">
        <f>VLOOKUP(F2354,'Set up'!$A$2:$C$44,3,FALSE)</f>
        <v>Cash</v>
      </c>
      <c r="J2354" s="5">
        <f>VLOOKUP(F2354,'Set up'!$A$2:$D$44,4,FALSE)</f>
        <v>0</v>
      </c>
      <c r="K2354" s="4">
        <f t="shared" si="816"/>
        <v>45258</v>
      </c>
      <c r="L2354" s="5">
        <f t="shared" si="817"/>
        <v>11</v>
      </c>
      <c r="M2354" s="5">
        <f t="shared" si="818"/>
        <v>2023</v>
      </c>
      <c r="N2354" s="6">
        <v>1931.4</v>
      </c>
      <c r="P2354" s="6">
        <f t="shared" si="819"/>
        <v>1931.4</v>
      </c>
      <c r="Q2354" s="7">
        <f t="shared" si="820"/>
        <v>3913334.2500000023</v>
      </c>
      <c r="R2354" s="44" t="str">
        <f>VLOOKUP(F2354,'Set up'!$A$2:$E$48,5,FALSE)</f>
        <v>Trsf</v>
      </c>
    </row>
    <row r="2355" spans="1:18" x14ac:dyDescent="0.3">
      <c r="A2355" s="4">
        <v>45258</v>
      </c>
      <c r="B2355" s="5">
        <f t="shared" si="814"/>
        <v>11</v>
      </c>
      <c r="C2355" s="5">
        <f t="shared" si="815"/>
        <v>2023</v>
      </c>
      <c r="D2355" s="88" t="s">
        <v>2082</v>
      </c>
      <c r="E2355" s="5" t="s">
        <v>2023</v>
      </c>
      <c r="F2355" s="1" t="s">
        <v>2020</v>
      </c>
      <c r="G2355" s="90" t="s">
        <v>1925</v>
      </c>
      <c r="H2355" s="5">
        <v>4</v>
      </c>
      <c r="I2355" s="5" t="str">
        <f>VLOOKUP(F2355,'Set up'!$A$2:$C$44,3,FALSE)</f>
        <v>Cash</v>
      </c>
      <c r="J2355" s="5">
        <f>VLOOKUP(F2355,'Set up'!$A$2:$D$44,4,FALSE)</f>
        <v>0</v>
      </c>
      <c r="K2355" s="4">
        <f t="shared" si="816"/>
        <v>45258</v>
      </c>
      <c r="L2355" s="5">
        <f t="shared" si="817"/>
        <v>11</v>
      </c>
      <c r="M2355" s="5">
        <f t="shared" si="818"/>
        <v>2023</v>
      </c>
      <c r="N2355" s="6">
        <v>936</v>
      </c>
      <c r="P2355" s="6">
        <f t="shared" si="819"/>
        <v>936</v>
      </c>
      <c r="Q2355" s="7">
        <f t="shared" si="820"/>
        <v>3914270.2500000023</v>
      </c>
      <c r="R2355" s="44" t="str">
        <f>VLOOKUP(F2355,'Set up'!$A$2:$E$48,5,FALSE)</f>
        <v>Trsf</v>
      </c>
    </row>
    <row r="2356" spans="1:18" x14ac:dyDescent="0.3">
      <c r="A2356" s="4">
        <v>45258</v>
      </c>
      <c r="B2356" s="5">
        <f t="shared" si="814"/>
        <v>11</v>
      </c>
      <c r="C2356" s="5">
        <f t="shared" si="815"/>
        <v>2023</v>
      </c>
      <c r="D2356" s="88" t="s">
        <v>2082</v>
      </c>
      <c r="E2356" s="5" t="s">
        <v>2023</v>
      </c>
      <c r="F2356" s="1" t="s">
        <v>2020</v>
      </c>
      <c r="G2356" s="90" t="s">
        <v>1063</v>
      </c>
      <c r="H2356" s="5">
        <v>4</v>
      </c>
      <c r="I2356" s="5" t="str">
        <f>VLOOKUP(F2356,'Set up'!$A$2:$C$44,3,FALSE)</f>
        <v>Cash</v>
      </c>
      <c r="J2356" s="5">
        <f>VLOOKUP(F2356,'Set up'!$A$2:$D$44,4,FALSE)</f>
        <v>0</v>
      </c>
      <c r="K2356" s="4">
        <f t="shared" si="816"/>
        <v>45258</v>
      </c>
      <c r="L2356" s="5">
        <f t="shared" si="817"/>
        <v>11</v>
      </c>
      <c r="M2356" s="5">
        <f t="shared" si="818"/>
        <v>2023</v>
      </c>
      <c r="N2356" s="6">
        <v>380</v>
      </c>
      <c r="P2356" s="6">
        <f t="shared" si="819"/>
        <v>380</v>
      </c>
      <c r="Q2356" s="7">
        <f t="shared" si="820"/>
        <v>3914650.2500000023</v>
      </c>
      <c r="R2356" s="44" t="str">
        <f>VLOOKUP(F2356,'Set up'!$A$2:$E$48,5,FALSE)</f>
        <v>Trsf</v>
      </c>
    </row>
    <row r="2357" spans="1:18" x14ac:dyDescent="0.3">
      <c r="A2357" s="4">
        <v>45259</v>
      </c>
      <c r="B2357" s="5">
        <f t="shared" si="814"/>
        <v>11</v>
      </c>
      <c r="C2357" s="5">
        <f t="shared" si="815"/>
        <v>2023</v>
      </c>
      <c r="D2357" s="88" t="s">
        <v>2083</v>
      </c>
      <c r="E2357" s="5" t="s">
        <v>401</v>
      </c>
      <c r="F2357" s="1" t="s">
        <v>402</v>
      </c>
      <c r="G2357" s="90" t="s">
        <v>95</v>
      </c>
      <c r="H2357" s="5">
        <v>1</v>
      </c>
      <c r="I2357" s="5" t="str">
        <f>VLOOKUP(F2357,'Set up'!$A$2:$C$44,3,FALSE)</f>
        <v>Cash</v>
      </c>
      <c r="J2357" s="5">
        <f>VLOOKUP(F2357,'Set up'!$A$2:$D$44,4,FALSE)</f>
        <v>0</v>
      </c>
      <c r="K2357" s="4">
        <f t="shared" si="816"/>
        <v>45259</v>
      </c>
      <c r="L2357" s="5">
        <f t="shared" si="817"/>
        <v>11</v>
      </c>
      <c r="M2357" s="5">
        <f t="shared" si="818"/>
        <v>2023</v>
      </c>
      <c r="N2357" s="6">
        <v>1738</v>
      </c>
      <c r="P2357" s="6">
        <f t="shared" si="819"/>
        <v>1738</v>
      </c>
      <c r="Q2357" s="7">
        <f t="shared" ref="Q2357:Q2362" si="821">SUM(Q2356+N2357)</f>
        <v>3916388.2500000023</v>
      </c>
      <c r="R2357" s="44" t="str">
        <f>VLOOKUP(F2357,'Set up'!$A$2:$E$48,5,FALSE)</f>
        <v>Trsf</v>
      </c>
    </row>
    <row r="2358" spans="1:18" x14ac:dyDescent="0.3">
      <c r="A2358" s="4">
        <v>45259</v>
      </c>
      <c r="B2358" s="5">
        <f t="shared" ref="B2358:B2373" si="822">MONTH(A2358)</f>
        <v>11</v>
      </c>
      <c r="C2358" s="5">
        <f t="shared" ref="C2358:C2373" si="823">YEAR(A2358)</f>
        <v>2023</v>
      </c>
      <c r="D2358" s="88" t="s">
        <v>2083</v>
      </c>
      <c r="E2358" s="5" t="s">
        <v>401</v>
      </c>
      <c r="F2358" s="1" t="s">
        <v>402</v>
      </c>
      <c r="G2358" s="90" t="s">
        <v>1413</v>
      </c>
      <c r="H2358" s="5">
        <v>1</v>
      </c>
      <c r="I2358" s="5" t="str">
        <f>VLOOKUP(F2358,'Set up'!$A$2:$C$44,3,FALSE)</f>
        <v>Cash</v>
      </c>
      <c r="J2358" s="5">
        <f>VLOOKUP(F2358,'Set up'!$A$2:$D$44,4,FALSE)</f>
        <v>0</v>
      </c>
      <c r="K2358" s="4">
        <f t="shared" ref="K2358:K2373" si="824">A2358+J2358</f>
        <v>45259</v>
      </c>
      <c r="L2358" s="5">
        <f t="shared" ref="L2358:L2373" si="825">MONTH(K2358)</f>
        <v>11</v>
      </c>
      <c r="M2358" s="5">
        <f t="shared" ref="M2358:M2373" si="826">YEAR(K2358)</f>
        <v>2023</v>
      </c>
      <c r="N2358" s="6">
        <v>405</v>
      </c>
      <c r="P2358" s="6">
        <f t="shared" ref="P2358:P2373" si="827">SUM(N2358+O2358)</f>
        <v>405</v>
      </c>
      <c r="Q2358" s="7">
        <f t="shared" si="821"/>
        <v>3916793.2500000023</v>
      </c>
      <c r="R2358" s="44" t="str">
        <f>VLOOKUP(F2358,'Set up'!$A$2:$E$48,5,FALSE)</f>
        <v>Trsf</v>
      </c>
    </row>
    <row r="2359" spans="1:18" x14ac:dyDescent="0.3">
      <c r="A2359" s="4">
        <v>45259</v>
      </c>
      <c r="B2359" s="5">
        <f t="shared" si="822"/>
        <v>11</v>
      </c>
      <c r="C2359" s="5">
        <f t="shared" si="823"/>
        <v>2023</v>
      </c>
      <c r="D2359" s="88" t="s">
        <v>2083</v>
      </c>
      <c r="E2359" s="5" t="s">
        <v>401</v>
      </c>
      <c r="F2359" s="1" t="s">
        <v>402</v>
      </c>
      <c r="G2359" s="90" t="s">
        <v>793</v>
      </c>
      <c r="H2359" s="5">
        <v>3</v>
      </c>
      <c r="I2359" s="5" t="str">
        <f>VLOOKUP(F2359,'Set up'!$A$2:$C$44,3,FALSE)</f>
        <v>Cash</v>
      </c>
      <c r="J2359" s="5">
        <f>VLOOKUP(F2359,'Set up'!$A$2:$D$44,4,FALSE)</f>
        <v>0</v>
      </c>
      <c r="K2359" s="4">
        <f t="shared" si="824"/>
        <v>45259</v>
      </c>
      <c r="L2359" s="5">
        <f t="shared" si="825"/>
        <v>11</v>
      </c>
      <c r="M2359" s="5">
        <f t="shared" si="826"/>
        <v>2023</v>
      </c>
      <c r="N2359" s="6">
        <v>187.5</v>
      </c>
      <c r="P2359" s="6">
        <f t="shared" si="827"/>
        <v>187.5</v>
      </c>
      <c r="Q2359" s="7">
        <f t="shared" si="821"/>
        <v>3916980.7500000023</v>
      </c>
      <c r="R2359" s="44" t="str">
        <f>VLOOKUP(F2359,'Set up'!$A$2:$E$48,5,FALSE)</f>
        <v>Trsf</v>
      </c>
    </row>
    <row r="2360" spans="1:18" x14ac:dyDescent="0.3">
      <c r="A2360" s="4">
        <v>45259</v>
      </c>
      <c r="B2360" s="5">
        <f t="shared" si="822"/>
        <v>11</v>
      </c>
      <c r="C2360" s="5">
        <f t="shared" si="823"/>
        <v>2023</v>
      </c>
      <c r="D2360" s="88" t="s">
        <v>2083</v>
      </c>
      <c r="E2360" s="5" t="s">
        <v>401</v>
      </c>
      <c r="F2360" s="1" t="s">
        <v>402</v>
      </c>
      <c r="G2360" s="90" t="s">
        <v>2084</v>
      </c>
      <c r="H2360" s="5">
        <v>1</v>
      </c>
      <c r="I2360" s="5" t="str">
        <f>VLOOKUP(F2360,'Set up'!$A$2:$C$44,3,FALSE)</f>
        <v>Cash</v>
      </c>
      <c r="J2360" s="5">
        <f>VLOOKUP(F2360,'Set up'!$A$2:$D$44,4,FALSE)</f>
        <v>0</v>
      </c>
      <c r="K2360" s="4">
        <f t="shared" si="824"/>
        <v>45259</v>
      </c>
      <c r="L2360" s="5">
        <f t="shared" si="825"/>
        <v>11</v>
      </c>
      <c r="M2360" s="5">
        <f t="shared" si="826"/>
        <v>2023</v>
      </c>
      <c r="N2360" s="6">
        <v>283.8</v>
      </c>
      <c r="P2360" s="6">
        <f t="shared" si="827"/>
        <v>283.8</v>
      </c>
      <c r="Q2360" s="7">
        <f t="shared" si="821"/>
        <v>3917264.5500000021</v>
      </c>
      <c r="R2360" s="44" t="str">
        <f>VLOOKUP(F2360,'Set up'!$A$2:$E$48,5,FALSE)</f>
        <v>Trsf</v>
      </c>
    </row>
    <row r="2361" spans="1:18" x14ac:dyDescent="0.3">
      <c r="A2361" s="4">
        <v>45259</v>
      </c>
      <c r="B2361" s="5">
        <f t="shared" si="822"/>
        <v>11</v>
      </c>
      <c r="C2361" s="5">
        <f t="shared" si="823"/>
        <v>2023</v>
      </c>
      <c r="D2361" s="88" t="s">
        <v>2083</v>
      </c>
      <c r="E2361" s="5" t="s">
        <v>401</v>
      </c>
      <c r="F2361" s="1" t="s">
        <v>402</v>
      </c>
      <c r="G2361" s="90" t="s">
        <v>1471</v>
      </c>
      <c r="H2361" s="5">
        <v>1</v>
      </c>
      <c r="I2361" s="5" t="str">
        <f>VLOOKUP(F2361,'Set up'!$A$2:$C$44,3,FALSE)</f>
        <v>Cash</v>
      </c>
      <c r="J2361" s="5">
        <f>VLOOKUP(F2361,'Set up'!$A$2:$D$44,4,FALSE)</f>
        <v>0</v>
      </c>
      <c r="K2361" s="4">
        <f t="shared" si="824"/>
        <v>45259</v>
      </c>
      <c r="L2361" s="5">
        <f t="shared" si="825"/>
        <v>11</v>
      </c>
      <c r="M2361" s="5">
        <f t="shared" si="826"/>
        <v>2023</v>
      </c>
      <c r="N2361" s="6">
        <v>390</v>
      </c>
      <c r="P2361" s="6">
        <f t="shared" si="827"/>
        <v>390</v>
      </c>
      <c r="Q2361" s="7">
        <f t="shared" si="821"/>
        <v>3917654.5500000021</v>
      </c>
      <c r="R2361" s="44" t="str">
        <f>VLOOKUP(F2361,'Set up'!$A$2:$E$48,5,FALSE)</f>
        <v>Trsf</v>
      </c>
    </row>
    <row r="2362" spans="1:18" x14ac:dyDescent="0.3">
      <c r="A2362" s="120">
        <v>45259</v>
      </c>
      <c r="B2362" s="121">
        <f t="shared" si="822"/>
        <v>11</v>
      </c>
      <c r="C2362" s="121">
        <f t="shared" si="823"/>
        <v>2023</v>
      </c>
      <c r="D2362" s="122" t="s">
        <v>2083</v>
      </c>
      <c r="E2362" s="121" t="s">
        <v>401</v>
      </c>
      <c r="F2362" s="10" t="s">
        <v>402</v>
      </c>
      <c r="G2362" s="127" t="s">
        <v>946</v>
      </c>
      <c r="H2362" s="121">
        <v>1</v>
      </c>
      <c r="I2362" s="121" t="str">
        <f>VLOOKUP(F2362,'Set up'!$A$2:$C$44,3,FALSE)</f>
        <v>Cash</v>
      </c>
      <c r="J2362" s="121">
        <f>VLOOKUP(F2362,'Set up'!$A$2:$D$44,4,FALSE)</f>
        <v>0</v>
      </c>
      <c r="K2362" s="120">
        <f t="shared" si="824"/>
        <v>45259</v>
      </c>
      <c r="L2362" s="121">
        <f t="shared" si="825"/>
        <v>11</v>
      </c>
      <c r="M2362" s="121">
        <f t="shared" si="826"/>
        <v>2023</v>
      </c>
      <c r="N2362" s="34">
        <v>420</v>
      </c>
      <c r="O2362" s="34"/>
      <c r="P2362" s="34">
        <f t="shared" si="827"/>
        <v>420</v>
      </c>
      <c r="Q2362" s="125">
        <f t="shared" si="821"/>
        <v>3918074.5500000021</v>
      </c>
      <c r="R2362" s="44" t="str">
        <f>VLOOKUP(F2362,'Set up'!$A$2:$E$48,5,FALSE)</f>
        <v>Trsf</v>
      </c>
    </row>
    <row r="2363" spans="1:18" x14ac:dyDescent="0.3">
      <c r="A2363" s="4">
        <v>45261</v>
      </c>
      <c r="B2363" s="5">
        <f t="shared" si="822"/>
        <v>12</v>
      </c>
      <c r="C2363" s="5">
        <f t="shared" si="823"/>
        <v>2023</v>
      </c>
      <c r="D2363" s="5" t="s">
        <v>2085</v>
      </c>
      <c r="E2363" s="5" t="s">
        <v>61</v>
      </c>
      <c r="F2363" s="1" t="s">
        <v>62</v>
      </c>
      <c r="G2363" s="95" t="s">
        <v>1180</v>
      </c>
      <c r="H2363" s="5">
        <v>1</v>
      </c>
      <c r="I2363" s="5">
        <f>VLOOKUP(F2363,'Set up'!$A$2:$C$44,3,FALSE)</f>
        <v>120</v>
      </c>
      <c r="J2363" s="5">
        <f>VLOOKUP(F2363,'Set up'!$A$2:$D$44,4,FALSE)</f>
        <v>120</v>
      </c>
      <c r="K2363" s="4">
        <f t="shared" si="824"/>
        <v>45381</v>
      </c>
      <c r="L2363" s="5">
        <f t="shared" si="825"/>
        <v>3</v>
      </c>
      <c r="M2363" s="5">
        <f t="shared" si="826"/>
        <v>2024</v>
      </c>
      <c r="N2363" s="6">
        <v>9636</v>
      </c>
      <c r="P2363" s="6">
        <f t="shared" si="827"/>
        <v>9636</v>
      </c>
      <c r="Q2363" s="128">
        <f t="shared" ref="Q2363:Q2373" si="828">SUM(Q2362+N2363)</f>
        <v>3927710.5500000021</v>
      </c>
      <c r="R2363" s="44" t="str">
        <f>VLOOKUP(F2363,'Set up'!$A$2:$E$48,5,FALSE)</f>
        <v>Trsf</v>
      </c>
    </row>
    <row r="2364" spans="1:18" x14ac:dyDescent="0.3">
      <c r="A2364" s="4">
        <v>45261</v>
      </c>
      <c r="B2364" s="5">
        <f t="shared" si="822"/>
        <v>12</v>
      </c>
      <c r="C2364" s="5">
        <f t="shared" si="823"/>
        <v>2023</v>
      </c>
      <c r="D2364" s="5" t="s">
        <v>2085</v>
      </c>
      <c r="E2364" s="5" t="s">
        <v>61</v>
      </c>
      <c r="F2364" s="1" t="s">
        <v>62</v>
      </c>
      <c r="G2364" s="90" t="s">
        <v>1394</v>
      </c>
      <c r="H2364" s="5">
        <v>10</v>
      </c>
      <c r="I2364" s="5">
        <f>VLOOKUP(F2364,'Set up'!$A$2:$C$44,3,FALSE)</f>
        <v>120</v>
      </c>
      <c r="J2364" s="5">
        <f>VLOOKUP(F2364,'Set up'!$A$2:$D$44,4,FALSE)</f>
        <v>120</v>
      </c>
      <c r="K2364" s="4">
        <f t="shared" si="824"/>
        <v>45381</v>
      </c>
      <c r="L2364" s="5">
        <f t="shared" si="825"/>
        <v>3</v>
      </c>
      <c r="M2364" s="5">
        <f t="shared" si="826"/>
        <v>2024</v>
      </c>
      <c r="N2364" s="6">
        <v>1740</v>
      </c>
      <c r="P2364" s="6">
        <f t="shared" si="827"/>
        <v>1740</v>
      </c>
      <c r="Q2364" s="128">
        <f t="shared" si="828"/>
        <v>3929450.5500000021</v>
      </c>
      <c r="R2364" s="44" t="str">
        <f>VLOOKUP(F2364,'Set up'!$A$2:$E$48,5,FALSE)</f>
        <v>Trsf</v>
      </c>
    </row>
    <row r="2365" spans="1:18" x14ac:dyDescent="0.3">
      <c r="A2365" s="4">
        <v>45261</v>
      </c>
      <c r="B2365" s="5">
        <f t="shared" si="822"/>
        <v>12</v>
      </c>
      <c r="C2365" s="5">
        <f t="shared" si="823"/>
        <v>2023</v>
      </c>
      <c r="D2365" s="5" t="s">
        <v>2085</v>
      </c>
      <c r="E2365" s="5" t="s">
        <v>61</v>
      </c>
      <c r="F2365" s="1" t="s">
        <v>62</v>
      </c>
      <c r="G2365" s="90" t="s">
        <v>793</v>
      </c>
      <c r="H2365" s="5">
        <v>10</v>
      </c>
      <c r="I2365" s="5">
        <f>VLOOKUP(F2365,'Set up'!$A$2:$C$44,3,FALSE)</f>
        <v>120</v>
      </c>
      <c r="J2365" s="5">
        <f>VLOOKUP(F2365,'Set up'!$A$2:$D$44,4,FALSE)</f>
        <v>120</v>
      </c>
      <c r="K2365" s="4">
        <f t="shared" si="824"/>
        <v>45381</v>
      </c>
      <c r="L2365" s="5">
        <f t="shared" si="825"/>
        <v>3</v>
      </c>
      <c r="M2365" s="5">
        <f t="shared" si="826"/>
        <v>2024</v>
      </c>
      <c r="N2365" s="6">
        <v>575</v>
      </c>
      <c r="P2365" s="6">
        <f t="shared" si="827"/>
        <v>575</v>
      </c>
      <c r="Q2365" s="128">
        <f t="shared" si="828"/>
        <v>3930025.5500000021</v>
      </c>
      <c r="R2365" s="44" t="str">
        <f>VLOOKUP(F2365,'Set up'!$A$2:$E$48,5,FALSE)</f>
        <v>Trsf</v>
      </c>
    </row>
    <row r="2366" spans="1:18" x14ac:dyDescent="0.3">
      <c r="A2366" s="4">
        <v>45261</v>
      </c>
      <c r="B2366" s="5">
        <f t="shared" si="822"/>
        <v>12</v>
      </c>
      <c r="C2366" s="5">
        <f t="shared" si="823"/>
        <v>2023</v>
      </c>
      <c r="D2366" s="5" t="s">
        <v>2085</v>
      </c>
      <c r="E2366" s="5" t="s">
        <v>61</v>
      </c>
      <c r="F2366" s="1" t="s">
        <v>62</v>
      </c>
      <c r="G2366" s="11" t="s">
        <v>46</v>
      </c>
      <c r="H2366" s="5">
        <v>4</v>
      </c>
      <c r="I2366" s="5">
        <f>VLOOKUP(F2366,'Set up'!$A$2:$C$44,3,FALSE)</f>
        <v>120</v>
      </c>
      <c r="J2366" s="5">
        <f>VLOOKUP(F2366,'Set up'!$A$2:$D$44,4,FALSE)</f>
        <v>120</v>
      </c>
      <c r="K2366" s="4">
        <f t="shared" si="824"/>
        <v>45381</v>
      </c>
      <c r="L2366" s="5">
        <f t="shared" si="825"/>
        <v>3</v>
      </c>
      <c r="M2366" s="5">
        <f t="shared" si="826"/>
        <v>2024</v>
      </c>
      <c r="N2366" s="6">
        <v>420</v>
      </c>
      <c r="P2366" s="6">
        <f t="shared" si="827"/>
        <v>420</v>
      </c>
      <c r="Q2366" s="128">
        <f t="shared" si="828"/>
        <v>3930445.5500000021</v>
      </c>
      <c r="R2366" s="44" t="str">
        <f>VLOOKUP(F2366,'Set up'!$A$2:$E$48,5,FALSE)</f>
        <v>Trsf</v>
      </c>
    </row>
    <row r="2367" spans="1:18" x14ac:dyDescent="0.3">
      <c r="A2367" s="4">
        <v>45261</v>
      </c>
      <c r="B2367" s="5">
        <f t="shared" si="822"/>
        <v>12</v>
      </c>
      <c r="C2367" s="5">
        <f t="shared" si="823"/>
        <v>2023</v>
      </c>
      <c r="D2367" s="5" t="s">
        <v>2085</v>
      </c>
      <c r="E2367" s="5" t="s">
        <v>61</v>
      </c>
      <c r="F2367" s="1" t="s">
        <v>62</v>
      </c>
      <c r="G2367" s="90" t="s">
        <v>1095</v>
      </c>
      <c r="H2367" s="5">
        <v>4</v>
      </c>
      <c r="I2367" s="5">
        <f>VLOOKUP(F2367,'Set up'!$A$2:$C$44,3,FALSE)</f>
        <v>120</v>
      </c>
      <c r="J2367" s="5">
        <f>VLOOKUP(F2367,'Set up'!$A$2:$D$44,4,FALSE)</f>
        <v>120</v>
      </c>
      <c r="K2367" s="4">
        <f t="shared" si="824"/>
        <v>45381</v>
      </c>
      <c r="L2367" s="5">
        <f t="shared" si="825"/>
        <v>3</v>
      </c>
      <c r="M2367" s="5">
        <f t="shared" si="826"/>
        <v>2024</v>
      </c>
      <c r="N2367" s="6">
        <v>230.4</v>
      </c>
      <c r="P2367" s="6">
        <f t="shared" si="827"/>
        <v>230.4</v>
      </c>
      <c r="Q2367" s="128">
        <f t="shared" si="828"/>
        <v>3930675.950000002</v>
      </c>
      <c r="R2367" s="44" t="str">
        <f>VLOOKUP(F2367,'Set up'!$A$2:$E$48,5,FALSE)</f>
        <v>Trsf</v>
      </c>
    </row>
    <row r="2368" spans="1:18" x14ac:dyDescent="0.3">
      <c r="A2368" s="4">
        <v>45261</v>
      </c>
      <c r="B2368" s="5">
        <f t="shared" si="822"/>
        <v>12</v>
      </c>
      <c r="C2368" s="5">
        <f t="shared" si="823"/>
        <v>2023</v>
      </c>
      <c r="D2368" s="5" t="s">
        <v>2085</v>
      </c>
      <c r="E2368" s="5" t="s">
        <v>61</v>
      </c>
      <c r="F2368" s="1" t="s">
        <v>62</v>
      </c>
      <c r="G2368" s="90" t="s">
        <v>616</v>
      </c>
      <c r="H2368" s="5">
        <v>1</v>
      </c>
      <c r="I2368" s="5">
        <f>VLOOKUP(F2368,'Set up'!$A$2:$C$44,3,FALSE)</f>
        <v>120</v>
      </c>
      <c r="J2368" s="5">
        <f>VLOOKUP(F2368,'Set up'!$A$2:$D$44,4,FALSE)</f>
        <v>120</v>
      </c>
      <c r="K2368" s="4">
        <f t="shared" si="824"/>
        <v>45381</v>
      </c>
      <c r="L2368" s="5">
        <f t="shared" si="825"/>
        <v>3</v>
      </c>
      <c r="M2368" s="5">
        <f t="shared" si="826"/>
        <v>2024</v>
      </c>
      <c r="N2368" s="6">
        <v>395</v>
      </c>
      <c r="P2368" s="6">
        <f t="shared" si="827"/>
        <v>395</v>
      </c>
      <c r="Q2368" s="128">
        <f t="shared" si="828"/>
        <v>3931070.950000002</v>
      </c>
      <c r="R2368" s="44" t="str">
        <f>VLOOKUP(F2368,'Set up'!$A$2:$E$48,5,FALSE)</f>
        <v>Trsf</v>
      </c>
    </row>
    <row r="2369" spans="1:18" x14ac:dyDescent="0.3">
      <c r="A2369" s="4">
        <v>45261</v>
      </c>
      <c r="B2369" s="5">
        <f t="shared" si="822"/>
        <v>12</v>
      </c>
      <c r="C2369" s="5">
        <f t="shared" si="823"/>
        <v>2023</v>
      </c>
      <c r="D2369" s="5" t="s">
        <v>2086</v>
      </c>
      <c r="E2369" s="5" t="s">
        <v>2023</v>
      </c>
      <c r="F2369" s="1" t="s">
        <v>2020</v>
      </c>
      <c r="G2369" s="103" t="s">
        <v>1112</v>
      </c>
      <c r="H2369" s="5">
        <v>2</v>
      </c>
      <c r="I2369" s="5" t="str">
        <f>VLOOKUP(F2369,'Set up'!$A$2:$C$44,3,FALSE)</f>
        <v>Cash</v>
      </c>
      <c r="J2369" s="5">
        <f>VLOOKUP(F2369,'Set up'!$A$2:$D$44,4,FALSE)</f>
        <v>0</v>
      </c>
      <c r="K2369" s="4">
        <f t="shared" si="824"/>
        <v>45261</v>
      </c>
      <c r="L2369" s="5">
        <f t="shared" si="825"/>
        <v>12</v>
      </c>
      <c r="M2369" s="5">
        <f t="shared" si="826"/>
        <v>2023</v>
      </c>
      <c r="N2369" s="6">
        <v>125</v>
      </c>
      <c r="P2369" s="6">
        <f t="shared" si="827"/>
        <v>125</v>
      </c>
      <c r="Q2369" s="128">
        <f t="shared" si="828"/>
        <v>3931195.950000002</v>
      </c>
      <c r="R2369" s="44" t="str">
        <f>VLOOKUP(F2369,'Set up'!$A$2:$E$48,5,FALSE)</f>
        <v>Trsf</v>
      </c>
    </row>
    <row r="2370" spans="1:18" x14ac:dyDescent="0.3">
      <c r="A2370" s="4">
        <v>45261</v>
      </c>
      <c r="B2370" s="5">
        <f t="shared" si="822"/>
        <v>12</v>
      </c>
      <c r="C2370" s="5">
        <f t="shared" si="823"/>
        <v>2023</v>
      </c>
      <c r="D2370" s="5" t="s">
        <v>2087</v>
      </c>
      <c r="E2370" s="5" t="s">
        <v>2023</v>
      </c>
      <c r="F2370" s="1" t="s">
        <v>2020</v>
      </c>
      <c r="G2370" s="103" t="s">
        <v>1736</v>
      </c>
      <c r="H2370" s="5">
        <v>2</v>
      </c>
      <c r="I2370" s="5" t="str">
        <f>VLOOKUP(F2370,'Set up'!$A$2:$C$44,3,FALSE)</f>
        <v>Cash</v>
      </c>
      <c r="J2370" s="5">
        <f>VLOOKUP(F2370,'Set up'!$A$2:$D$44,4,FALSE)</f>
        <v>0</v>
      </c>
      <c r="K2370" s="4">
        <f t="shared" si="824"/>
        <v>45261</v>
      </c>
      <c r="L2370" s="5">
        <f t="shared" si="825"/>
        <v>12</v>
      </c>
      <c r="M2370" s="5">
        <f t="shared" si="826"/>
        <v>2023</v>
      </c>
      <c r="N2370" s="6">
        <v>3212</v>
      </c>
      <c r="P2370" s="6">
        <f t="shared" si="827"/>
        <v>3212</v>
      </c>
      <c r="Q2370" s="128">
        <f t="shared" si="828"/>
        <v>3934407.950000002</v>
      </c>
      <c r="R2370" s="44" t="str">
        <f>VLOOKUP(F2370,'Set up'!$A$2:$E$48,5,FALSE)</f>
        <v>Trsf</v>
      </c>
    </row>
    <row r="2371" spans="1:18" x14ac:dyDescent="0.3">
      <c r="A2371" s="4">
        <v>45261</v>
      </c>
      <c r="B2371" s="5">
        <f t="shared" si="822"/>
        <v>12</v>
      </c>
      <c r="C2371" s="5">
        <f t="shared" si="823"/>
        <v>2023</v>
      </c>
      <c r="D2371" s="5" t="s">
        <v>2087</v>
      </c>
      <c r="E2371" s="5" t="s">
        <v>2023</v>
      </c>
      <c r="F2371" s="1" t="s">
        <v>2020</v>
      </c>
      <c r="G2371" s="90" t="s">
        <v>1394</v>
      </c>
      <c r="H2371" s="5">
        <v>4</v>
      </c>
      <c r="I2371" s="5" t="str">
        <f>VLOOKUP(F2371,'Set up'!$A$2:$C$44,3,FALSE)</f>
        <v>Cash</v>
      </c>
      <c r="J2371" s="5">
        <f>VLOOKUP(F2371,'Set up'!$A$2:$D$44,4,FALSE)</f>
        <v>0</v>
      </c>
      <c r="K2371" s="4">
        <f t="shared" si="824"/>
        <v>45261</v>
      </c>
      <c r="L2371" s="5">
        <f t="shared" si="825"/>
        <v>12</v>
      </c>
      <c r="M2371" s="5">
        <f t="shared" si="826"/>
        <v>2023</v>
      </c>
      <c r="N2371" s="6">
        <v>870</v>
      </c>
      <c r="P2371" s="6">
        <f t="shared" si="827"/>
        <v>870</v>
      </c>
      <c r="Q2371" s="128">
        <f t="shared" si="828"/>
        <v>3935277.950000002</v>
      </c>
      <c r="R2371" s="44" t="str">
        <f>VLOOKUP(F2371,'Set up'!$A$2:$E$48,5,FALSE)</f>
        <v>Trsf</v>
      </c>
    </row>
    <row r="2372" spans="1:18" x14ac:dyDescent="0.3">
      <c r="A2372" s="4">
        <v>45261</v>
      </c>
      <c r="B2372" s="5">
        <f t="shared" si="822"/>
        <v>12</v>
      </c>
      <c r="C2372" s="5">
        <f t="shared" si="823"/>
        <v>2023</v>
      </c>
      <c r="D2372" s="5" t="s">
        <v>2087</v>
      </c>
      <c r="E2372" s="5" t="s">
        <v>2023</v>
      </c>
      <c r="F2372" s="1" t="s">
        <v>2020</v>
      </c>
      <c r="G2372" s="90" t="s">
        <v>1925</v>
      </c>
      <c r="H2372" s="5">
        <v>3</v>
      </c>
      <c r="I2372" s="5" t="str">
        <f>VLOOKUP(F2372,'Set up'!$A$2:$C$44,3,FALSE)</f>
        <v>Cash</v>
      </c>
      <c r="J2372" s="5">
        <f>VLOOKUP(F2372,'Set up'!$A$2:$D$44,4,FALSE)</f>
        <v>0</v>
      </c>
      <c r="K2372" s="4">
        <f t="shared" si="824"/>
        <v>45261</v>
      </c>
      <c r="L2372" s="5">
        <f t="shared" si="825"/>
        <v>12</v>
      </c>
      <c r="M2372" s="5">
        <f t="shared" si="826"/>
        <v>2023</v>
      </c>
      <c r="N2372" s="6">
        <v>702</v>
      </c>
      <c r="P2372" s="6">
        <f t="shared" si="827"/>
        <v>702</v>
      </c>
      <c r="Q2372" s="128">
        <f t="shared" si="828"/>
        <v>3935979.950000002</v>
      </c>
      <c r="R2372" s="44" t="str">
        <f>VLOOKUP(F2372,'Set up'!$A$2:$E$48,5,FALSE)</f>
        <v>Trsf</v>
      </c>
    </row>
    <row r="2373" spans="1:18" x14ac:dyDescent="0.3">
      <c r="A2373" s="4">
        <v>45261</v>
      </c>
      <c r="B2373" s="5">
        <f t="shared" si="822"/>
        <v>12</v>
      </c>
      <c r="C2373" s="5">
        <f t="shared" si="823"/>
        <v>2023</v>
      </c>
      <c r="D2373" s="5" t="s">
        <v>2088</v>
      </c>
      <c r="E2373" s="5" t="s">
        <v>1706</v>
      </c>
      <c r="F2373" s="1" t="s">
        <v>1707</v>
      </c>
      <c r="G2373" s="129" t="s">
        <v>1394</v>
      </c>
      <c r="H2373" s="5">
        <v>1</v>
      </c>
      <c r="I2373" s="5" t="str">
        <f>VLOOKUP(F2373,'Set up'!$A$2:$C$44,3,FALSE)</f>
        <v>Cash</v>
      </c>
      <c r="J2373" s="5">
        <f>VLOOKUP(F2373,'Set up'!$A$2:$D$44,4,FALSE)</f>
        <v>0</v>
      </c>
      <c r="K2373" s="4">
        <f t="shared" si="824"/>
        <v>45261</v>
      </c>
      <c r="L2373" s="5">
        <f t="shared" si="825"/>
        <v>12</v>
      </c>
      <c r="M2373" s="5">
        <f t="shared" si="826"/>
        <v>2023</v>
      </c>
      <c r="N2373" s="6">
        <v>237</v>
      </c>
      <c r="P2373" s="6">
        <f t="shared" si="827"/>
        <v>237</v>
      </c>
      <c r="Q2373" s="128">
        <f t="shared" si="828"/>
        <v>3936216.950000002</v>
      </c>
      <c r="R2373" s="44" t="str">
        <f>VLOOKUP(F2373,'Set up'!$A$2:$E$48,5,FALSE)</f>
        <v>Trsf</v>
      </c>
    </row>
    <row r="2374" spans="1:18" x14ac:dyDescent="0.3">
      <c r="A2374" s="4">
        <v>45262</v>
      </c>
      <c r="B2374" s="5">
        <f t="shared" ref="B2374:B2397" si="829">MONTH(A2374)</f>
        <v>12</v>
      </c>
      <c r="C2374" s="5">
        <f t="shared" ref="C2374:C2397" si="830">YEAR(A2374)</f>
        <v>2023</v>
      </c>
      <c r="D2374" s="5" t="s">
        <v>2090</v>
      </c>
      <c r="E2374" s="5" t="s">
        <v>258</v>
      </c>
      <c r="F2374" s="1" t="s">
        <v>263</v>
      </c>
      <c r="G2374" s="95" t="s">
        <v>304</v>
      </c>
      <c r="H2374" s="5">
        <v>1</v>
      </c>
      <c r="I2374" s="5" t="str">
        <f>VLOOKUP(F2374,'Set up'!$A$2:$C$44,3,FALSE)</f>
        <v>Cash</v>
      </c>
      <c r="J2374" s="5">
        <f>VLOOKUP(F2374,'Set up'!$A$2:$D$44,4,FALSE)</f>
        <v>0</v>
      </c>
      <c r="K2374" s="4">
        <f t="shared" ref="K2374:K2397" si="831">A2374+J2374</f>
        <v>45262</v>
      </c>
      <c r="L2374" s="5">
        <f t="shared" ref="L2374:L2397" si="832">MONTH(K2374)</f>
        <v>12</v>
      </c>
      <c r="M2374" s="5">
        <f t="shared" ref="M2374:M2397" si="833">YEAR(K2374)</f>
        <v>2023</v>
      </c>
      <c r="N2374" s="6">
        <v>1606</v>
      </c>
      <c r="P2374" s="6">
        <f t="shared" ref="P2374:P2397" si="834">SUM(N2374+O2374)</f>
        <v>1606</v>
      </c>
      <c r="Q2374" s="128">
        <f t="shared" ref="Q2374:Q2397" si="835">SUM(Q2373+N2374)</f>
        <v>3937822.950000002</v>
      </c>
      <c r="R2374" s="44" t="str">
        <f>VLOOKUP(F2374,'Set up'!$A$2:$E$48,5,FALSE)</f>
        <v>Cash</v>
      </c>
    </row>
    <row r="2375" spans="1:18" x14ac:dyDescent="0.3">
      <c r="A2375" s="4">
        <v>45262</v>
      </c>
      <c r="B2375" s="5">
        <f t="shared" si="829"/>
        <v>12</v>
      </c>
      <c r="C2375" s="5">
        <f t="shared" si="830"/>
        <v>2023</v>
      </c>
      <c r="D2375" s="5" t="s">
        <v>2090</v>
      </c>
      <c r="E2375" s="5" t="s">
        <v>258</v>
      </c>
      <c r="F2375" s="1" t="s">
        <v>263</v>
      </c>
      <c r="G2375" s="90" t="s">
        <v>2069</v>
      </c>
      <c r="H2375" s="5">
        <v>1</v>
      </c>
      <c r="I2375" s="5" t="str">
        <f>VLOOKUP(F2375,'Set up'!$A$2:$C$44,3,FALSE)</f>
        <v>Cash</v>
      </c>
      <c r="J2375" s="5">
        <f>VLOOKUP(F2375,'Set up'!$A$2:$D$44,4,FALSE)</f>
        <v>0</v>
      </c>
      <c r="K2375" s="4">
        <f t="shared" si="831"/>
        <v>45262</v>
      </c>
      <c r="L2375" s="5">
        <f t="shared" si="832"/>
        <v>12</v>
      </c>
      <c r="M2375" s="5">
        <f t="shared" si="833"/>
        <v>2023</v>
      </c>
      <c r="N2375" s="6">
        <v>1597.5</v>
      </c>
      <c r="P2375" s="6">
        <f t="shared" si="834"/>
        <v>1597.5</v>
      </c>
      <c r="Q2375" s="128">
        <f t="shared" si="835"/>
        <v>3939420.450000002</v>
      </c>
      <c r="R2375" s="44" t="str">
        <f>VLOOKUP(F2375,'Set up'!$A$2:$E$48,5,FALSE)</f>
        <v>Cash</v>
      </c>
    </row>
    <row r="2376" spans="1:18" x14ac:dyDescent="0.3">
      <c r="A2376" s="4">
        <v>45262</v>
      </c>
      <c r="B2376" s="5">
        <f t="shared" si="829"/>
        <v>12</v>
      </c>
      <c r="C2376" s="5">
        <f t="shared" si="830"/>
        <v>2023</v>
      </c>
      <c r="D2376" s="5" t="s">
        <v>2090</v>
      </c>
      <c r="E2376" s="5" t="s">
        <v>258</v>
      </c>
      <c r="F2376" s="1" t="s">
        <v>263</v>
      </c>
      <c r="G2376" s="1" t="s">
        <v>1394</v>
      </c>
      <c r="H2376" s="5">
        <v>4</v>
      </c>
      <c r="I2376" s="5" t="str">
        <f>VLOOKUP(F2376,'Set up'!$A$2:$C$44,3,FALSE)</f>
        <v>Cash</v>
      </c>
      <c r="J2376" s="5">
        <f>VLOOKUP(F2376,'Set up'!$A$2:$D$44,4,FALSE)</f>
        <v>0</v>
      </c>
      <c r="K2376" s="4">
        <f t="shared" si="831"/>
        <v>45262</v>
      </c>
      <c r="L2376" s="5">
        <f t="shared" si="832"/>
        <v>12</v>
      </c>
      <c r="M2376" s="5">
        <f t="shared" si="833"/>
        <v>2023</v>
      </c>
      <c r="N2376" s="6">
        <v>840</v>
      </c>
      <c r="P2376" s="6">
        <f t="shared" si="834"/>
        <v>840</v>
      </c>
      <c r="Q2376" s="128">
        <f t="shared" si="835"/>
        <v>3940260.450000002</v>
      </c>
      <c r="R2376" s="44" t="str">
        <f>VLOOKUP(F2376,'Set up'!$A$2:$E$48,5,FALSE)</f>
        <v>Cash</v>
      </c>
    </row>
    <row r="2377" spans="1:18" x14ac:dyDescent="0.3">
      <c r="A2377" s="4">
        <v>45262</v>
      </c>
      <c r="B2377" s="5">
        <f t="shared" si="829"/>
        <v>12</v>
      </c>
      <c r="C2377" s="5">
        <f t="shared" si="830"/>
        <v>2023</v>
      </c>
      <c r="D2377" s="5" t="s">
        <v>2090</v>
      </c>
      <c r="E2377" s="5" t="s">
        <v>258</v>
      </c>
      <c r="F2377" s="1" t="s">
        <v>263</v>
      </c>
      <c r="G2377" s="11" t="s">
        <v>2065</v>
      </c>
      <c r="H2377" s="5">
        <v>3</v>
      </c>
      <c r="I2377" s="5" t="str">
        <f>VLOOKUP(F2377,'Set up'!$A$2:$C$44,3,FALSE)</f>
        <v>Cash</v>
      </c>
      <c r="J2377" s="5">
        <f>VLOOKUP(F2377,'Set up'!$A$2:$D$44,4,FALSE)</f>
        <v>0</v>
      </c>
      <c r="K2377" s="4">
        <f t="shared" si="831"/>
        <v>45262</v>
      </c>
      <c r="L2377" s="5">
        <f t="shared" si="832"/>
        <v>12</v>
      </c>
      <c r="M2377" s="5">
        <f t="shared" si="833"/>
        <v>2023</v>
      </c>
      <c r="N2377" s="6">
        <v>851.4</v>
      </c>
      <c r="P2377" s="6">
        <f t="shared" si="834"/>
        <v>851.4</v>
      </c>
      <c r="Q2377" s="128">
        <f t="shared" si="835"/>
        <v>3941111.850000002</v>
      </c>
      <c r="R2377" s="44" t="str">
        <f>VLOOKUP(F2377,'Set up'!$A$2:$E$48,5,FALSE)</f>
        <v>Cash</v>
      </c>
    </row>
    <row r="2378" spans="1:18" x14ac:dyDescent="0.3">
      <c r="A2378" s="4">
        <v>45262</v>
      </c>
      <c r="B2378" s="5">
        <f t="shared" si="829"/>
        <v>12</v>
      </c>
      <c r="C2378" s="5">
        <f t="shared" si="830"/>
        <v>2023</v>
      </c>
      <c r="D2378" s="5" t="s">
        <v>2090</v>
      </c>
      <c r="E2378" s="5" t="s">
        <v>258</v>
      </c>
      <c r="F2378" s="1" t="s">
        <v>263</v>
      </c>
      <c r="G2378" s="90" t="s">
        <v>17</v>
      </c>
      <c r="H2378" s="5">
        <v>1</v>
      </c>
      <c r="I2378" s="5" t="str">
        <f>VLOOKUP(F2378,'Set up'!$A$2:$C$44,3,FALSE)</f>
        <v>Cash</v>
      </c>
      <c r="J2378" s="5">
        <f>VLOOKUP(F2378,'Set up'!$A$2:$D$44,4,FALSE)</f>
        <v>0</v>
      </c>
      <c r="K2378" s="4">
        <f t="shared" si="831"/>
        <v>45262</v>
      </c>
      <c r="L2378" s="5">
        <f t="shared" si="832"/>
        <v>12</v>
      </c>
      <c r="M2378" s="5">
        <f t="shared" si="833"/>
        <v>2023</v>
      </c>
      <c r="N2378" s="6">
        <v>105</v>
      </c>
      <c r="P2378" s="6">
        <f t="shared" si="834"/>
        <v>105</v>
      </c>
      <c r="Q2378" s="128">
        <f t="shared" si="835"/>
        <v>3941216.850000002</v>
      </c>
      <c r="R2378" s="44" t="str">
        <f>VLOOKUP(F2378,'Set up'!$A$2:$E$48,5,FALSE)</f>
        <v>Cash</v>
      </c>
    </row>
    <row r="2379" spans="1:18" x14ac:dyDescent="0.3">
      <c r="A2379" s="4">
        <v>45262</v>
      </c>
      <c r="B2379" s="5">
        <f t="shared" si="829"/>
        <v>12</v>
      </c>
      <c r="C2379" s="5">
        <f t="shared" si="830"/>
        <v>2023</v>
      </c>
      <c r="D2379" s="5" t="s">
        <v>2090</v>
      </c>
      <c r="E2379" s="5" t="s">
        <v>258</v>
      </c>
      <c r="F2379" s="1" t="s">
        <v>263</v>
      </c>
      <c r="G2379" s="99" t="s">
        <v>1889</v>
      </c>
      <c r="H2379" s="5">
        <v>3</v>
      </c>
      <c r="I2379" s="5" t="str">
        <f>VLOOKUP(F2379,'Set up'!$A$2:$C$44,3,FALSE)</f>
        <v>Cash</v>
      </c>
      <c r="J2379" s="5">
        <f>VLOOKUP(F2379,'Set up'!$A$2:$D$44,4,FALSE)</f>
        <v>0</v>
      </c>
      <c r="K2379" s="4">
        <f t="shared" si="831"/>
        <v>45262</v>
      </c>
      <c r="L2379" s="5">
        <f t="shared" si="832"/>
        <v>12</v>
      </c>
      <c r="M2379" s="5">
        <f t="shared" si="833"/>
        <v>2023</v>
      </c>
      <c r="N2379" s="6">
        <v>480</v>
      </c>
      <c r="P2379" s="6">
        <f t="shared" si="834"/>
        <v>480</v>
      </c>
      <c r="Q2379" s="128">
        <f t="shared" si="835"/>
        <v>3941696.850000002</v>
      </c>
      <c r="R2379" s="44" t="str">
        <f>VLOOKUP(F2379,'Set up'!$A$2:$E$48,5,FALSE)</f>
        <v>Cash</v>
      </c>
    </row>
    <row r="2380" spans="1:18" x14ac:dyDescent="0.3">
      <c r="A2380" s="4">
        <v>45262</v>
      </c>
      <c r="B2380" s="5">
        <f t="shared" si="829"/>
        <v>12</v>
      </c>
      <c r="C2380" s="5">
        <f t="shared" si="830"/>
        <v>2023</v>
      </c>
      <c r="D2380" s="5" t="s">
        <v>2091</v>
      </c>
      <c r="E2380" s="5" t="s">
        <v>476</v>
      </c>
      <c r="F2380" s="1" t="s">
        <v>493</v>
      </c>
      <c r="G2380" s="107" t="s">
        <v>67</v>
      </c>
      <c r="H2380" s="5">
        <v>1</v>
      </c>
      <c r="I2380" s="5" t="str">
        <f>VLOOKUP(F2380,'Set up'!$A$2:$C$44,3,FALSE)</f>
        <v>Cash</v>
      </c>
      <c r="J2380" s="5">
        <f>VLOOKUP(F2380,'Set up'!$A$2:$D$44,4,FALSE)</f>
        <v>0</v>
      </c>
      <c r="K2380" s="4">
        <f t="shared" si="831"/>
        <v>45262</v>
      </c>
      <c r="L2380" s="5">
        <f t="shared" si="832"/>
        <v>12</v>
      </c>
      <c r="M2380" s="5">
        <f t="shared" si="833"/>
        <v>2023</v>
      </c>
      <c r="N2380" s="6">
        <v>1738</v>
      </c>
      <c r="P2380" s="6">
        <f t="shared" si="834"/>
        <v>1738</v>
      </c>
      <c r="Q2380" s="128">
        <f t="shared" si="835"/>
        <v>3943434.850000002</v>
      </c>
      <c r="R2380" s="44" t="str">
        <f>VLOOKUP(F2380,'Set up'!$A$2:$E$48,5,FALSE)</f>
        <v>PD Chq</v>
      </c>
    </row>
    <row r="2381" spans="1:18" x14ac:dyDescent="0.3">
      <c r="A2381" s="4">
        <v>45262</v>
      </c>
      <c r="B2381" s="5">
        <f t="shared" si="829"/>
        <v>12</v>
      </c>
      <c r="C2381" s="5">
        <f t="shared" si="830"/>
        <v>2023</v>
      </c>
      <c r="D2381" s="5" t="s">
        <v>2091</v>
      </c>
      <c r="E2381" s="5" t="s">
        <v>476</v>
      </c>
      <c r="F2381" s="1" t="s">
        <v>493</v>
      </c>
      <c r="G2381" s="99" t="s">
        <v>2092</v>
      </c>
      <c r="H2381" s="5">
        <v>1</v>
      </c>
      <c r="I2381" s="5" t="str">
        <f>VLOOKUP(F2381,'Set up'!$A$2:$C$44,3,FALSE)</f>
        <v>Cash</v>
      </c>
      <c r="J2381" s="5">
        <f>VLOOKUP(F2381,'Set up'!$A$2:$D$44,4,FALSE)</f>
        <v>0</v>
      </c>
      <c r="K2381" s="4">
        <f t="shared" si="831"/>
        <v>45262</v>
      </c>
      <c r="L2381" s="5">
        <f t="shared" si="832"/>
        <v>12</v>
      </c>
      <c r="M2381" s="5">
        <f t="shared" si="833"/>
        <v>2023</v>
      </c>
      <c r="N2381" s="6">
        <v>277.5</v>
      </c>
      <c r="P2381" s="6">
        <f t="shared" si="834"/>
        <v>277.5</v>
      </c>
      <c r="Q2381" s="128">
        <f t="shared" si="835"/>
        <v>3943712.350000002</v>
      </c>
      <c r="R2381" s="44" t="str">
        <f>VLOOKUP(F2381,'Set up'!$A$2:$E$48,5,FALSE)</f>
        <v>PD Chq</v>
      </c>
    </row>
    <row r="2382" spans="1:18" x14ac:dyDescent="0.3">
      <c r="A2382" s="4">
        <v>45262</v>
      </c>
      <c r="B2382" s="5">
        <f t="shared" si="829"/>
        <v>12</v>
      </c>
      <c r="C2382" s="5">
        <f t="shared" si="830"/>
        <v>2023</v>
      </c>
      <c r="D2382" s="5" t="s">
        <v>2091</v>
      </c>
      <c r="E2382" s="5" t="s">
        <v>476</v>
      </c>
      <c r="F2382" s="1" t="s">
        <v>493</v>
      </c>
      <c r="G2382" s="99" t="s">
        <v>1545</v>
      </c>
      <c r="H2382" s="5">
        <v>2</v>
      </c>
      <c r="I2382" s="5" t="str">
        <f>VLOOKUP(F2382,'Set up'!$A$2:$C$44,3,FALSE)</f>
        <v>Cash</v>
      </c>
      <c r="J2382" s="5">
        <f>VLOOKUP(F2382,'Set up'!$A$2:$D$44,4,FALSE)</f>
        <v>0</v>
      </c>
      <c r="K2382" s="4">
        <f t="shared" si="831"/>
        <v>45262</v>
      </c>
      <c r="L2382" s="5">
        <f t="shared" si="832"/>
        <v>12</v>
      </c>
      <c r="M2382" s="5">
        <f t="shared" si="833"/>
        <v>2023</v>
      </c>
      <c r="N2382" s="6">
        <v>450</v>
      </c>
      <c r="P2382" s="6">
        <f t="shared" si="834"/>
        <v>450</v>
      </c>
      <c r="Q2382" s="128">
        <f t="shared" si="835"/>
        <v>3944162.350000002</v>
      </c>
      <c r="R2382" s="44" t="str">
        <f>VLOOKUP(F2382,'Set up'!$A$2:$E$48,5,FALSE)</f>
        <v>PD Chq</v>
      </c>
    </row>
    <row r="2383" spans="1:18" x14ac:dyDescent="0.3">
      <c r="A2383" s="4">
        <v>45262</v>
      </c>
      <c r="B2383" s="5">
        <f t="shared" si="829"/>
        <v>12</v>
      </c>
      <c r="C2383" s="5">
        <f t="shared" si="830"/>
        <v>2023</v>
      </c>
      <c r="D2383" s="5" t="s">
        <v>2091</v>
      </c>
      <c r="E2383" s="5" t="s">
        <v>476</v>
      </c>
      <c r="F2383" s="1" t="s">
        <v>493</v>
      </c>
      <c r="G2383" s="90" t="s">
        <v>1063</v>
      </c>
      <c r="H2383" s="5">
        <v>1</v>
      </c>
      <c r="I2383" s="5" t="str">
        <f>VLOOKUP(F2383,'Set up'!$A$2:$C$44,3,FALSE)</f>
        <v>Cash</v>
      </c>
      <c r="J2383" s="5">
        <f>VLOOKUP(F2383,'Set up'!$A$2:$D$44,4,FALSE)</f>
        <v>0</v>
      </c>
      <c r="K2383" s="4">
        <f t="shared" si="831"/>
        <v>45262</v>
      </c>
      <c r="L2383" s="5">
        <f t="shared" si="832"/>
        <v>12</v>
      </c>
      <c r="M2383" s="5">
        <f t="shared" si="833"/>
        <v>2023</v>
      </c>
      <c r="N2383" s="6">
        <v>95</v>
      </c>
      <c r="P2383" s="6">
        <f t="shared" si="834"/>
        <v>95</v>
      </c>
      <c r="Q2383" s="128">
        <f t="shared" si="835"/>
        <v>3944257.350000002</v>
      </c>
      <c r="R2383" s="44" t="str">
        <f>VLOOKUP(F2383,'Set up'!$A$2:$E$48,5,FALSE)</f>
        <v>PD Chq</v>
      </c>
    </row>
    <row r="2384" spans="1:18" x14ac:dyDescent="0.3">
      <c r="A2384" s="4">
        <v>45262</v>
      </c>
      <c r="B2384" s="5">
        <f t="shared" si="829"/>
        <v>12</v>
      </c>
      <c r="C2384" s="5">
        <f t="shared" si="830"/>
        <v>2023</v>
      </c>
      <c r="D2384" s="5" t="s">
        <v>2091</v>
      </c>
      <c r="E2384" s="5" t="s">
        <v>476</v>
      </c>
      <c r="F2384" s="1" t="s">
        <v>493</v>
      </c>
      <c r="G2384" s="99" t="s">
        <v>2093</v>
      </c>
      <c r="H2384" s="5">
        <v>5</v>
      </c>
      <c r="I2384" s="5" t="str">
        <f>VLOOKUP(F2384,'Set up'!$A$2:$C$44,3,FALSE)</f>
        <v>Cash</v>
      </c>
      <c r="J2384" s="5">
        <f>VLOOKUP(F2384,'Set up'!$A$2:$D$44,4,FALSE)</f>
        <v>0</v>
      </c>
      <c r="K2384" s="4">
        <f t="shared" si="831"/>
        <v>45262</v>
      </c>
      <c r="L2384" s="5">
        <f t="shared" si="832"/>
        <v>12</v>
      </c>
      <c r="M2384" s="5">
        <f t="shared" si="833"/>
        <v>2023</v>
      </c>
      <c r="N2384" s="6">
        <v>312.5</v>
      </c>
      <c r="P2384" s="6">
        <f t="shared" si="834"/>
        <v>312.5</v>
      </c>
      <c r="Q2384" s="128">
        <f t="shared" si="835"/>
        <v>3944569.850000002</v>
      </c>
      <c r="R2384" s="44" t="str">
        <f>VLOOKUP(F2384,'Set up'!$A$2:$E$48,5,FALSE)</f>
        <v>PD Chq</v>
      </c>
    </row>
    <row r="2385" spans="1:18" x14ac:dyDescent="0.3">
      <c r="A2385" s="4">
        <v>45262</v>
      </c>
      <c r="B2385" s="5">
        <f t="shared" si="829"/>
        <v>12</v>
      </c>
      <c r="C2385" s="5">
        <f t="shared" si="830"/>
        <v>2023</v>
      </c>
      <c r="D2385" s="5" t="s">
        <v>2091</v>
      </c>
      <c r="E2385" s="5" t="s">
        <v>476</v>
      </c>
      <c r="F2385" s="1" t="s">
        <v>493</v>
      </c>
      <c r="G2385" s="99" t="s">
        <v>2094</v>
      </c>
      <c r="H2385" s="5">
        <v>10</v>
      </c>
      <c r="I2385" s="5" t="str">
        <f>VLOOKUP(F2385,'Set up'!$A$2:$C$44,3,FALSE)</f>
        <v>Cash</v>
      </c>
      <c r="J2385" s="5">
        <f>VLOOKUP(F2385,'Set up'!$A$2:$D$44,4,FALSE)</f>
        <v>0</v>
      </c>
      <c r="K2385" s="4">
        <f t="shared" si="831"/>
        <v>45262</v>
      </c>
      <c r="L2385" s="5">
        <f t="shared" si="832"/>
        <v>12</v>
      </c>
      <c r="M2385" s="5">
        <f t="shared" si="833"/>
        <v>2023</v>
      </c>
      <c r="N2385" s="6">
        <v>576</v>
      </c>
      <c r="P2385" s="6">
        <f t="shared" si="834"/>
        <v>576</v>
      </c>
      <c r="Q2385" s="128">
        <f t="shared" si="835"/>
        <v>3945145.850000002</v>
      </c>
      <c r="R2385" s="44" t="str">
        <f>VLOOKUP(F2385,'Set up'!$A$2:$E$48,5,FALSE)</f>
        <v>PD Chq</v>
      </c>
    </row>
    <row r="2386" spans="1:18" x14ac:dyDescent="0.3">
      <c r="A2386" s="4">
        <v>45264</v>
      </c>
      <c r="B2386" s="5">
        <f t="shared" si="829"/>
        <v>12</v>
      </c>
      <c r="C2386" s="5">
        <f t="shared" si="830"/>
        <v>2023</v>
      </c>
      <c r="D2386" s="5" t="s">
        <v>2095</v>
      </c>
      <c r="E2386" s="5" t="s">
        <v>2023</v>
      </c>
      <c r="F2386" s="1" t="s">
        <v>2020</v>
      </c>
      <c r="G2386" s="103" t="s">
        <v>1112</v>
      </c>
      <c r="H2386" s="5">
        <v>4</v>
      </c>
      <c r="I2386" s="5" t="str">
        <f>VLOOKUP(F2386,'Set up'!$A$2:$C$44,3,FALSE)</f>
        <v>Cash</v>
      </c>
      <c r="J2386" s="5">
        <f>VLOOKUP(F2386,'Set up'!$A$2:$D$44,4,FALSE)</f>
        <v>0</v>
      </c>
      <c r="K2386" s="4">
        <f t="shared" si="831"/>
        <v>45264</v>
      </c>
      <c r="L2386" s="5">
        <f t="shared" si="832"/>
        <v>12</v>
      </c>
      <c r="M2386" s="5">
        <f t="shared" si="833"/>
        <v>2023</v>
      </c>
      <c r="N2386" s="6">
        <v>250</v>
      </c>
      <c r="P2386" s="6">
        <f t="shared" si="834"/>
        <v>250</v>
      </c>
      <c r="Q2386" s="128">
        <f t="shared" si="835"/>
        <v>3945395.850000002</v>
      </c>
      <c r="R2386" s="44" t="str">
        <f>VLOOKUP(F2386,'Set up'!$A$2:$E$48,5,FALSE)</f>
        <v>Trsf</v>
      </c>
    </row>
    <row r="2387" spans="1:18" x14ac:dyDescent="0.3">
      <c r="A2387" s="4">
        <v>45264</v>
      </c>
      <c r="B2387" s="5">
        <f t="shared" si="829"/>
        <v>12</v>
      </c>
      <c r="C2387" s="5">
        <f t="shared" si="830"/>
        <v>2023</v>
      </c>
      <c r="D2387" s="5" t="s">
        <v>2096</v>
      </c>
      <c r="E2387" s="5" t="s">
        <v>2023</v>
      </c>
      <c r="F2387" s="1" t="s">
        <v>2020</v>
      </c>
      <c r="G2387" s="103" t="s">
        <v>1736</v>
      </c>
      <c r="H2387" s="5">
        <v>4</v>
      </c>
      <c r="I2387" s="5" t="str">
        <f>VLOOKUP(F2387,'Set up'!$A$2:$C$44,3,FALSE)</f>
        <v>Cash</v>
      </c>
      <c r="J2387" s="5">
        <f>VLOOKUP(F2387,'Set up'!$A$2:$D$44,4,FALSE)</f>
        <v>0</v>
      </c>
      <c r="K2387" s="4">
        <f t="shared" si="831"/>
        <v>45264</v>
      </c>
      <c r="L2387" s="5">
        <f t="shared" si="832"/>
        <v>12</v>
      </c>
      <c r="M2387" s="5">
        <f t="shared" si="833"/>
        <v>2023</v>
      </c>
      <c r="N2387" s="6">
        <v>6424</v>
      </c>
      <c r="P2387" s="6">
        <f t="shared" si="834"/>
        <v>6424</v>
      </c>
      <c r="Q2387" s="128">
        <f t="shared" si="835"/>
        <v>3951819.850000002</v>
      </c>
      <c r="R2387" s="44" t="str">
        <f>VLOOKUP(F2387,'Set up'!$A$2:$E$48,5,FALSE)</f>
        <v>Trsf</v>
      </c>
    </row>
    <row r="2388" spans="1:18" x14ac:dyDescent="0.3">
      <c r="A2388" s="4">
        <v>45264</v>
      </c>
      <c r="B2388" s="5">
        <f t="shared" si="829"/>
        <v>12</v>
      </c>
      <c r="C2388" s="5">
        <f t="shared" si="830"/>
        <v>2023</v>
      </c>
      <c r="D2388" s="5" t="s">
        <v>2096</v>
      </c>
      <c r="E2388" s="5" t="s">
        <v>2023</v>
      </c>
      <c r="F2388" s="1" t="s">
        <v>2020</v>
      </c>
      <c r="G2388" s="90" t="s">
        <v>1545</v>
      </c>
      <c r="H2388" s="5">
        <v>12</v>
      </c>
      <c r="I2388" s="5" t="str">
        <f>VLOOKUP(F2388,'Set up'!$A$2:$C$44,3,FALSE)</f>
        <v>Cash</v>
      </c>
      <c r="J2388" s="5">
        <f>VLOOKUP(F2388,'Set up'!$A$2:$D$44,4,FALSE)</f>
        <v>0</v>
      </c>
      <c r="K2388" s="4">
        <f t="shared" si="831"/>
        <v>45264</v>
      </c>
      <c r="L2388" s="5">
        <f t="shared" si="832"/>
        <v>12</v>
      </c>
      <c r="M2388" s="5">
        <f t="shared" si="833"/>
        <v>2023</v>
      </c>
      <c r="N2388" s="6">
        <v>2088</v>
      </c>
      <c r="P2388" s="6">
        <f t="shared" si="834"/>
        <v>2088</v>
      </c>
      <c r="Q2388" s="128">
        <f t="shared" si="835"/>
        <v>3953907.850000002</v>
      </c>
      <c r="R2388" s="44" t="str">
        <f>VLOOKUP(F2388,'Set up'!$A$2:$E$48,5,FALSE)</f>
        <v>Trsf</v>
      </c>
    </row>
    <row r="2389" spans="1:18" x14ac:dyDescent="0.3">
      <c r="A2389" s="4">
        <v>45264</v>
      </c>
      <c r="B2389" s="5">
        <f t="shared" si="829"/>
        <v>12</v>
      </c>
      <c r="C2389" s="5">
        <f t="shared" si="830"/>
        <v>2023</v>
      </c>
      <c r="D2389" s="5" t="s">
        <v>2096</v>
      </c>
      <c r="E2389" s="5" t="s">
        <v>2023</v>
      </c>
      <c r="F2389" s="1" t="s">
        <v>2020</v>
      </c>
      <c r="G2389" s="90" t="s">
        <v>1925</v>
      </c>
      <c r="H2389" s="5">
        <v>5</v>
      </c>
      <c r="I2389" s="5" t="str">
        <f>VLOOKUP(F2389,'Set up'!$A$2:$C$44,3,FALSE)</f>
        <v>Cash</v>
      </c>
      <c r="J2389" s="5">
        <f>VLOOKUP(F2389,'Set up'!$A$2:$D$44,4,FALSE)</f>
        <v>0</v>
      </c>
      <c r="K2389" s="4">
        <f t="shared" si="831"/>
        <v>45264</v>
      </c>
      <c r="L2389" s="5">
        <f t="shared" si="832"/>
        <v>12</v>
      </c>
      <c r="M2389" s="5">
        <f t="shared" si="833"/>
        <v>2023</v>
      </c>
      <c r="N2389" s="6">
        <v>1170</v>
      </c>
      <c r="P2389" s="6">
        <f t="shared" si="834"/>
        <v>1170</v>
      </c>
      <c r="Q2389" s="128">
        <f t="shared" si="835"/>
        <v>3955077.850000002</v>
      </c>
      <c r="R2389" s="44" t="str">
        <f>VLOOKUP(F2389,'Set up'!$A$2:$E$48,5,FALSE)</f>
        <v>Trsf</v>
      </c>
    </row>
    <row r="2390" spans="1:18" x14ac:dyDescent="0.3">
      <c r="A2390" s="4">
        <v>45267</v>
      </c>
      <c r="B2390" s="5">
        <f t="shared" si="829"/>
        <v>12</v>
      </c>
      <c r="C2390" s="5">
        <f t="shared" si="830"/>
        <v>2023</v>
      </c>
      <c r="D2390" s="5" t="s">
        <v>2097</v>
      </c>
      <c r="E2390" s="5" t="s">
        <v>476</v>
      </c>
      <c r="F2390" s="1" t="s">
        <v>493</v>
      </c>
      <c r="G2390" s="107" t="s">
        <v>67</v>
      </c>
      <c r="H2390" s="5">
        <v>1</v>
      </c>
      <c r="I2390" s="5" t="str">
        <f>VLOOKUP(F2390,'Set up'!$A$2:$C$44,3,FALSE)</f>
        <v>Cash</v>
      </c>
      <c r="J2390" s="5">
        <f>VLOOKUP(F2390,'Set up'!$A$2:$D$44,4,FALSE)</f>
        <v>0</v>
      </c>
      <c r="K2390" s="4">
        <f t="shared" si="831"/>
        <v>45267</v>
      </c>
      <c r="L2390" s="5">
        <f t="shared" si="832"/>
        <v>12</v>
      </c>
      <c r="M2390" s="5">
        <f t="shared" si="833"/>
        <v>2023</v>
      </c>
      <c r="N2390" s="6">
        <v>1738</v>
      </c>
      <c r="P2390" s="6">
        <f t="shared" si="834"/>
        <v>1738</v>
      </c>
      <c r="Q2390" s="128">
        <f t="shared" si="835"/>
        <v>3956815.850000002</v>
      </c>
      <c r="R2390" s="44" t="str">
        <f>VLOOKUP(F2390,'Set up'!$A$2:$E$48,5,FALSE)</f>
        <v>PD Chq</v>
      </c>
    </row>
    <row r="2391" spans="1:18" x14ac:dyDescent="0.3">
      <c r="A2391" s="4">
        <v>45267</v>
      </c>
      <c r="B2391" s="5">
        <f t="shared" si="829"/>
        <v>12</v>
      </c>
      <c r="C2391" s="5">
        <f t="shared" si="830"/>
        <v>2023</v>
      </c>
      <c r="D2391" s="5" t="s">
        <v>2097</v>
      </c>
      <c r="E2391" s="5" t="s">
        <v>476</v>
      </c>
      <c r="F2391" s="1" t="s">
        <v>493</v>
      </c>
      <c r="G2391" s="99" t="s">
        <v>2092</v>
      </c>
      <c r="H2391" s="5">
        <v>2</v>
      </c>
      <c r="I2391" s="5" t="str">
        <f>VLOOKUP(F2391,'Set up'!$A$2:$C$44,3,FALSE)</f>
        <v>Cash</v>
      </c>
      <c r="J2391" s="5">
        <f>VLOOKUP(F2391,'Set up'!$A$2:$D$44,4,FALSE)</f>
        <v>0</v>
      </c>
      <c r="K2391" s="4">
        <f t="shared" si="831"/>
        <v>45267</v>
      </c>
      <c r="L2391" s="5">
        <f t="shared" si="832"/>
        <v>12</v>
      </c>
      <c r="M2391" s="5">
        <f t="shared" si="833"/>
        <v>2023</v>
      </c>
      <c r="N2391" s="6">
        <v>555</v>
      </c>
      <c r="P2391" s="6">
        <f t="shared" si="834"/>
        <v>555</v>
      </c>
      <c r="Q2391" s="128">
        <f t="shared" si="835"/>
        <v>3957370.850000002</v>
      </c>
      <c r="R2391" s="44" t="str">
        <f>VLOOKUP(F2391,'Set up'!$A$2:$E$48,5,FALSE)</f>
        <v>PD Chq</v>
      </c>
    </row>
    <row r="2392" spans="1:18" x14ac:dyDescent="0.3">
      <c r="A2392" s="4">
        <v>45267</v>
      </c>
      <c r="B2392" s="5">
        <f t="shared" si="829"/>
        <v>12</v>
      </c>
      <c r="C2392" s="5">
        <f t="shared" si="830"/>
        <v>2023</v>
      </c>
      <c r="D2392" s="5" t="s">
        <v>2097</v>
      </c>
      <c r="E2392" s="5" t="s">
        <v>476</v>
      </c>
      <c r="F2392" s="1" t="s">
        <v>493</v>
      </c>
      <c r="G2392" s="99" t="s">
        <v>1063</v>
      </c>
      <c r="H2392" s="5">
        <v>1</v>
      </c>
      <c r="I2392" s="5" t="str">
        <f>VLOOKUP(F2392,'Set up'!$A$2:$C$44,3,FALSE)</f>
        <v>Cash</v>
      </c>
      <c r="J2392" s="5">
        <f>VLOOKUP(F2392,'Set up'!$A$2:$D$44,4,FALSE)</f>
        <v>0</v>
      </c>
      <c r="K2392" s="4">
        <f t="shared" si="831"/>
        <v>45267</v>
      </c>
      <c r="L2392" s="5">
        <f t="shared" si="832"/>
        <v>12</v>
      </c>
      <c r="M2392" s="5">
        <f t="shared" si="833"/>
        <v>2023</v>
      </c>
      <c r="N2392" s="6">
        <v>95</v>
      </c>
      <c r="P2392" s="6">
        <f t="shared" si="834"/>
        <v>95</v>
      </c>
      <c r="Q2392" s="128">
        <f t="shared" si="835"/>
        <v>3957465.850000002</v>
      </c>
      <c r="R2392" s="44" t="str">
        <f>VLOOKUP(F2392,'Set up'!$A$2:$E$48,5,FALSE)</f>
        <v>PD Chq</v>
      </c>
    </row>
    <row r="2393" spans="1:18" x14ac:dyDescent="0.3">
      <c r="A2393" s="4">
        <v>45267</v>
      </c>
      <c r="B2393" s="5">
        <f t="shared" si="829"/>
        <v>12</v>
      </c>
      <c r="C2393" s="5">
        <f t="shared" si="830"/>
        <v>2023</v>
      </c>
      <c r="D2393" s="5" t="s">
        <v>2097</v>
      </c>
      <c r="E2393" s="5" t="s">
        <v>476</v>
      </c>
      <c r="F2393" s="1" t="s">
        <v>493</v>
      </c>
      <c r="G2393" s="90" t="s">
        <v>2093</v>
      </c>
      <c r="H2393" s="5">
        <v>5</v>
      </c>
      <c r="I2393" s="5" t="str">
        <f>VLOOKUP(F2393,'Set up'!$A$2:$C$44,3,FALSE)</f>
        <v>Cash</v>
      </c>
      <c r="J2393" s="5">
        <f>VLOOKUP(F2393,'Set up'!$A$2:$D$44,4,FALSE)</f>
        <v>0</v>
      </c>
      <c r="K2393" s="4">
        <f t="shared" si="831"/>
        <v>45267</v>
      </c>
      <c r="L2393" s="5">
        <f t="shared" si="832"/>
        <v>12</v>
      </c>
      <c r="M2393" s="5">
        <f t="shared" si="833"/>
        <v>2023</v>
      </c>
      <c r="N2393" s="6">
        <v>312.5</v>
      </c>
      <c r="P2393" s="6">
        <f t="shared" si="834"/>
        <v>312.5</v>
      </c>
      <c r="Q2393" s="128">
        <f t="shared" si="835"/>
        <v>3957778.350000002</v>
      </c>
      <c r="R2393" s="44" t="str">
        <f>VLOOKUP(F2393,'Set up'!$A$2:$E$48,5,FALSE)</f>
        <v>PD Chq</v>
      </c>
    </row>
    <row r="2394" spans="1:18" x14ac:dyDescent="0.3">
      <c r="A2394" s="4">
        <v>45268</v>
      </c>
      <c r="B2394" s="5">
        <f t="shared" si="829"/>
        <v>12</v>
      </c>
      <c r="C2394" s="5">
        <f t="shared" si="830"/>
        <v>2023</v>
      </c>
      <c r="D2394" s="5" t="s">
        <v>2099</v>
      </c>
      <c r="E2394" s="5" t="s">
        <v>638</v>
      </c>
      <c r="F2394" s="1" t="s">
        <v>639</v>
      </c>
      <c r="G2394" s="103" t="s">
        <v>2098</v>
      </c>
      <c r="H2394" s="5">
        <v>1</v>
      </c>
      <c r="I2394" s="5" t="str">
        <f>VLOOKUP(F2394,'Set up'!$A$2:$C$44,3,FALSE)</f>
        <v>Cash</v>
      </c>
      <c r="J2394" s="5">
        <f>VLOOKUP(F2394,'Set up'!$A$2:$D$44,4,FALSE)</f>
        <v>0</v>
      </c>
      <c r="K2394" s="4">
        <f t="shared" si="831"/>
        <v>45268</v>
      </c>
      <c r="L2394" s="5">
        <f t="shared" si="832"/>
        <v>12</v>
      </c>
      <c r="M2394" s="5">
        <f t="shared" si="833"/>
        <v>2023</v>
      </c>
      <c r="N2394" s="6">
        <v>250</v>
      </c>
      <c r="P2394" s="6">
        <f t="shared" si="834"/>
        <v>250</v>
      </c>
      <c r="Q2394" s="128">
        <f t="shared" si="835"/>
        <v>3958028.350000002</v>
      </c>
      <c r="R2394" s="44" t="str">
        <f>VLOOKUP(F2394,'Set up'!$A$2:$E$48,5,FALSE)</f>
        <v>Trsf</v>
      </c>
    </row>
    <row r="2395" spans="1:18" x14ac:dyDescent="0.3">
      <c r="A2395" s="4">
        <v>45268</v>
      </c>
      <c r="B2395" s="5">
        <f t="shared" si="829"/>
        <v>12</v>
      </c>
      <c r="C2395" s="5">
        <f t="shared" si="830"/>
        <v>2023</v>
      </c>
      <c r="D2395" s="5" t="s">
        <v>2100</v>
      </c>
      <c r="E2395" s="5" t="s">
        <v>638</v>
      </c>
      <c r="F2395" s="1" t="s">
        <v>639</v>
      </c>
      <c r="G2395" s="103" t="s">
        <v>2005</v>
      </c>
      <c r="H2395" s="5">
        <v>1</v>
      </c>
      <c r="I2395" s="5" t="str">
        <f>VLOOKUP(F2395,'Set up'!$A$2:$C$44,3,FALSE)</f>
        <v>Cash</v>
      </c>
      <c r="J2395" s="5">
        <f>VLOOKUP(F2395,'Set up'!$A$2:$D$44,4,FALSE)</f>
        <v>0</v>
      </c>
      <c r="K2395" s="4">
        <f t="shared" si="831"/>
        <v>45268</v>
      </c>
      <c r="L2395" s="5">
        <f t="shared" si="832"/>
        <v>12</v>
      </c>
      <c r="M2395" s="5">
        <f t="shared" si="833"/>
        <v>2023</v>
      </c>
      <c r="N2395" s="6">
        <v>3600</v>
      </c>
      <c r="P2395" s="6">
        <f t="shared" si="834"/>
        <v>3600</v>
      </c>
      <c r="Q2395" s="128">
        <f t="shared" si="835"/>
        <v>3961628.350000002</v>
      </c>
      <c r="R2395" s="44" t="str">
        <f>VLOOKUP(F2395,'Set up'!$A$2:$E$48,5,FALSE)</f>
        <v>Trsf</v>
      </c>
    </row>
    <row r="2396" spans="1:18" x14ac:dyDescent="0.3">
      <c r="A2396" s="4">
        <v>45268</v>
      </c>
      <c r="B2396" s="5">
        <f t="shared" si="829"/>
        <v>12</v>
      </c>
      <c r="C2396" s="5">
        <f t="shared" si="830"/>
        <v>2023</v>
      </c>
      <c r="D2396" s="5" t="s">
        <v>2100</v>
      </c>
      <c r="E2396" s="5" t="s">
        <v>638</v>
      </c>
      <c r="F2396" s="1" t="s">
        <v>639</v>
      </c>
      <c r="G2396" s="99" t="s">
        <v>1545</v>
      </c>
      <c r="H2396" s="5">
        <v>2</v>
      </c>
      <c r="I2396" s="5" t="str">
        <f>VLOOKUP(F2396,'Set up'!$A$2:$C$44,3,FALSE)</f>
        <v>Cash</v>
      </c>
      <c r="J2396" s="5">
        <f>VLOOKUP(F2396,'Set up'!$A$2:$D$44,4,FALSE)</f>
        <v>0</v>
      </c>
      <c r="K2396" s="4">
        <f t="shared" si="831"/>
        <v>45268</v>
      </c>
      <c r="L2396" s="5">
        <f t="shared" si="832"/>
        <v>12</v>
      </c>
      <c r="M2396" s="5">
        <f t="shared" si="833"/>
        <v>2023</v>
      </c>
      <c r="N2396" s="6">
        <v>468</v>
      </c>
      <c r="P2396" s="6">
        <f t="shared" si="834"/>
        <v>468</v>
      </c>
      <c r="Q2396" s="128">
        <f t="shared" si="835"/>
        <v>3962096.350000002</v>
      </c>
      <c r="R2396" s="44" t="str">
        <f>VLOOKUP(F2396,'Set up'!$A$2:$E$48,5,FALSE)</f>
        <v>Trsf</v>
      </c>
    </row>
    <row r="2397" spans="1:18" x14ac:dyDescent="0.3">
      <c r="A2397" s="4">
        <v>45268</v>
      </c>
      <c r="B2397" s="5">
        <f t="shared" si="829"/>
        <v>12</v>
      </c>
      <c r="C2397" s="5">
        <f t="shared" si="830"/>
        <v>2023</v>
      </c>
      <c r="D2397" s="5" t="s">
        <v>2101</v>
      </c>
      <c r="E2397" s="5" t="s">
        <v>401</v>
      </c>
      <c r="F2397" s="1" t="s">
        <v>402</v>
      </c>
      <c r="G2397" s="90" t="s">
        <v>95</v>
      </c>
      <c r="H2397" s="5">
        <v>1</v>
      </c>
      <c r="I2397" s="5" t="str">
        <f>VLOOKUP(F2397,'Set up'!$A$2:$C$44,3,FALSE)</f>
        <v>Cash</v>
      </c>
      <c r="J2397" s="5">
        <f>VLOOKUP(F2397,'Set up'!$A$2:$D$44,4,FALSE)</f>
        <v>0</v>
      </c>
      <c r="K2397" s="4">
        <f t="shared" si="831"/>
        <v>45268</v>
      </c>
      <c r="L2397" s="5">
        <f t="shared" si="832"/>
        <v>12</v>
      </c>
      <c r="M2397" s="5">
        <f t="shared" si="833"/>
        <v>2023</v>
      </c>
      <c r="N2397" s="6">
        <v>1738</v>
      </c>
      <c r="P2397" s="6">
        <f t="shared" si="834"/>
        <v>1738</v>
      </c>
      <c r="Q2397" s="128">
        <f t="shared" si="835"/>
        <v>3963834.350000002</v>
      </c>
      <c r="R2397" s="44" t="str">
        <f>VLOOKUP(F2397,'Set up'!$A$2:$E$48,5,FALSE)</f>
        <v>Trsf</v>
      </c>
    </row>
    <row r="2398" spans="1:18" x14ac:dyDescent="0.3">
      <c r="A2398" s="4">
        <v>45268</v>
      </c>
      <c r="B2398" s="5">
        <f t="shared" ref="B2398:B2426" si="836">MONTH(A2398)</f>
        <v>12</v>
      </c>
      <c r="C2398" s="5">
        <f t="shared" ref="C2398:C2426" si="837">YEAR(A2398)</f>
        <v>2023</v>
      </c>
      <c r="D2398" s="5" t="s">
        <v>2101</v>
      </c>
      <c r="E2398" s="5" t="s">
        <v>401</v>
      </c>
      <c r="F2398" s="1" t="s">
        <v>402</v>
      </c>
      <c r="G2398" s="90" t="s">
        <v>1413</v>
      </c>
      <c r="H2398" s="5">
        <v>1</v>
      </c>
      <c r="I2398" s="5" t="str">
        <f>VLOOKUP(F2398,'Set up'!$A$2:$C$44,3,FALSE)</f>
        <v>Cash</v>
      </c>
      <c r="J2398" s="5">
        <f>VLOOKUP(F2398,'Set up'!$A$2:$D$44,4,FALSE)</f>
        <v>0</v>
      </c>
      <c r="K2398" s="4">
        <f t="shared" ref="K2398:K2418" si="838">A2398+J2398</f>
        <v>45268</v>
      </c>
      <c r="L2398" s="5">
        <f t="shared" ref="L2398:L2426" si="839">MONTH(K2398)</f>
        <v>12</v>
      </c>
      <c r="M2398" s="5">
        <f t="shared" ref="M2398:M2426" si="840">YEAR(K2398)</f>
        <v>2023</v>
      </c>
      <c r="N2398" s="6">
        <v>405</v>
      </c>
      <c r="P2398" s="6">
        <f t="shared" ref="P2398:P2427" si="841">SUM(N2398+O2398)</f>
        <v>405</v>
      </c>
      <c r="Q2398" s="128">
        <f t="shared" ref="Q2398:Q2427" si="842">SUM(Q2397+N2398)</f>
        <v>3964239.350000002</v>
      </c>
      <c r="R2398" s="44" t="str">
        <f>VLOOKUP(F2398,'Set up'!$A$2:$E$48,5,FALSE)</f>
        <v>Trsf</v>
      </c>
    </row>
    <row r="2399" spans="1:18" x14ac:dyDescent="0.3">
      <c r="A2399" s="4">
        <v>45268</v>
      </c>
      <c r="B2399" s="5">
        <f t="shared" si="836"/>
        <v>12</v>
      </c>
      <c r="C2399" s="5">
        <f t="shared" si="837"/>
        <v>2023</v>
      </c>
      <c r="D2399" s="5" t="s">
        <v>2101</v>
      </c>
      <c r="E2399" s="5" t="s">
        <v>401</v>
      </c>
      <c r="F2399" s="1" t="s">
        <v>402</v>
      </c>
      <c r="G2399" s="90" t="s">
        <v>1663</v>
      </c>
      <c r="H2399" s="5">
        <v>1</v>
      </c>
      <c r="I2399" s="5" t="str">
        <f>VLOOKUP(F2399,'Set up'!$A$2:$C$44,3,FALSE)</f>
        <v>Cash</v>
      </c>
      <c r="J2399" s="5">
        <f>VLOOKUP(F2399,'Set up'!$A$2:$D$44,4,FALSE)</f>
        <v>0</v>
      </c>
      <c r="K2399" s="4">
        <f t="shared" si="838"/>
        <v>45268</v>
      </c>
      <c r="L2399" s="5">
        <f t="shared" si="839"/>
        <v>12</v>
      </c>
      <c r="M2399" s="5">
        <f t="shared" si="840"/>
        <v>2023</v>
      </c>
      <c r="N2399" s="6">
        <v>160</v>
      </c>
      <c r="P2399" s="6">
        <f t="shared" si="841"/>
        <v>160</v>
      </c>
      <c r="Q2399" s="128">
        <f t="shared" si="842"/>
        <v>3964399.350000002</v>
      </c>
      <c r="R2399" s="44" t="str">
        <f>VLOOKUP(F2399,'Set up'!$A$2:$E$48,5,FALSE)</f>
        <v>Trsf</v>
      </c>
    </row>
    <row r="2400" spans="1:18" x14ac:dyDescent="0.3">
      <c r="A2400" s="4">
        <v>45268</v>
      </c>
      <c r="B2400" s="5">
        <f t="shared" si="836"/>
        <v>12</v>
      </c>
      <c r="C2400" s="5">
        <f t="shared" si="837"/>
        <v>2023</v>
      </c>
      <c r="D2400" s="5" t="s">
        <v>2101</v>
      </c>
      <c r="E2400" s="5" t="s">
        <v>401</v>
      </c>
      <c r="F2400" s="1" t="s">
        <v>402</v>
      </c>
      <c r="G2400" s="90" t="s">
        <v>1471</v>
      </c>
      <c r="H2400" s="5">
        <v>1</v>
      </c>
      <c r="I2400" s="5" t="str">
        <f>VLOOKUP(F2400,'Set up'!$A$2:$C$44,3,FALSE)</f>
        <v>Cash</v>
      </c>
      <c r="J2400" s="5">
        <f>VLOOKUP(F2400,'Set up'!$A$2:$D$44,4,FALSE)</f>
        <v>0</v>
      </c>
      <c r="K2400" s="4">
        <f t="shared" si="838"/>
        <v>45268</v>
      </c>
      <c r="L2400" s="5">
        <f t="shared" si="839"/>
        <v>12</v>
      </c>
      <c r="M2400" s="5">
        <f t="shared" si="840"/>
        <v>2023</v>
      </c>
      <c r="N2400" s="6">
        <v>390</v>
      </c>
      <c r="P2400" s="6">
        <f t="shared" si="841"/>
        <v>390</v>
      </c>
      <c r="Q2400" s="128">
        <f t="shared" si="842"/>
        <v>3964789.350000002</v>
      </c>
      <c r="R2400" s="44" t="str">
        <f>VLOOKUP(F2400,'Set up'!$A$2:$E$48,5,FALSE)</f>
        <v>Trsf</v>
      </c>
    </row>
    <row r="2401" spans="1:18" x14ac:dyDescent="0.3">
      <c r="A2401" s="4">
        <v>45269</v>
      </c>
      <c r="B2401" s="5">
        <f t="shared" si="836"/>
        <v>12</v>
      </c>
      <c r="C2401" s="5">
        <f t="shared" si="837"/>
        <v>2023</v>
      </c>
      <c r="D2401" s="5" t="s">
        <v>2102</v>
      </c>
      <c r="E2401" s="5" t="s">
        <v>2023</v>
      </c>
      <c r="F2401" s="1" t="s">
        <v>2020</v>
      </c>
      <c r="G2401" s="103" t="s">
        <v>1112</v>
      </c>
      <c r="H2401" s="5">
        <v>4</v>
      </c>
      <c r="I2401" s="5" t="str">
        <f>VLOOKUP(F2401,'Set up'!$A$2:$C$44,3,FALSE)</f>
        <v>Cash</v>
      </c>
      <c r="J2401" s="5">
        <f>VLOOKUP(F2401,'Set up'!$A$2:$D$44,4,FALSE)</f>
        <v>0</v>
      </c>
      <c r="K2401" s="4">
        <f t="shared" si="838"/>
        <v>45269</v>
      </c>
      <c r="L2401" s="5">
        <f t="shared" si="839"/>
        <v>12</v>
      </c>
      <c r="M2401" s="5">
        <f t="shared" si="840"/>
        <v>2023</v>
      </c>
      <c r="N2401" s="6">
        <v>250</v>
      </c>
      <c r="P2401" s="6">
        <f t="shared" si="841"/>
        <v>250</v>
      </c>
      <c r="Q2401" s="128">
        <f t="shared" si="842"/>
        <v>3965039.350000002</v>
      </c>
      <c r="R2401" s="44" t="str">
        <f>VLOOKUP(F2401,'Set up'!$A$2:$E$48,5,FALSE)</f>
        <v>Trsf</v>
      </c>
    </row>
    <row r="2402" spans="1:18" x14ac:dyDescent="0.3">
      <c r="A2402" s="4">
        <v>45269</v>
      </c>
      <c r="B2402" s="5">
        <f t="shared" si="836"/>
        <v>12</v>
      </c>
      <c r="C2402" s="5">
        <f t="shared" si="837"/>
        <v>2023</v>
      </c>
      <c r="D2402" s="5" t="s">
        <v>2103</v>
      </c>
      <c r="E2402" s="5" t="s">
        <v>2023</v>
      </c>
      <c r="F2402" s="1" t="s">
        <v>2020</v>
      </c>
      <c r="G2402" s="103" t="s">
        <v>1736</v>
      </c>
      <c r="H2402" s="5">
        <v>4</v>
      </c>
      <c r="I2402" s="5" t="str">
        <f>VLOOKUP(F2402,'Set up'!$A$2:$C$44,3,FALSE)</f>
        <v>Cash</v>
      </c>
      <c r="J2402" s="5">
        <f>VLOOKUP(F2402,'Set up'!$A$2:$D$44,4,FALSE)</f>
        <v>0</v>
      </c>
      <c r="K2402" s="4">
        <f t="shared" si="838"/>
        <v>45269</v>
      </c>
      <c r="L2402" s="5">
        <f t="shared" si="839"/>
        <v>12</v>
      </c>
      <c r="M2402" s="5">
        <f t="shared" si="840"/>
        <v>2023</v>
      </c>
      <c r="N2402" s="6">
        <v>6424</v>
      </c>
      <c r="P2402" s="6">
        <f t="shared" si="841"/>
        <v>6424</v>
      </c>
      <c r="Q2402" s="128">
        <f t="shared" si="842"/>
        <v>3971463.350000002</v>
      </c>
      <c r="R2402" s="44" t="str">
        <f>VLOOKUP(F2402,'Set up'!$A$2:$E$48,5,FALSE)</f>
        <v>Trsf</v>
      </c>
    </row>
    <row r="2403" spans="1:18" x14ac:dyDescent="0.3">
      <c r="A2403" s="4">
        <v>45269</v>
      </c>
      <c r="B2403" s="5">
        <f t="shared" si="836"/>
        <v>12</v>
      </c>
      <c r="C2403" s="5">
        <f t="shared" si="837"/>
        <v>2023</v>
      </c>
      <c r="D2403" s="5" t="s">
        <v>2103</v>
      </c>
      <c r="E2403" s="5" t="s">
        <v>2023</v>
      </c>
      <c r="F2403" s="1" t="s">
        <v>2020</v>
      </c>
      <c r="G2403" s="90" t="s">
        <v>2063</v>
      </c>
      <c r="H2403" s="5">
        <v>15</v>
      </c>
      <c r="I2403" s="5" t="str">
        <f>VLOOKUP(F2403,'Set up'!$A$2:$C$44,3,FALSE)</f>
        <v>Cash</v>
      </c>
      <c r="J2403" s="5">
        <f>VLOOKUP(F2403,'Set up'!$A$2:$D$44,4,FALSE)</f>
        <v>0</v>
      </c>
      <c r="K2403" s="4">
        <f t="shared" si="838"/>
        <v>45269</v>
      </c>
      <c r="L2403" s="5">
        <f t="shared" si="839"/>
        <v>12</v>
      </c>
      <c r="M2403" s="5">
        <f t="shared" si="840"/>
        <v>2023</v>
      </c>
      <c r="N2403" s="6">
        <v>3219</v>
      </c>
      <c r="P2403" s="6">
        <f t="shared" si="841"/>
        <v>3219</v>
      </c>
      <c r="Q2403" s="128">
        <f t="shared" si="842"/>
        <v>3974682.350000002</v>
      </c>
      <c r="R2403" s="44" t="str">
        <f>VLOOKUP(F2403,'Set up'!$A$2:$E$48,5,FALSE)</f>
        <v>Trsf</v>
      </c>
    </row>
    <row r="2404" spans="1:18" x14ac:dyDescent="0.3">
      <c r="A2404" s="4">
        <v>45269</v>
      </c>
      <c r="B2404" s="5">
        <f t="shared" si="836"/>
        <v>12</v>
      </c>
      <c r="C2404" s="5">
        <f t="shared" si="837"/>
        <v>2023</v>
      </c>
      <c r="D2404" s="5" t="s">
        <v>2103</v>
      </c>
      <c r="E2404" s="5" t="s">
        <v>2023</v>
      </c>
      <c r="F2404" s="1" t="s">
        <v>2020</v>
      </c>
      <c r="G2404" s="90" t="s">
        <v>1925</v>
      </c>
      <c r="H2404" s="5">
        <v>3</v>
      </c>
      <c r="I2404" s="5" t="str">
        <f>VLOOKUP(F2404,'Set up'!$A$2:$C$44,3,FALSE)</f>
        <v>Cash</v>
      </c>
      <c r="J2404" s="5">
        <f>VLOOKUP(F2404,'Set up'!$A$2:$D$44,4,FALSE)</f>
        <v>0</v>
      </c>
      <c r="K2404" s="4">
        <f t="shared" si="838"/>
        <v>45269</v>
      </c>
      <c r="L2404" s="5">
        <f t="shared" si="839"/>
        <v>12</v>
      </c>
      <c r="M2404" s="5">
        <f t="shared" si="840"/>
        <v>2023</v>
      </c>
      <c r="N2404" s="6">
        <v>702</v>
      </c>
      <c r="P2404" s="6">
        <f t="shared" si="841"/>
        <v>702</v>
      </c>
      <c r="Q2404" s="128">
        <f t="shared" si="842"/>
        <v>3975384.350000002</v>
      </c>
      <c r="R2404" s="44" t="str">
        <f>VLOOKUP(F2404,'Set up'!$A$2:$E$48,5,FALSE)</f>
        <v>Trsf</v>
      </c>
    </row>
    <row r="2405" spans="1:18" x14ac:dyDescent="0.3">
      <c r="A2405" s="4">
        <v>45269</v>
      </c>
      <c r="B2405" s="5">
        <f t="shared" si="836"/>
        <v>12</v>
      </c>
      <c r="C2405" s="5">
        <f t="shared" si="837"/>
        <v>2023</v>
      </c>
      <c r="D2405" s="5" t="s">
        <v>2103</v>
      </c>
      <c r="E2405" s="5" t="s">
        <v>2023</v>
      </c>
      <c r="F2405" s="1" t="s">
        <v>2020</v>
      </c>
      <c r="G2405" s="90" t="s">
        <v>1063</v>
      </c>
      <c r="H2405" s="5">
        <v>4</v>
      </c>
      <c r="I2405" s="5" t="str">
        <f>VLOOKUP(F2405,'Set up'!$A$2:$C$44,3,FALSE)</f>
        <v>Cash</v>
      </c>
      <c r="J2405" s="5">
        <f>VLOOKUP(F2405,'Set up'!$A$2:$D$44,4,FALSE)</f>
        <v>0</v>
      </c>
      <c r="K2405" s="4">
        <f t="shared" si="838"/>
        <v>45269</v>
      </c>
      <c r="L2405" s="5">
        <f t="shared" si="839"/>
        <v>12</v>
      </c>
      <c r="M2405" s="5">
        <f t="shared" si="840"/>
        <v>2023</v>
      </c>
      <c r="N2405" s="6">
        <v>380</v>
      </c>
      <c r="P2405" s="6">
        <f t="shared" si="841"/>
        <v>380</v>
      </c>
      <c r="Q2405" s="128">
        <f t="shared" si="842"/>
        <v>3975764.350000002</v>
      </c>
      <c r="R2405" s="44" t="str">
        <f>VLOOKUP(F2405,'Set up'!$A$2:$E$48,5,FALSE)</f>
        <v>Trsf</v>
      </c>
    </row>
    <row r="2406" spans="1:18" x14ac:dyDescent="0.3">
      <c r="A2406" s="4">
        <v>45273</v>
      </c>
      <c r="B2406" s="5">
        <f t="shared" si="836"/>
        <v>12</v>
      </c>
      <c r="C2406" s="5">
        <f t="shared" si="837"/>
        <v>2023</v>
      </c>
      <c r="D2406" s="5" t="s">
        <v>2105</v>
      </c>
      <c r="E2406" s="5" t="s">
        <v>59</v>
      </c>
      <c r="F2406" s="1" t="s">
        <v>58</v>
      </c>
      <c r="G2406" s="11" t="s">
        <v>95</v>
      </c>
      <c r="H2406" s="5">
        <v>2</v>
      </c>
      <c r="I2406" s="5">
        <f>VLOOKUP(F2406,'Set up'!$A$2:$C$44,3,FALSE)</f>
        <v>60</v>
      </c>
      <c r="J2406" s="5">
        <f>VLOOKUP(F2406,'Set up'!$A$2:$D$44,4,FALSE)</f>
        <v>60</v>
      </c>
      <c r="K2406" s="4">
        <f t="shared" si="838"/>
        <v>45333</v>
      </c>
      <c r="L2406" s="5">
        <f t="shared" si="839"/>
        <v>2</v>
      </c>
      <c r="M2406" s="5">
        <f t="shared" si="840"/>
        <v>2024</v>
      </c>
      <c r="N2406" s="6">
        <v>3212</v>
      </c>
      <c r="P2406" s="6">
        <f t="shared" si="841"/>
        <v>3212</v>
      </c>
      <c r="Q2406" s="128">
        <f t="shared" si="842"/>
        <v>3978976.350000002</v>
      </c>
      <c r="R2406" s="44" t="str">
        <f>VLOOKUP(F2406,'Set up'!$A$2:$E$48,5,FALSE)</f>
        <v>Chq</v>
      </c>
    </row>
    <row r="2407" spans="1:18" x14ac:dyDescent="0.3">
      <c r="A2407" s="4">
        <v>45273</v>
      </c>
      <c r="B2407" s="5">
        <f t="shared" si="836"/>
        <v>12</v>
      </c>
      <c r="C2407" s="5">
        <f t="shared" si="837"/>
        <v>2023</v>
      </c>
      <c r="D2407" s="5" t="s">
        <v>2105</v>
      </c>
      <c r="E2407" s="5" t="s">
        <v>59</v>
      </c>
      <c r="F2407" s="1" t="s">
        <v>58</v>
      </c>
      <c r="G2407" s="11" t="s">
        <v>287</v>
      </c>
      <c r="H2407" s="5">
        <v>1</v>
      </c>
      <c r="I2407" s="5">
        <f>VLOOKUP(F2407,'Set up'!$A$2:$C$44,3,FALSE)</f>
        <v>60</v>
      </c>
      <c r="J2407" s="5">
        <f>VLOOKUP(F2407,'Set up'!$A$2:$D$44,4,FALSE)</f>
        <v>60</v>
      </c>
      <c r="K2407" s="4">
        <f t="shared" si="838"/>
        <v>45333</v>
      </c>
      <c r="L2407" s="5">
        <f t="shared" si="839"/>
        <v>2</v>
      </c>
      <c r="M2407" s="5">
        <f t="shared" si="840"/>
        <v>2024</v>
      </c>
      <c r="N2407" s="6">
        <v>1606</v>
      </c>
      <c r="P2407" s="6">
        <f t="shared" si="841"/>
        <v>1606</v>
      </c>
      <c r="Q2407" s="128">
        <f t="shared" si="842"/>
        <v>3980582.350000002</v>
      </c>
      <c r="R2407" s="44" t="str">
        <f>VLOOKUP(F2407,'Set up'!$A$2:$E$48,5,FALSE)</f>
        <v>Chq</v>
      </c>
    </row>
    <row r="2408" spans="1:18" x14ac:dyDescent="0.3">
      <c r="A2408" s="4">
        <v>45273</v>
      </c>
      <c r="B2408" s="5">
        <f t="shared" si="836"/>
        <v>12</v>
      </c>
      <c r="C2408" s="5">
        <f t="shared" si="837"/>
        <v>2023</v>
      </c>
      <c r="D2408" s="5" t="s">
        <v>2105</v>
      </c>
      <c r="E2408" s="5" t="s">
        <v>59</v>
      </c>
      <c r="F2408" s="1" t="s">
        <v>58</v>
      </c>
      <c r="G2408" s="89" t="s">
        <v>1413</v>
      </c>
      <c r="H2408" s="5">
        <v>2</v>
      </c>
      <c r="I2408" s="5">
        <f>VLOOKUP(F2408,'Set up'!$A$2:$C$44,3,FALSE)</f>
        <v>60</v>
      </c>
      <c r="J2408" s="5">
        <f>VLOOKUP(F2408,'Set up'!$A$2:$D$44,4,FALSE)</f>
        <v>60</v>
      </c>
      <c r="K2408" s="4">
        <f t="shared" si="838"/>
        <v>45333</v>
      </c>
      <c r="L2408" s="5">
        <f t="shared" si="839"/>
        <v>2</v>
      </c>
      <c r="M2408" s="5">
        <f t="shared" si="840"/>
        <v>2024</v>
      </c>
      <c r="N2408" s="6">
        <v>626.4</v>
      </c>
      <c r="P2408" s="6">
        <f t="shared" si="841"/>
        <v>626.4</v>
      </c>
      <c r="Q2408" s="128">
        <f t="shared" si="842"/>
        <v>3981208.7500000019</v>
      </c>
      <c r="R2408" s="44" t="str">
        <f>VLOOKUP(F2408,'Set up'!$A$2:$E$48,5,FALSE)</f>
        <v>Chq</v>
      </c>
    </row>
    <row r="2409" spans="1:18" x14ac:dyDescent="0.3">
      <c r="A2409" s="4">
        <v>45273</v>
      </c>
      <c r="B2409" s="5">
        <f t="shared" si="836"/>
        <v>12</v>
      </c>
      <c r="C2409" s="5">
        <f t="shared" si="837"/>
        <v>2023</v>
      </c>
      <c r="D2409" s="5" t="s">
        <v>2105</v>
      </c>
      <c r="E2409" s="5" t="s">
        <v>59</v>
      </c>
      <c r="F2409" s="1" t="s">
        <v>58</v>
      </c>
      <c r="G2409" s="90" t="s">
        <v>2104</v>
      </c>
      <c r="H2409" s="5">
        <v>2</v>
      </c>
      <c r="I2409" s="5">
        <f>VLOOKUP(F2409,'Set up'!$A$2:$C$44,3,FALSE)</f>
        <v>60</v>
      </c>
      <c r="J2409" s="5">
        <f>VLOOKUP(F2409,'Set up'!$A$2:$D$44,4,FALSE)</f>
        <v>60</v>
      </c>
      <c r="K2409" s="4">
        <f t="shared" si="838"/>
        <v>45333</v>
      </c>
      <c r="L2409" s="5">
        <f t="shared" si="839"/>
        <v>2</v>
      </c>
      <c r="M2409" s="5">
        <f t="shared" si="840"/>
        <v>2024</v>
      </c>
      <c r="N2409" s="6">
        <v>626.4</v>
      </c>
      <c r="P2409" s="6">
        <f t="shared" si="841"/>
        <v>626.4</v>
      </c>
      <c r="Q2409" s="128">
        <f t="shared" si="842"/>
        <v>3981835.1500000018</v>
      </c>
      <c r="R2409" s="44" t="str">
        <f>VLOOKUP(F2409,'Set up'!$A$2:$E$48,5,FALSE)</f>
        <v>Chq</v>
      </c>
    </row>
    <row r="2410" spans="1:18" x14ac:dyDescent="0.3">
      <c r="A2410" s="4">
        <v>45274</v>
      </c>
      <c r="B2410" s="5">
        <f t="shared" si="836"/>
        <v>12</v>
      </c>
      <c r="C2410" s="5">
        <f t="shared" si="837"/>
        <v>2023</v>
      </c>
      <c r="D2410" s="5" t="s">
        <v>2106</v>
      </c>
      <c r="E2410" s="5" t="s">
        <v>2023</v>
      </c>
      <c r="F2410" s="1" t="s">
        <v>2020</v>
      </c>
      <c r="G2410" s="103" t="s">
        <v>1112</v>
      </c>
      <c r="H2410" s="5">
        <v>2</v>
      </c>
      <c r="I2410" s="5" t="str">
        <f>VLOOKUP(F2410,'Set up'!$A$2:$C$44,3,FALSE)</f>
        <v>Cash</v>
      </c>
      <c r="J2410" s="5">
        <f>VLOOKUP(F2410,'Set up'!$A$2:$D$44,4,FALSE)</f>
        <v>0</v>
      </c>
      <c r="K2410" s="4">
        <f t="shared" si="838"/>
        <v>45274</v>
      </c>
      <c r="L2410" s="5">
        <f t="shared" si="839"/>
        <v>12</v>
      </c>
      <c r="M2410" s="5">
        <f t="shared" si="840"/>
        <v>2023</v>
      </c>
      <c r="N2410" s="6">
        <v>125</v>
      </c>
      <c r="P2410" s="6">
        <f t="shared" si="841"/>
        <v>125</v>
      </c>
      <c r="Q2410" s="128">
        <f t="shared" si="842"/>
        <v>3981960.1500000018</v>
      </c>
      <c r="R2410" s="44" t="str">
        <f>VLOOKUP(F2410,'Set up'!$A$2:$E$48,5,FALSE)</f>
        <v>Trsf</v>
      </c>
    </row>
    <row r="2411" spans="1:18" x14ac:dyDescent="0.3">
      <c r="A2411" s="4">
        <v>45275</v>
      </c>
      <c r="B2411" s="5">
        <f t="shared" si="836"/>
        <v>12</v>
      </c>
      <c r="C2411" s="5">
        <f t="shared" si="837"/>
        <v>2023</v>
      </c>
      <c r="D2411" s="5" t="s">
        <v>2107</v>
      </c>
      <c r="E2411" s="5" t="s">
        <v>2023</v>
      </c>
      <c r="F2411" s="1" t="s">
        <v>2020</v>
      </c>
      <c r="G2411" s="103" t="s">
        <v>1736</v>
      </c>
      <c r="H2411" s="5">
        <v>2</v>
      </c>
      <c r="I2411" s="5" t="str">
        <f>VLOOKUP(F2411,'Set up'!$A$2:$C$44,3,FALSE)</f>
        <v>Cash</v>
      </c>
      <c r="J2411" s="5">
        <f>VLOOKUP(F2411,'Set up'!$A$2:$D$44,4,FALSE)</f>
        <v>0</v>
      </c>
      <c r="K2411" s="4">
        <f t="shared" si="838"/>
        <v>45275</v>
      </c>
      <c r="L2411" s="5">
        <f t="shared" si="839"/>
        <v>12</v>
      </c>
      <c r="M2411" s="5">
        <f t="shared" si="840"/>
        <v>2023</v>
      </c>
      <c r="N2411" s="6">
        <v>3212</v>
      </c>
      <c r="P2411" s="6">
        <f t="shared" si="841"/>
        <v>3212</v>
      </c>
      <c r="Q2411" s="128">
        <f t="shared" si="842"/>
        <v>3985172.1500000018</v>
      </c>
      <c r="R2411" s="44" t="str">
        <f>VLOOKUP(F2411,'Set up'!$A$2:$E$48,5,FALSE)</f>
        <v>Trsf</v>
      </c>
    </row>
    <row r="2412" spans="1:18" x14ac:dyDescent="0.3">
      <c r="A2412" s="4">
        <v>45275</v>
      </c>
      <c r="B2412" s="5">
        <f t="shared" si="836"/>
        <v>12</v>
      </c>
      <c r="C2412" s="5">
        <f t="shared" si="837"/>
        <v>2023</v>
      </c>
      <c r="D2412" s="5" t="s">
        <v>2107</v>
      </c>
      <c r="E2412" s="5" t="s">
        <v>2023</v>
      </c>
      <c r="F2412" s="1" t="s">
        <v>2020</v>
      </c>
      <c r="G2412" s="90" t="s">
        <v>2063</v>
      </c>
      <c r="H2412" s="5">
        <v>7</v>
      </c>
      <c r="I2412" s="5" t="str">
        <f>VLOOKUP(F2412,'Set up'!$A$2:$C$44,3,FALSE)</f>
        <v>Cash</v>
      </c>
      <c r="J2412" s="5">
        <f>VLOOKUP(F2412,'Set up'!$A$2:$D$44,4,FALSE)</f>
        <v>0</v>
      </c>
      <c r="K2412" s="4">
        <f t="shared" si="838"/>
        <v>45275</v>
      </c>
      <c r="L2412" s="5">
        <f t="shared" si="839"/>
        <v>12</v>
      </c>
      <c r="M2412" s="5">
        <f t="shared" si="840"/>
        <v>2023</v>
      </c>
      <c r="N2412" s="6">
        <v>1502.2</v>
      </c>
      <c r="P2412" s="6">
        <f t="shared" si="841"/>
        <v>1502.2</v>
      </c>
      <c r="Q2412" s="128">
        <f t="shared" si="842"/>
        <v>3986674.350000002</v>
      </c>
      <c r="R2412" s="44" t="str">
        <f>VLOOKUP(F2412,'Set up'!$A$2:$E$48,5,FALSE)</f>
        <v>Trsf</v>
      </c>
    </row>
    <row r="2413" spans="1:18" x14ac:dyDescent="0.3">
      <c r="A2413" s="4">
        <v>45275</v>
      </c>
      <c r="B2413" s="5">
        <f t="shared" si="836"/>
        <v>12</v>
      </c>
      <c r="C2413" s="5">
        <f t="shared" si="837"/>
        <v>2023</v>
      </c>
      <c r="D2413" s="5" t="s">
        <v>2107</v>
      </c>
      <c r="E2413" s="5" t="s">
        <v>2023</v>
      </c>
      <c r="F2413" s="1" t="s">
        <v>2020</v>
      </c>
      <c r="G2413" s="90" t="s">
        <v>1925</v>
      </c>
      <c r="H2413" s="5">
        <v>4</v>
      </c>
      <c r="I2413" s="5" t="str">
        <f>VLOOKUP(F2413,'Set up'!$A$2:$C$44,3,FALSE)</f>
        <v>Cash</v>
      </c>
      <c r="J2413" s="5">
        <f>VLOOKUP(F2413,'Set up'!$A$2:$D$44,4,FALSE)</f>
        <v>0</v>
      </c>
      <c r="K2413" s="4">
        <f t="shared" si="838"/>
        <v>45275</v>
      </c>
      <c r="L2413" s="5">
        <f t="shared" si="839"/>
        <v>12</v>
      </c>
      <c r="M2413" s="5">
        <f t="shared" si="840"/>
        <v>2023</v>
      </c>
      <c r="N2413" s="6">
        <v>936</v>
      </c>
      <c r="P2413" s="6">
        <f t="shared" si="841"/>
        <v>936</v>
      </c>
      <c r="Q2413" s="128">
        <f t="shared" si="842"/>
        <v>3987610.350000002</v>
      </c>
      <c r="R2413" s="44" t="str">
        <f>VLOOKUP(F2413,'Set up'!$A$2:$E$48,5,FALSE)</f>
        <v>Trsf</v>
      </c>
    </row>
    <row r="2414" spans="1:18" x14ac:dyDescent="0.3">
      <c r="A2414" s="4">
        <v>45275</v>
      </c>
      <c r="B2414" s="5">
        <f t="shared" si="836"/>
        <v>12</v>
      </c>
      <c r="C2414" s="5">
        <f t="shared" si="837"/>
        <v>2023</v>
      </c>
      <c r="D2414" s="5" t="s">
        <v>2107</v>
      </c>
      <c r="E2414" s="5" t="s">
        <v>2023</v>
      </c>
      <c r="F2414" s="1" t="s">
        <v>2020</v>
      </c>
      <c r="G2414" s="90" t="s">
        <v>1075</v>
      </c>
      <c r="H2414" s="5">
        <v>1</v>
      </c>
      <c r="I2414" s="5" t="str">
        <f>VLOOKUP(F2414,'Set up'!$A$2:$C$44,3,FALSE)</f>
        <v>Cash</v>
      </c>
      <c r="J2414" s="5">
        <f>VLOOKUP(F2414,'Set up'!$A$2:$D$44,4,FALSE)</f>
        <v>0</v>
      </c>
      <c r="K2414" s="4">
        <f t="shared" si="838"/>
        <v>45275</v>
      </c>
      <c r="L2414" s="5">
        <f t="shared" si="839"/>
        <v>12</v>
      </c>
      <c r="M2414" s="5">
        <f t="shared" si="840"/>
        <v>2023</v>
      </c>
      <c r="N2414" s="6">
        <v>1000</v>
      </c>
      <c r="P2414" s="6">
        <f t="shared" si="841"/>
        <v>1000</v>
      </c>
      <c r="Q2414" s="128">
        <f t="shared" si="842"/>
        <v>3988610.350000002</v>
      </c>
      <c r="R2414" s="44" t="str">
        <f>VLOOKUP(F2414,'Set up'!$A$2:$E$48,5,FALSE)</f>
        <v>Trsf</v>
      </c>
    </row>
    <row r="2415" spans="1:18" x14ac:dyDescent="0.3">
      <c r="A2415" s="4">
        <v>45275</v>
      </c>
      <c r="B2415" s="5">
        <f t="shared" si="836"/>
        <v>12</v>
      </c>
      <c r="C2415" s="5">
        <f t="shared" si="837"/>
        <v>2023</v>
      </c>
      <c r="D2415" s="5" t="s">
        <v>2108</v>
      </c>
      <c r="E2415" s="5" t="s">
        <v>476</v>
      </c>
      <c r="F2415" s="1" t="s">
        <v>493</v>
      </c>
      <c r="G2415" s="107" t="s">
        <v>67</v>
      </c>
      <c r="H2415" s="5">
        <v>1</v>
      </c>
      <c r="I2415" s="5" t="str">
        <f>VLOOKUP(F2415,'Set up'!$A$2:$C$44,3,FALSE)</f>
        <v>Cash</v>
      </c>
      <c r="J2415" s="5">
        <f>VLOOKUP(F2415,'Set up'!$A$2:$D$44,4,FALSE)</f>
        <v>0</v>
      </c>
      <c r="K2415" s="4">
        <f t="shared" si="838"/>
        <v>45275</v>
      </c>
      <c r="L2415" s="5">
        <f t="shared" si="839"/>
        <v>12</v>
      </c>
      <c r="M2415" s="5">
        <f t="shared" si="840"/>
        <v>2023</v>
      </c>
      <c r="N2415" s="6">
        <v>1738</v>
      </c>
      <c r="P2415" s="6">
        <f t="shared" si="841"/>
        <v>1738</v>
      </c>
      <c r="Q2415" s="128">
        <f t="shared" si="842"/>
        <v>3990348.350000002</v>
      </c>
      <c r="R2415" s="44" t="str">
        <f>VLOOKUP(F2415,'Set up'!$A$2:$E$48,5,FALSE)</f>
        <v>PD Chq</v>
      </c>
    </row>
    <row r="2416" spans="1:18" x14ac:dyDescent="0.3">
      <c r="A2416" s="4">
        <v>45275</v>
      </c>
      <c r="B2416" s="5">
        <f t="shared" si="836"/>
        <v>12</v>
      </c>
      <c r="C2416" s="5">
        <f t="shared" si="837"/>
        <v>2023</v>
      </c>
      <c r="D2416" s="5" t="s">
        <v>2108</v>
      </c>
      <c r="E2416" s="5" t="s">
        <v>476</v>
      </c>
      <c r="F2416" s="1" t="s">
        <v>493</v>
      </c>
      <c r="G2416" s="99" t="s">
        <v>2092</v>
      </c>
      <c r="H2416" s="5">
        <v>3</v>
      </c>
      <c r="I2416" s="5" t="str">
        <f>VLOOKUP(F2416,'Set up'!$A$2:$C$44,3,FALSE)</f>
        <v>Cash</v>
      </c>
      <c r="J2416" s="5">
        <f>VLOOKUP(F2416,'Set up'!$A$2:$D$44,4,FALSE)</f>
        <v>0</v>
      </c>
      <c r="K2416" s="4">
        <f t="shared" si="838"/>
        <v>45275</v>
      </c>
      <c r="L2416" s="5">
        <f t="shared" si="839"/>
        <v>12</v>
      </c>
      <c r="M2416" s="5">
        <f t="shared" si="840"/>
        <v>2023</v>
      </c>
      <c r="N2416" s="6">
        <v>832.5</v>
      </c>
      <c r="P2416" s="6">
        <f t="shared" si="841"/>
        <v>832.5</v>
      </c>
      <c r="Q2416" s="128">
        <f t="shared" si="842"/>
        <v>3991180.850000002</v>
      </c>
      <c r="R2416" s="44" t="str">
        <f>VLOOKUP(F2416,'Set up'!$A$2:$E$48,5,FALSE)</f>
        <v>PD Chq</v>
      </c>
    </row>
    <row r="2417" spans="1:18" x14ac:dyDescent="0.3">
      <c r="A2417" s="4">
        <v>45275</v>
      </c>
      <c r="B2417" s="5">
        <f t="shared" si="836"/>
        <v>12</v>
      </c>
      <c r="C2417" s="5">
        <f t="shared" si="837"/>
        <v>2023</v>
      </c>
      <c r="D2417" s="5" t="s">
        <v>2108</v>
      </c>
      <c r="E2417" s="5" t="s">
        <v>476</v>
      </c>
      <c r="F2417" s="1" t="s">
        <v>493</v>
      </c>
      <c r="G2417" s="99" t="s">
        <v>1063</v>
      </c>
      <c r="H2417" s="5">
        <v>1</v>
      </c>
      <c r="I2417" s="5" t="str">
        <f>VLOOKUP(F2417,'Set up'!$A$2:$C$44,3,FALSE)</f>
        <v>Cash</v>
      </c>
      <c r="J2417" s="5">
        <f>VLOOKUP(F2417,'Set up'!$A$2:$D$44,4,FALSE)</f>
        <v>0</v>
      </c>
      <c r="K2417" s="4">
        <f t="shared" si="838"/>
        <v>45275</v>
      </c>
      <c r="L2417" s="5">
        <f t="shared" si="839"/>
        <v>12</v>
      </c>
      <c r="M2417" s="5">
        <f t="shared" si="840"/>
        <v>2023</v>
      </c>
      <c r="N2417" s="6">
        <v>95</v>
      </c>
      <c r="P2417" s="6">
        <f t="shared" si="841"/>
        <v>95</v>
      </c>
      <c r="Q2417" s="128">
        <f t="shared" si="842"/>
        <v>3991275.850000002</v>
      </c>
      <c r="R2417" s="44" t="str">
        <f>VLOOKUP(F2417,'Set up'!$A$2:$E$48,5,FALSE)</f>
        <v>PD Chq</v>
      </c>
    </row>
    <row r="2418" spans="1:18" x14ac:dyDescent="0.3">
      <c r="A2418" s="4">
        <v>45275</v>
      </c>
      <c r="B2418" s="5">
        <f t="shared" si="836"/>
        <v>12</v>
      </c>
      <c r="C2418" s="5">
        <f t="shared" si="837"/>
        <v>2023</v>
      </c>
      <c r="D2418" s="5" t="s">
        <v>2115</v>
      </c>
      <c r="E2418" s="5" t="s">
        <v>2089</v>
      </c>
      <c r="F2418" s="1" t="s">
        <v>2114</v>
      </c>
      <c r="G2418" s="107" t="s">
        <v>1741</v>
      </c>
      <c r="H2418" s="5">
        <v>1</v>
      </c>
      <c r="I2418" s="5" t="str">
        <f>VLOOKUP(F2418,'Set up'!$A$2:$C$45,3,FALSE)</f>
        <v>Cash</v>
      </c>
      <c r="J2418" s="5">
        <f>VLOOKUP(F2418,'Set up'!$A$2:$D$45,4,FALSE)</f>
        <v>0</v>
      </c>
      <c r="K2418" s="4">
        <f t="shared" si="838"/>
        <v>45275</v>
      </c>
      <c r="L2418" s="5">
        <f t="shared" si="839"/>
        <v>12</v>
      </c>
      <c r="M2418" s="5">
        <f t="shared" si="840"/>
        <v>2023</v>
      </c>
      <c r="N2418" s="6">
        <v>1760</v>
      </c>
      <c r="P2418" s="6">
        <f t="shared" si="841"/>
        <v>1760</v>
      </c>
      <c r="Q2418" s="128">
        <f t="shared" si="842"/>
        <v>3993035.850000002</v>
      </c>
      <c r="R2418" s="44" t="str">
        <f>VLOOKUP(F2418,'Set up'!$A$2:$E$48,5,FALSE)</f>
        <v>Trsf</v>
      </c>
    </row>
    <row r="2419" spans="1:18" x14ac:dyDescent="0.3">
      <c r="A2419" s="4">
        <v>45275</v>
      </c>
      <c r="B2419" s="5">
        <f t="shared" si="836"/>
        <v>12</v>
      </c>
      <c r="C2419" s="5">
        <f t="shared" si="837"/>
        <v>2023</v>
      </c>
      <c r="D2419" s="5" t="s">
        <v>2115</v>
      </c>
      <c r="E2419" s="5" t="s">
        <v>2089</v>
      </c>
      <c r="F2419" s="1" t="s">
        <v>2114</v>
      </c>
      <c r="G2419" s="99" t="s">
        <v>1392</v>
      </c>
      <c r="H2419" s="5">
        <v>1</v>
      </c>
      <c r="I2419" s="5" t="str">
        <f>VLOOKUP(F2419,'Set up'!$A$2:$C$45,3,FALSE)</f>
        <v>Cash</v>
      </c>
      <c r="J2419" s="5">
        <f>VLOOKUP(F2419,'Set up'!$A$2:$D$45,4,FALSE)</f>
        <v>0</v>
      </c>
      <c r="K2419" s="4">
        <f t="shared" ref="K2419:K2435" si="843">A2419+J2419</f>
        <v>45275</v>
      </c>
      <c r="L2419" s="5">
        <f t="shared" si="839"/>
        <v>12</v>
      </c>
      <c r="M2419" s="5">
        <f t="shared" si="840"/>
        <v>2023</v>
      </c>
      <c r="N2419" s="6">
        <v>432</v>
      </c>
      <c r="P2419" s="6">
        <f t="shared" si="841"/>
        <v>432</v>
      </c>
      <c r="Q2419" s="128">
        <f t="shared" si="842"/>
        <v>3993467.850000002</v>
      </c>
      <c r="R2419" s="44" t="str">
        <f>VLOOKUP(F2419,'Set up'!$A$2:$E$48,5,FALSE)</f>
        <v>Trsf</v>
      </c>
    </row>
    <row r="2420" spans="1:18" x14ac:dyDescent="0.3">
      <c r="A2420" s="4">
        <v>45275</v>
      </c>
      <c r="B2420" s="5">
        <f t="shared" si="836"/>
        <v>12</v>
      </c>
      <c r="C2420" s="5">
        <f t="shared" si="837"/>
        <v>2023</v>
      </c>
      <c r="D2420" s="5" t="s">
        <v>2115</v>
      </c>
      <c r="E2420" s="5" t="s">
        <v>2089</v>
      </c>
      <c r="F2420" s="1" t="s">
        <v>2114</v>
      </c>
      <c r="G2420" s="99" t="s">
        <v>1471</v>
      </c>
      <c r="H2420" s="5">
        <v>2</v>
      </c>
      <c r="I2420" s="5" t="str">
        <f>VLOOKUP(F2420,'Set up'!$A$2:$C$45,3,FALSE)</f>
        <v>Cash</v>
      </c>
      <c r="J2420" s="5">
        <f>VLOOKUP(F2420,'Set up'!$A$2:$D$45,4,FALSE)</f>
        <v>0</v>
      </c>
      <c r="K2420" s="4">
        <f t="shared" si="843"/>
        <v>45275</v>
      </c>
      <c r="L2420" s="5">
        <f t="shared" si="839"/>
        <v>12</v>
      </c>
      <c r="M2420" s="5">
        <f t="shared" si="840"/>
        <v>2023</v>
      </c>
      <c r="N2420" s="6">
        <v>840</v>
      </c>
      <c r="P2420" s="6">
        <f t="shared" si="841"/>
        <v>840</v>
      </c>
      <c r="Q2420" s="128">
        <f t="shared" si="842"/>
        <v>3994307.850000002</v>
      </c>
      <c r="R2420" s="44" t="str">
        <f>VLOOKUP(F2420,'Set up'!$A$2:$E$48,5,FALSE)</f>
        <v>Trsf</v>
      </c>
    </row>
    <row r="2421" spans="1:18" x14ac:dyDescent="0.3">
      <c r="A2421" s="4">
        <v>45275</v>
      </c>
      <c r="B2421" s="5">
        <f t="shared" si="836"/>
        <v>12</v>
      </c>
      <c r="C2421" s="5">
        <f t="shared" si="837"/>
        <v>2023</v>
      </c>
      <c r="D2421" s="5" t="s">
        <v>2115</v>
      </c>
      <c r="E2421" s="5" t="s">
        <v>2089</v>
      </c>
      <c r="F2421" s="1" t="s">
        <v>2114</v>
      </c>
      <c r="G2421" s="90" t="s">
        <v>2109</v>
      </c>
      <c r="H2421" s="5">
        <v>5</v>
      </c>
      <c r="I2421" s="5" t="str">
        <f>VLOOKUP(F2421,'Set up'!$A$2:$C$45,3,FALSE)</f>
        <v>Cash</v>
      </c>
      <c r="J2421" s="5">
        <f>VLOOKUP(F2421,'Set up'!$A$2:$D$45,4,FALSE)</f>
        <v>0</v>
      </c>
      <c r="K2421" s="4">
        <f t="shared" si="843"/>
        <v>45275</v>
      </c>
      <c r="L2421" s="5">
        <f t="shared" si="839"/>
        <v>12</v>
      </c>
      <c r="M2421" s="5">
        <f t="shared" si="840"/>
        <v>2023</v>
      </c>
      <c r="N2421" s="6">
        <v>325</v>
      </c>
      <c r="P2421" s="6">
        <f t="shared" si="841"/>
        <v>325</v>
      </c>
      <c r="Q2421" s="128">
        <f t="shared" si="842"/>
        <v>3994632.850000002</v>
      </c>
      <c r="R2421" s="44" t="str">
        <f>VLOOKUP(F2421,'Set up'!$A$2:$E$48,5,FALSE)</f>
        <v>Trsf</v>
      </c>
    </row>
    <row r="2422" spans="1:18" x14ac:dyDescent="0.3">
      <c r="A2422" s="4">
        <v>45275</v>
      </c>
      <c r="B2422" s="5">
        <f t="shared" si="836"/>
        <v>12</v>
      </c>
      <c r="C2422" s="5">
        <f t="shared" si="837"/>
        <v>2023</v>
      </c>
      <c r="D2422" s="5" t="s">
        <v>2115</v>
      </c>
      <c r="E2422" s="5" t="s">
        <v>2089</v>
      </c>
      <c r="F2422" s="1" t="s">
        <v>2114</v>
      </c>
      <c r="G2422" s="99" t="s">
        <v>2110</v>
      </c>
      <c r="H2422" s="5">
        <v>1</v>
      </c>
      <c r="I2422" s="5" t="str">
        <f>VLOOKUP(F2422,'Set up'!$A$2:$C$45,3,FALSE)</f>
        <v>Cash</v>
      </c>
      <c r="J2422" s="5">
        <f>VLOOKUP(F2422,'Set up'!$A$2:$D$45,4,FALSE)</f>
        <v>0</v>
      </c>
      <c r="K2422" s="4">
        <f t="shared" si="843"/>
        <v>45275</v>
      </c>
      <c r="L2422" s="5">
        <f t="shared" si="839"/>
        <v>12</v>
      </c>
      <c r="M2422" s="5">
        <f t="shared" si="840"/>
        <v>2023</v>
      </c>
      <c r="N2422" s="6">
        <v>225</v>
      </c>
      <c r="P2422" s="6">
        <f t="shared" si="841"/>
        <v>225</v>
      </c>
      <c r="Q2422" s="128">
        <f t="shared" si="842"/>
        <v>3994857.850000002</v>
      </c>
      <c r="R2422" s="44" t="str">
        <f>VLOOKUP(F2422,'Set up'!$A$2:$E$48,5,FALSE)</f>
        <v>Trsf</v>
      </c>
    </row>
    <row r="2423" spans="1:18" x14ac:dyDescent="0.3">
      <c r="A2423" s="4">
        <v>45275</v>
      </c>
      <c r="B2423" s="5">
        <f t="shared" si="836"/>
        <v>12</v>
      </c>
      <c r="C2423" s="5">
        <f t="shared" si="837"/>
        <v>2023</v>
      </c>
      <c r="D2423" s="5" t="s">
        <v>2115</v>
      </c>
      <c r="E2423" s="5" t="s">
        <v>2089</v>
      </c>
      <c r="F2423" s="1" t="s">
        <v>2114</v>
      </c>
      <c r="G2423" s="99" t="s">
        <v>2111</v>
      </c>
      <c r="H2423" s="5">
        <v>1</v>
      </c>
      <c r="I2423" s="5" t="str">
        <f>VLOOKUP(F2423,'Set up'!$A$2:$C$45,3,FALSE)</f>
        <v>Cash</v>
      </c>
      <c r="J2423" s="5">
        <f>VLOOKUP(F2423,'Set up'!$A$2:$D$45,4,FALSE)</f>
        <v>0</v>
      </c>
      <c r="K2423" s="4">
        <f t="shared" si="843"/>
        <v>45275</v>
      </c>
      <c r="L2423" s="5">
        <f t="shared" si="839"/>
        <v>12</v>
      </c>
      <c r="M2423" s="5">
        <f t="shared" si="840"/>
        <v>2023</v>
      </c>
      <c r="N2423" s="6">
        <v>170</v>
      </c>
      <c r="P2423" s="6">
        <f t="shared" si="841"/>
        <v>170</v>
      </c>
      <c r="Q2423" s="128">
        <f t="shared" si="842"/>
        <v>3995027.850000002</v>
      </c>
      <c r="R2423" s="44" t="str">
        <f>VLOOKUP(F2423,'Set up'!$A$2:$E$48,5,FALSE)</f>
        <v>Trsf</v>
      </c>
    </row>
    <row r="2424" spans="1:18" x14ac:dyDescent="0.3">
      <c r="A2424" s="4">
        <v>45275</v>
      </c>
      <c r="B2424" s="5">
        <f t="shared" si="836"/>
        <v>12</v>
      </c>
      <c r="C2424" s="5">
        <f t="shared" si="837"/>
        <v>2023</v>
      </c>
      <c r="D2424" s="5" t="s">
        <v>2115</v>
      </c>
      <c r="E2424" s="5" t="s">
        <v>2089</v>
      </c>
      <c r="F2424" s="1" t="s">
        <v>2114</v>
      </c>
      <c r="G2424" s="99" t="s">
        <v>2065</v>
      </c>
      <c r="H2424" s="5">
        <v>1</v>
      </c>
      <c r="I2424" s="5" t="str">
        <f>VLOOKUP(F2424,'Set up'!$A$2:$C$45,3,FALSE)</f>
        <v>Cash</v>
      </c>
      <c r="J2424" s="5">
        <f>VLOOKUP(F2424,'Set up'!$A$2:$D$45,4,FALSE)</f>
        <v>0</v>
      </c>
      <c r="K2424" s="4">
        <f t="shared" si="843"/>
        <v>45275</v>
      </c>
      <c r="L2424" s="5">
        <f t="shared" si="839"/>
        <v>12</v>
      </c>
      <c r="M2424" s="5">
        <f t="shared" si="840"/>
        <v>2023</v>
      </c>
      <c r="N2424" s="6">
        <v>283.8</v>
      </c>
      <c r="P2424" s="6">
        <f t="shared" si="841"/>
        <v>283.8</v>
      </c>
      <c r="Q2424" s="128">
        <f t="shared" si="842"/>
        <v>3995311.6500000018</v>
      </c>
      <c r="R2424" s="44" t="str">
        <f>VLOOKUP(F2424,'Set up'!$A$2:$E$48,5,FALSE)</f>
        <v>Trsf</v>
      </c>
    </row>
    <row r="2425" spans="1:18" x14ac:dyDescent="0.3">
      <c r="A2425" s="4">
        <v>45275</v>
      </c>
      <c r="B2425" s="5">
        <f t="shared" si="836"/>
        <v>12</v>
      </c>
      <c r="C2425" s="5">
        <f t="shared" si="837"/>
        <v>2023</v>
      </c>
      <c r="D2425" s="5" t="s">
        <v>2115</v>
      </c>
      <c r="E2425" s="5" t="s">
        <v>2089</v>
      </c>
      <c r="F2425" s="1" t="s">
        <v>2114</v>
      </c>
      <c r="G2425" s="99" t="s">
        <v>1663</v>
      </c>
      <c r="H2425" s="5">
        <v>1</v>
      </c>
      <c r="I2425" s="5" t="str">
        <f>VLOOKUP(F2425,'Set up'!$A$2:$C$45,3,FALSE)</f>
        <v>Cash</v>
      </c>
      <c r="J2425" s="5">
        <f>VLOOKUP(F2425,'Set up'!$A$2:$D$45,4,FALSE)</f>
        <v>0</v>
      </c>
      <c r="K2425" s="4">
        <f t="shared" si="843"/>
        <v>45275</v>
      </c>
      <c r="L2425" s="5">
        <f t="shared" si="839"/>
        <v>12</v>
      </c>
      <c r="M2425" s="5">
        <f t="shared" si="840"/>
        <v>2023</v>
      </c>
      <c r="N2425" s="6">
        <v>175</v>
      </c>
      <c r="P2425" s="6">
        <f t="shared" si="841"/>
        <v>175</v>
      </c>
      <c r="Q2425" s="128">
        <f t="shared" si="842"/>
        <v>3995486.6500000018</v>
      </c>
      <c r="R2425" s="44" t="str">
        <f>VLOOKUP(F2425,'Set up'!$A$2:$E$48,5,FALSE)</f>
        <v>Trsf</v>
      </c>
    </row>
    <row r="2426" spans="1:18" x14ac:dyDescent="0.3">
      <c r="A2426" s="4">
        <v>45275</v>
      </c>
      <c r="B2426" s="5">
        <f t="shared" si="836"/>
        <v>12</v>
      </c>
      <c r="C2426" s="5">
        <f t="shared" si="837"/>
        <v>2023</v>
      </c>
      <c r="D2426" s="5" t="s">
        <v>2115</v>
      </c>
      <c r="E2426" s="5" t="s">
        <v>2089</v>
      </c>
      <c r="F2426" s="1" t="s">
        <v>2114</v>
      </c>
      <c r="G2426" s="99" t="s">
        <v>2112</v>
      </c>
      <c r="H2426" s="5">
        <v>1</v>
      </c>
      <c r="I2426" s="5" t="str">
        <f>VLOOKUP(F2426,'Set up'!$A$2:$C$45,3,FALSE)</f>
        <v>Cash</v>
      </c>
      <c r="J2426" s="5">
        <f>VLOOKUP(F2426,'Set up'!$A$2:$D$45,4,FALSE)</f>
        <v>0</v>
      </c>
      <c r="K2426" s="4">
        <f t="shared" si="843"/>
        <v>45275</v>
      </c>
      <c r="L2426" s="5">
        <f t="shared" si="839"/>
        <v>12</v>
      </c>
      <c r="M2426" s="5">
        <f t="shared" si="840"/>
        <v>2023</v>
      </c>
      <c r="N2426" s="6">
        <v>625</v>
      </c>
      <c r="P2426" s="6">
        <f t="shared" si="841"/>
        <v>625</v>
      </c>
      <c r="Q2426" s="128">
        <f t="shared" si="842"/>
        <v>3996111.6500000018</v>
      </c>
      <c r="R2426" s="44" t="str">
        <f>VLOOKUP(F2426,'Set up'!$A$2:$E$48,5,FALSE)</f>
        <v>Trsf</v>
      </c>
    </row>
    <row r="2427" spans="1:18" x14ac:dyDescent="0.3">
      <c r="A2427" s="4">
        <v>45275</v>
      </c>
      <c r="B2427" s="5">
        <f t="shared" si="803"/>
        <v>12</v>
      </c>
      <c r="C2427" s="5">
        <f t="shared" si="804"/>
        <v>2023</v>
      </c>
      <c r="D2427" s="5" t="s">
        <v>2115</v>
      </c>
      <c r="E2427" s="5" t="s">
        <v>2089</v>
      </c>
      <c r="F2427" s="1" t="s">
        <v>2114</v>
      </c>
      <c r="G2427" s="99" t="s">
        <v>2113</v>
      </c>
      <c r="H2427" s="5">
        <v>20</v>
      </c>
      <c r="I2427" s="5" t="str">
        <f>VLOOKUP(F2427,'Set up'!$A$2:$C$45,3,FALSE)</f>
        <v>Cash</v>
      </c>
      <c r="J2427" s="5">
        <f>VLOOKUP(F2427,'Set up'!$A$2:$D$45,4,FALSE)</f>
        <v>0</v>
      </c>
      <c r="K2427" s="4">
        <f t="shared" si="843"/>
        <v>45275</v>
      </c>
      <c r="L2427" s="5">
        <f t="shared" si="801"/>
        <v>12</v>
      </c>
      <c r="M2427" s="5">
        <f t="shared" si="802"/>
        <v>2023</v>
      </c>
      <c r="N2427" s="6">
        <v>90</v>
      </c>
      <c r="P2427" s="6">
        <f t="shared" si="841"/>
        <v>90</v>
      </c>
      <c r="Q2427" s="128">
        <f t="shared" si="842"/>
        <v>3996201.6500000018</v>
      </c>
      <c r="R2427" s="44" t="str">
        <f>VLOOKUP(F2427,'Set up'!$A$2:$E$48,5,FALSE)</f>
        <v>Trsf</v>
      </c>
    </row>
    <row r="2428" spans="1:18" x14ac:dyDescent="0.3">
      <c r="A2428" s="4">
        <v>45276</v>
      </c>
      <c r="B2428" s="5">
        <f t="shared" ref="B2428" si="844">MONTH(A2428)</f>
        <v>12</v>
      </c>
      <c r="C2428" s="5">
        <f t="shared" ref="C2428" si="845">YEAR(A2428)</f>
        <v>2023</v>
      </c>
      <c r="D2428" s="5" t="s">
        <v>2116</v>
      </c>
      <c r="E2428" s="5" t="s">
        <v>258</v>
      </c>
      <c r="F2428" s="1" t="s">
        <v>263</v>
      </c>
      <c r="G2428" s="95" t="s">
        <v>304</v>
      </c>
      <c r="H2428" s="5">
        <v>1</v>
      </c>
      <c r="I2428" s="5" t="str">
        <f>VLOOKUP(F2428,'Set up'!$A$2:$C$45,3,FALSE)</f>
        <v>Cash</v>
      </c>
      <c r="J2428" s="5">
        <f>VLOOKUP(F2428,'Set up'!$A$2:$D$45,4,FALSE)</f>
        <v>0</v>
      </c>
      <c r="K2428" s="4">
        <f t="shared" si="843"/>
        <v>45276</v>
      </c>
      <c r="L2428" s="5">
        <f t="shared" ref="L2428" si="846">MONTH(K2428)</f>
        <v>12</v>
      </c>
      <c r="M2428" s="5">
        <f t="shared" ref="M2428" si="847">YEAR(K2428)</f>
        <v>2023</v>
      </c>
      <c r="N2428" s="6">
        <v>1606</v>
      </c>
      <c r="P2428" s="6">
        <f t="shared" ref="P2428" si="848">SUM(N2428+O2428)</f>
        <v>1606</v>
      </c>
      <c r="Q2428" s="128">
        <f t="shared" ref="Q2428" si="849">SUM(Q2427+N2428)</f>
        <v>3997807.6500000018</v>
      </c>
      <c r="R2428" s="44" t="str">
        <f>VLOOKUP(F2428,'Set up'!$A$2:$E$48,5,FALSE)</f>
        <v>Cash</v>
      </c>
    </row>
    <row r="2429" spans="1:18" x14ac:dyDescent="0.3">
      <c r="A2429" s="4">
        <v>45276</v>
      </c>
      <c r="B2429" s="5">
        <f t="shared" ref="B2429:B2477" si="850">MONTH(A2429)</f>
        <v>12</v>
      </c>
      <c r="C2429" s="5">
        <f t="shared" ref="C2429:C2477" si="851">YEAR(A2429)</f>
        <v>2023</v>
      </c>
      <c r="D2429" s="5" t="s">
        <v>2116</v>
      </c>
      <c r="E2429" s="5" t="s">
        <v>258</v>
      </c>
      <c r="F2429" s="1" t="s">
        <v>263</v>
      </c>
      <c r="G2429" s="90" t="s">
        <v>2069</v>
      </c>
      <c r="H2429" s="5">
        <v>1</v>
      </c>
      <c r="I2429" s="5" t="str">
        <f>VLOOKUP(F2429,'Set up'!$A$2:$C$45,3,FALSE)</f>
        <v>Cash</v>
      </c>
      <c r="J2429" s="5">
        <f>VLOOKUP(F2429,'Set up'!$A$2:$D$45,4,FALSE)</f>
        <v>0</v>
      </c>
      <c r="K2429" s="4">
        <f t="shared" si="843"/>
        <v>45276</v>
      </c>
      <c r="L2429" s="5">
        <f t="shared" ref="L2429:L2477" si="852">MONTH(K2429)</f>
        <v>12</v>
      </c>
      <c r="M2429" s="5">
        <f t="shared" ref="M2429:M2477" si="853">YEAR(K2429)</f>
        <v>2023</v>
      </c>
      <c r="N2429" s="6">
        <v>1597.5</v>
      </c>
      <c r="P2429" s="6">
        <f t="shared" ref="P2429:P2477" si="854">SUM(N2429+O2429)</f>
        <v>1597.5</v>
      </c>
      <c r="Q2429" s="128">
        <f t="shared" ref="Q2429:Q2446" si="855">SUM(Q2428+N2429)</f>
        <v>3999405.1500000018</v>
      </c>
      <c r="R2429" s="44" t="str">
        <f>VLOOKUP(F2429,'Set up'!$A$2:$E$48,5,FALSE)</f>
        <v>Cash</v>
      </c>
    </row>
    <row r="2430" spans="1:18" x14ac:dyDescent="0.3">
      <c r="A2430" s="4">
        <v>45276</v>
      </c>
      <c r="B2430" s="5">
        <f t="shared" si="850"/>
        <v>12</v>
      </c>
      <c r="C2430" s="5">
        <f t="shared" si="851"/>
        <v>2023</v>
      </c>
      <c r="D2430" s="5" t="s">
        <v>2116</v>
      </c>
      <c r="E2430" s="5" t="s">
        <v>258</v>
      </c>
      <c r="F2430" s="1" t="s">
        <v>263</v>
      </c>
      <c r="G2430" s="1" t="s">
        <v>1545</v>
      </c>
      <c r="H2430" s="5">
        <v>5</v>
      </c>
      <c r="I2430" s="5" t="str">
        <f>VLOOKUP(F2430,'Set up'!$A$2:$C$45,3,FALSE)</f>
        <v>Cash</v>
      </c>
      <c r="J2430" s="5">
        <f>VLOOKUP(F2430,'Set up'!$A$2:$D$45,4,FALSE)</f>
        <v>0</v>
      </c>
      <c r="K2430" s="4">
        <f t="shared" si="843"/>
        <v>45276</v>
      </c>
      <c r="L2430" s="5">
        <f t="shared" si="852"/>
        <v>12</v>
      </c>
      <c r="M2430" s="5">
        <f t="shared" si="853"/>
        <v>2023</v>
      </c>
      <c r="N2430" s="6">
        <v>1050</v>
      </c>
      <c r="P2430" s="6">
        <f t="shared" si="854"/>
        <v>1050</v>
      </c>
      <c r="Q2430" s="128">
        <f t="shared" si="855"/>
        <v>4000455.1500000018</v>
      </c>
      <c r="R2430" s="44" t="str">
        <f>VLOOKUP(F2430,'Set up'!$A$2:$E$48,5,FALSE)</f>
        <v>Cash</v>
      </c>
    </row>
    <row r="2431" spans="1:18" x14ac:dyDescent="0.3">
      <c r="A2431" s="4">
        <v>45276</v>
      </c>
      <c r="B2431" s="5">
        <f t="shared" si="850"/>
        <v>12</v>
      </c>
      <c r="C2431" s="5">
        <f t="shared" si="851"/>
        <v>2023</v>
      </c>
      <c r="D2431" s="5" t="s">
        <v>2116</v>
      </c>
      <c r="E2431" s="5" t="s">
        <v>258</v>
      </c>
      <c r="F2431" s="1" t="s">
        <v>263</v>
      </c>
      <c r="G2431" s="11" t="s">
        <v>2065</v>
      </c>
      <c r="H2431" s="5">
        <v>3</v>
      </c>
      <c r="I2431" s="5" t="str">
        <f>VLOOKUP(F2431,'Set up'!$A$2:$C$45,3,FALSE)</f>
        <v>Cash</v>
      </c>
      <c r="J2431" s="5">
        <f>VLOOKUP(F2431,'Set up'!$A$2:$D$45,4,FALSE)</f>
        <v>0</v>
      </c>
      <c r="K2431" s="4">
        <f t="shared" si="843"/>
        <v>45276</v>
      </c>
      <c r="L2431" s="5">
        <f t="shared" si="852"/>
        <v>12</v>
      </c>
      <c r="M2431" s="5">
        <f t="shared" si="853"/>
        <v>2023</v>
      </c>
      <c r="N2431" s="6">
        <v>851.4</v>
      </c>
      <c r="P2431" s="6">
        <f t="shared" si="854"/>
        <v>851.4</v>
      </c>
      <c r="Q2431" s="128">
        <f t="shared" si="855"/>
        <v>4001306.5500000017</v>
      </c>
      <c r="R2431" s="44" t="str">
        <f>VLOOKUP(F2431,'Set up'!$A$2:$E$48,5,FALSE)</f>
        <v>Cash</v>
      </c>
    </row>
    <row r="2432" spans="1:18" x14ac:dyDescent="0.3">
      <c r="A2432" s="4">
        <v>45276</v>
      </c>
      <c r="B2432" s="5">
        <f t="shared" si="850"/>
        <v>12</v>
      </c>
      <c r="C2432" s="5">
        <f t="shared" si="851"/>
        <v>2023</v>
      </c>
      <c r="D2432" s="5" t="s">
        <v>2116</v>
      </c>
      <c r="E2432" s="5" t="s">
        <v>258</v>
      </c>
      <c r="F2432" s="1" t="s">
        <v>263</v>
      </c>
      <c r="G2432" s="90" t="s">
        <v>17</v>
      </c>
      <c r="H2432" s="5">
        <v>1</v>
      </c>
      <c r="I2432" s="5" t="str">
        <f>VLOOKUP(F2432,'Set up'!$A$2:$C$45,3,FALSE)</f>
        <v>Cash</v>
      </c>
      <c r="J2432" s="5">
        <f>VLOOKUP(F2432,'Set up'!$A$2:$D$45,4,FALSE)</f>
        <v>0</v>
      </c>
      <c r="K2432" s="4">
        <f t="shared" si="843"/>
        <v>45276</v>
      </c>
      <c r="L2432" s="5">
        <f t="shared" si="852"/>
        <v>12</v>
      </c>
      <c r="M2432" s="5">
        <f t="shared" si="853"/>
        <v>2023</v>
      </c>
      <c r="N2432" s="6">
        <v>105</v>
      </c>
      <c r="P2432" s="6">
        <f t="shared" si="854"/>
        <v>105</v>
      </c>
      <c r="Q2432" s="128">
        <f t="shared" si="855"/>
        <v>4001411.5500000017</v>
      </c>
      <c r="R2432" s="44" t="str">
        <f>VLOOKUP(F2432,'Set up'!$A$2:$E$48,5,FALSE)</f>
        <v>Cash</v>
      </c>
    </row>
    <row r="2433" spans="1:18" x14ac:dyDescent="0.3">
      <c r="A2433" s="4">
        <v>45276</v>
      </c>
      <c r="B2433" s="5">
        <f t="shared" si="850"/>
        <v>12</v>
      </c>
      <c r="C2433" s="5">
        <f t="shared" si="851"/>
        <v>2023</v>
      </c>
      <c r="D2433" s="5" t="s">
        <v>2116</v>
      </c>
      <c r="E2433" s="5" t="s">
        <v>258</v>
      </c>
      <c r="F2433" s="1" t="s">
        <v>263</v>
      </c>
      <c r="G2433" s="99" t="s">
        <v>1889</v>
      </c>
      <c r="H2433" s="5">
        <v>3</v>
      </c>
      <c r="I2433" s="5" t="str">
        <f>VLOOKUP(F2433,'Set up'!$A$2:$C$45,3,FALSE)</f>
        <v>Cash</v>
      </c>
      <c r="J2433" s="5">
        <f>VLOOKUP(F2433,'Set up'!$A$2:$D$45,4,FALSE)</f>
        <v>0</v>
      </c>
      <c r="K2433" s="4">
        <f t="shared" si="843"/>
        <v>45276</v>
      </c>
      <c r="L2433" s="5">
        <f t="shared" si="852"/>
        <v>12</v>
      </c>
      <c r="M2433" s="5">
        <f t="shared" si="853"/>
        <v>2023</v>
      </c>
      <c r="N2433" s="6">
        <v>480</v>
      </c>
      <c r="P2433" s="6">
        <f t="shared" si="854"/>
        <v>480</v>
      </c>
      <c r="Q2433" s="128">
        <f t="shared" si="855"/>
        <v>4001891.5500000017</v>
      </c>
      <c r="R2433" s="44" t="str">
        <f>VLOOKUP(F2433,'Set up'!$A$2:$E$48,5,FALSE)</f>
        <v>Cash</v>
      </c>
    </row>
    <row r="2434" spans="1:18" x14ac:dyDescent="0.3">
      <c r="A2434" s="4">
        <v>45276</v>
      </c>
      <c r="B2434" s="5">
        <f t="shared" si="850"/>
        <v>12</v>
      </c>
      <c r="C2434" s="5">
        <f t="shared" si="851"/>
        <v>2023</v>
      </c>
      <c r="D2434" s="5" t="s">
        <v>2116</v>
      </c>
      <c r="E2434" s="5" t="s">
        <v>258</v>
      </c>
      <c r="F2434" s="1" t="s">
        <v>263</v>
      </c>
      <c r="G2434" s="85" t="s">
        <v>1663</v>
      </c>
      <c r="H2434" s="5">
        <v>1</v>
      </c>
      <c r="I2434" s="5" t="str">
        <f>VLOOKUP(F2434,'Set up'!$A$2:$C$45,3,FALSE)</f>
        <v>Cash</v>
      </c>
      <c r="J2434" s="5">
        <f>VLOOKUP(F2434,'Set up'!$A$2:$D$45,4,FALSE)</f>
        <v>0</v>
      </c>
      <c r="K2434" s="4">
        <f t="shared" si="843"/>
        <v>45276</v>
      </c>
      <c r="L2434" s="5">
        <f t="shared" si="852"/>
        <v>12</v>
      </c>
      <c r="M2434" s="5">
        <f t="shared" si="853"/>
        <v>2023</v>
      </c>
      <c r="N2434" s="6">
        <v>170</v>
      </c>
      <c r="P2434" s="6">
        <f t="shared" si="854"/>
        <v>170</v>
      </c>
      <c r="Q2434" s="128">
        <f t="shared" si="855"/>
        <v>4002061.5500000017</v>
      </c>
      <c r="R2434" s="44" t="str">
        <f>VLOOKUP(F2434,'Set up'!$A$2:$E$48,5,FALSE)</f>
        <v>Cash</v>
      </c>
    </row>
    <row r="2435" spans="1:18" x14ac:dyDescent="0.3">
      <c r="A2435" s="4">
        <v>45276</v>
      </c>
      <c r="B2435" s="5">
        <f t="shared" si="850"/>
        <v>12</v>
      </c>
      <c r="C2435" s="5">
        <f t="shared" si="851"/>
        <v>2023</v>
      </c>
      <c r="D2435" s="5" t="s">
        <v>2116</v>
      </c>
      <c r="E2435" s="5" t="s">
        <v>258</v>
      </c>
      <c r="F2435" s="1" t="s">
        <v>263</v>
      </c>
      <c r="G2435" s="99" t="s">
        <v>1407</v>
      </c>
      <c r="H2435" s="5">
        <v>2</v>
      </c>
      <c r="I2435" s="5" t="str">
        <f>VLOOKUP(F2435,'Set up'!$A$2:$C$45,3,FALSE)</f>
        <v>Cash</v>
      </c>
      <c r="J2435" s="5">
        <f>VLOOKUP(F2435,'Set up'!$A$2:$D$45,4,FALSE)</f>
        <v>0</v>
      </c>
      <c r="K2435" s="4">
        <f t="shared" si="843"/>
        <v>45276</v>
      </c>
      <c r="L2435" s="5">
        <f t="shared" si="852"/>
        <v>12</v>
      </c>
      <c r="M2435" s="5">
        <f t="shared" si="853"/>
        <v>2023</v>
      </c>
      <c r="N2435" s="6">
        <v>96</v>
      </c>
      <c r="P2435" s="6">
        <f t="shared" si="854"/>
        <v>96</v>
      </c>
      <c r="Q2435" s="128">
        <f t="shared" si="855"/>
        <v>4002157.5500000017</v>
      </c>
      <c r="R2435" s="44" t="str">
        <f>VLOOKUP(F2435,'Set up'!$A$2:$E$48,5,FALSE)</f>
        <v>Cash</v>
      </c>
    </row>
    <row r="2436" spans="1:18" x14ac:dyDescent="0.3">
      <c r="A2436" s="4">
        <v>45276</v>
      </c>
      <c r="B2436" s="5">
        <f t="shared" si="850"/>
        <v>12</v>
      </c>
      <c r="C2436" s="5">
        <f t="shared" si="851"/>
        <v>2023</v>
      </c>
      <c r="D2436" s="5" t="s">
        <v>2117</v>
      </c>
      <c r="E2436" s="5" t="s">
        <v>2119</v>
      </c>
      <c r="F2436" s="1" t="s">
        <v>2118</v>
      </c>
      <c r="G2436" s="95" t="s">
        <v>304</v>
      </c>
      <c r="H2436" s="5">
        <v>1</v>
      </c>
      <c r="I2436" s="5" t="str">
        <f>VLOOKUP(F2436,'Set up'!$A$2:$C$46,3,FALSE)</f>
        <v>Cash</v>
      </c>
      <c r="J2436" s="5">
        <f>VLOOKUP(F2436,'Set up'!$A$2:$D$46,4,FALSE)</f>
        <v>0</v>
      </c>
      <c r="K2436" s="4">
        <f t="shared" ref="K2436:K2438" si="856">A2436+J2436</f>
        <v>45276</v>
      </c>
      <c r="L2436" s="5">
        <f t="shared" si="852"/>
        <v>12</v>
      </c>
      <c r="M2436" s="5">
        <f t="shared" si="853"/>
        <v>2023</v>
      </c>
      <c r="N2436" s="6">
        <v>1606</v>
      </c>
      <c r="P2436" s="6">
        <f t="shared" si="854"/>
        <v>1606</v>
      </c>
      <c r="Q2436" s="128">
        <f t="shared" si="855"/>
        <v>4003763.5500000017</v>
      </c>
      <c r="R2436" s="44" t="str">
        <f>VLOOKUP(F2436,'Set up'!$A$2:$E$48,5,FALSE)</f>
        <v>Trsf</v>
      </c>
    </row>
    <row r="2437" spans="1:18" x14ac:dyDescent="0.3">
      <c r="A2437" s="4">
        <v>45276</v>
      </c>
      <c r="B2437" s="5">
        <f t="shared" si="850"/>
        <v>12</v>
      </c>
      <c r="C2437" s="5">
        <f t="shared" si="851"/>
        <v>2023</v>
      </c>
      <c r="D2437" s="5" t="s">
        <v>2117</v>
      </c>
      <c r="E2437" s="5" t="s">
        <v>2119</v>
      </c>
      <c r="F2437" s="1" t="s">
        <v>2118</v>
      </c>
      <c r="G2437" s="90" t="s">
        <v>1545</v>
      </c>
      <c r="H2437" s="5">
        <v>2</v>
      </c>
      <c r="I2437" s="5" t="str">
        <f>VLOOKUP(F2437,'Set up'!$A$2:$C$46,3,FALSE)</f>
        <v>Cash</v>
      </c>
      <c r="J2437" s="5">
        <f>VLOOKUP(F2437,'Set up'!$A$2:$D$46,4,FALSE)</f>
        <v>0</v>
      </c>
      <c r="K2437" s="4">
        <f t="shared" si="856"/>
        <v>45276</v>
      </c>
      <c r="L2437" s="5">
        <f t="shared" si="852"/>
        <v>12</v>
      </c>
      <c r="M2437" s="5">
        <f t="shared" si="853"/>
        <v>2023</v>
      </c>
      <c r="N2437" s="6">
        <v>420</v>
      </c>
      <c r="P2437" s="6">
        <f t="shared" si="854"/>
        <v>420</v>
      </c>
      <c r="Q2437" s="128">
        <f t="shared" si="855"/>
        <v>4004183.5500000017</v>
      </c>
      <c r="R2437" s="44" t="str">
        <f>VLOOKUP(F2437,'Set up'!$A$2:$E$48,5,FALSE)</f>
        <v>Trsf</v>
      </c>
    </row>
    <row r="2438" spans="1:18" x14ac:dyDescent="0.3">
      <c r="A2438" s="4">
        <v>45276</v>
      </c>
      <c r="B2438" s="5">
        <f t="shared" si="850"/>
        <v>12</v>
      </c>
      <c r="C2438" s="5">
        <f t="shared" si="851"/>
        <v>2023</v>
      </c>
      <c r="D2438" s="5" t="s">
        <v>2117</v>
      </c>
      <c r="E2438" s="5" t="s">
        <v>2119</v>
      </c>
      <c r="F2438" s="1" t="s">
        <v>2118</v>
      </c>
      <c r="G2438" s="1" t="s">
        <v>17</v>
      </c>
      <c r="H2438" s="5">
        <v>1</v>
      </c>
      <c r="I2438" s="5" t="str">
        <f>VLOOKUP(F2438,'Set up'!$A$2:$C$46,3,FALSE)</f>
        <v>Cash</v>
      </c>
      <c r="J2438" s="5">
        <f>VLOOKUP(F2438,'Set up'!$A$2:$D$46,4,FALSE)</f>
        <v>0</v>
      </c>
      <c r="K2438" s="4">
        <f t="shared" si="856"/>
        <v>45276</v>
      </c>
      <c r="L2438" s="5">
        <f t="shared" si="852"/>
        <v>12</v>
      </c>
      <c r="M2438" s="5">
        <f t="shared" si="853"/>
        <v>2023</v>
      </c>
      <c r="N2438" s="6">
        <v>105</v>
      </c>
      <c r="P2438" s="6">
        <f t="shared" si="854"/>
        <v>105</v>
      </c>
      <c r="Q2438" s="128">
        <f t="shared" si="855"/>
        <v>4004288.5500000017</v>
      </c>
      <c r="R2438" s="44" t="str">
        <f>VLOOKUP(F2438,'Set up'!$A$2:$E$48,5,FALSE)</f>
        <v>Trsf</v>
      </c>
    </row>
    <row r="2439" spans="1:18" x14ac:dyDescent="0.3">
      <c r="A2439" s="4">
        <v>45276</v>
      </c>
      <c r="B2439" s="5">
        <f t="shared" si="850"/>
        <v>12</v>
      </c>
      <c r="C2439" s="5">
        <f t="shared" si="851"/>
        <v>2023</v>
      </c>
      <c r="D2439" s="5" t="s">
        <v>2120</v>
      </c>
      <c r="E2439" s="5" t="s">
        <v>2023</v>
      </c>
      <c r="F2439" s="1" t="s">
        <v>2020</v>
      </c>
      <c r="G2439" s="103" t="s">
        <v>1112</v>
      </c>
      <c r="H2439" s="5">
        <v>4</v>
      </c>
      <c r="I2439" s="5" t="str">
        <f>VLOOKUP(F2439,'Set up'!$A$2:$C$46,3,FALSE)</f>
        <v>Cash</v>
      </c>
      <c r="J2439" s="5">
        <f>VLOOKUP(F2439,'Set up'!$A$2:$D$46,4,FALSE)</f>
        <v>0</v>
      </c>
      <c r="K2439" s="4">
        <f t="shared" ref="K2439:K2477" si="857">A2439+J2439</f>
        <v>45276</v>
      </c>
      <c r="L2439" s="5">
        <f t="shared" si="852"/>
        <v>12</v>
      </c>
      <c r="M2439" s="5">
        <f t="shared" si="853"/>
        <v>2023</v>
      </c>
      <c r="N2439" s="6">
        <v>250</v>
      </c>
      <c r="P2439" s="6">
        <f t="shared" si="854"/>
        <v>250</v>
      </c>
      <c r="Q2439" s="128">
        <f t="shared" si="855"/>
        <v>4004538.5500000017</v>
      </c>
      <c r="R2439" s="44" t="str">
        <f>VLOOKUP(F2439,'Set up'!$A$2:$E$48,5,FALSE)</f>
        <v>Trsf</v>
      </c>
    </row>
    <row r="2440" spans="1:18" x14ac:dyDescent="0.3">
      <c r="A2440" s="4">
        <v>45276</v>
      </c>
      <c r="B2440" s="5">
        <f t="shared" si="850"/>
        <v>12</v>
      </c>
      <c r="C2440" s="5">
        <f t="shared" si="851"/>
        <v>2023</v>
      </c>
      <c r="D2440" s="5" t="s">
        <v>2121</v>
      </c>
      <c r="E2440" s="5" t="s">
        <v>2023</v>
      </c>
      <c r="F2440" s="1" t="s">
        <v>2020</v>
      </c>
      <c r="G2440" s="103" t="s">
        <v>1897</v>
      </c>
      <c r="H2440" s="5">
        <v>4</v>
      </c>
      <c r="I2440" s="5" t="str">
        <f>VLOOKUP(F2440,'Set up'!$A$2:$C$46,3,FALSE)</f>
        <v>Cash</v>
      </c>
      <c r="J2440" s="5">
        <f>VLOOKUP(F2440,'Set up'!$A$2:$D$46,4,FALSE)</f>
        <v>0</v>
      </c>
      <c r="K2440" s="4">
        <f t="shared" si="857"/>
        <v>45276</v>
      </c>
      <c r="L2440" s="5">
        <f t="shared" si="852"/>
        <v>12</v>
      </c>
      <c r="M2440" s="5">
        <f t="shared" si="853"/>
        <v>2023</v>
      </c>
      <c r="N2440" s="6">
        <v>6424</v>
      </c>
      <c r="P2440" s="6">
        <f t="shared" si="854"/>
        <v>6424</v>
      </c>
      <c r="Q2440" s="128">
        <f t="shared" si="855"/>
        <v>4010962.5500000017</v>
      </c>
      <c r="R2440" s="44" t="str">
        <f>VLOOKUP(F2440,'Set up'!$A$2:$E$48,5,FALSE)</f>
        <v>Trsf</v>
      </c>
    </row>
    <row r="2441" spans="1:18" x14ac:dyDescent="0.3">
      <c r="A2441" s="4">
        <v>45276</v>
      </c>
      <c r="B2441" s="5">
        <f t="shared" si="850"/>
        <v>12</v>
      </c>
      <c r="C2441" s="5">
        <f t="shared" si="851"/>
        <v>2023</v>
      </c>
      <c r="D2441" s="5" t="s">
        <v>2121</v>
      </c>
      <c r="E2441" s="5" t="s">
        <v>2023</v>
      </c>
      <c r="F2441" s="1" t="s">
        <v>2020</v>
      </c>
      <c r="G2441" s="90" t="s">
        <v>2122</v>
      </c>
      <c r="H2441" s="5">
        <v>6</v>
      </c>
      <c r="I2441" s="5" t="str">
        <f>VLOOKUP(F2441,'Set up'!$A$2:$C$46,3,FALSE)</f>
        <v>Cash</v>
      </c>
      <c r="J2441" s="5">
        <f>VLOOKUP(F2441,'Set up'!$A$2:$D$46,4,FALSE)</f>
        <v>0</v>
      </c>
      <c r="K2441" s="4">
        <f t="shared" si="857"/>
        <v>45276</v>
      </c>
      <c r="L2441" s="5">
        <f t="shared" si="852"/>
        <v>12</v>
      </c>
      <c r="M2441" s="5">
        <f t="shared" si="853"/>
        <v>2023</v>
      </c>
      <c r="N2441" s="6">
        <v>2331.6</v>
      </c>
      <c r="P2441" s="6">
        <f t="shared" si="854"/>
        <v>2331.6</v>
      </c>
      <c r="Q2441" s="128">
        <f t="shared" si="855"/>
        <v>4013294.1500000018</v>
      </c>
      <c r="R2441" s="44" t="str">
        <f>VLOOKUP(F2441,'Set up'!$A$2:$E$48,5,FALSE)</f>
        <v>Trsf</v>
      </c>
    </row>
    <row r="2442" spans="1:18" x14ac:dyDescent="0.3">
      <c r="A2442" s="4">
        <v>45276</v>
      </c>
      <c r="B2442" s="5">
        <f t="shared" si="850"/>
        <v>12</v>
      </c>
      <c r="C2442" s="5">
        <f t="shared" si="851"/>
        <v>2023</v>
      </c>
      <c r="D2442" s="5" t="s">
        <v>2121</v>
      </c>
      <c r="E2442" s="5" t="s">
        <v>2023</v>
      </c>
      <c r="F2442" s="1" t="s">
        <v>2020</v>
      </c>
      <c r="G2442" s="90" t="s">
        <v>1925</v>
      </c>
      <c r="H2442" s="5">
        <v>6</v>
      </c>
      <c r="I2442" s="5" t="str">
        <f>VLOOKUP(F2442,'Set up'!$A$2:$C$46,3,FALSE)</f>
        <v>Cash</v>
      </c>
      <c r="J2442" s="5">
        <f>VLOOKUP(F2442,'Set up'!$A$2:$D$46,4,FALSE)</f>
        <v>0</v>
      </c>
      <c r="K2442" s="4">
        <f t="shared" si="857"/>
        <v>45276</v>
      </c>
      <c r="L2442" s="5">
        <f t="shared" si="852"/>
        <v>12</v>
      </c>
      <c r="M2442" s="5">
        <f t="shared" si="853"/>
        <v>2023</v>
      </c>
      <c r="N2442" s="6">
        <v>1404</v>
      </c>
      <c r="P2442" s="6">
        <f t="shared" si="854"/>
        <v>1404</v>
      </c>
      <c r="Q2442" s="128">
        <f t="shared" si="855"/>
        <v>4014698.1500000018</v>
      </c>
      <c r="R2442" s="44" t="str">
        <f>VLOOKUP(F2442,'Set up'!$A$2:$E$48,5,FALSE)</f>
        <v>Trsf</v>
      </c>
    </row>
    <row r="2443" spans="1:18" x14ac:dyDescent="0.3">
      <c r="A2443" s="4">
        <v>45276</v>
      </c>
      <c r="B2443" s="5">
        <f t="shared" si="850"/>
        <v>12</v>
      </c>
      <c r="C2443" s="5">
        <f t="shared" si="851"/>
        <v>2023</v>
      </c>
      <c r="D2443" s="5" t="s">
        <v>2121</v>
      </c>
      <c r="E2443" s="5" t="s">
        <v>2023</v>
      </c>
      <c r="F2443" s="1" t="s">
        <v>2020</v>
      </c>
      <c r="G2443" s="90" t="s">
        <v>1063</v>
      </c>
      <c r="H2443" s="5">
        <v>4</v>
      </c>
      <c r="I2443" s="5" t="str">
        <f>VLOOKUP(F2443,'Set up'!$A$2:$C$46,3,FALSE)</f>
        <v>Cash</v>
      </c>
      <c r="J2443" s="5">
        <f>VLOOKUP(F2443,'Set up'!$A$2:$D$46,4,FALSE)</f>
        <v>0</v>
      </c>
      <c r="K2443" s="4">
        <f t="shared" si="857"/>
        <v>45276</v>
      </c>
      <c r="L2443" s="5">
        <f t="shared" si="852"/>
        <v>12</v>
      </c>
      <c r="M2443" s="5">
        <f t="shared" si="853"/>
        <v>2023</v>
      </c>
      <c r="N2443" s="6">
        <v>380</v>
      </c>
      <c r="P2443" s="6">
        <f t="shared" si="854"/>
        <v>380</v>
      </c>
      <c r="Q2443" s="128">
        <f t="shared" si="855"/>
        <v>4015078.1500000018</v>
      </c>
      <c r="R2443" s="44" t="str">
        <f>VLOOKUP(F2443,'Set up'!$A$2:$E$48,5,FALSE)</f>
        <v>Trsf</v>
      </c>
    </row>
    <row r="2444" spans="1:18" x14ac:dyDescent="0.3">
      <c r="A2444" s="4">
        <v>45278</v>
      </c>
      <c r="B2444" s="5">
        <f t="shared" si="850"/>
        <v>12</v>
      </c>
      <c r="C2444" s="5">
        <f t="shared" si="851"/>
        <v>2023</v>
      </c>
      <c r="D2444" s="5" t="s">
        <v>2123</v>
      </c>
      <c r="E2444" s="5" t="s">
        <v>476</v>
      </c>
      <c r="F2444" s="1" t="s">
        <v>493</v>
      </c>
      <c r="G2444" s="107" t="s">
        <v>67</v>
      </c>
      <c r="H2444" s="5">
        <v>1</v>
      </c>
      <c r="I2444" s="5" t="str">
        <f>VLOOKUP(F2444,'Set up'!$A$2:$C$46,3,FALSE)</f>
        <v>Cash</v>
      </c>
      <c r="J2444" s="5">
        <f>VLOOKUP(F2444,'Set up'!$A$2:$D$46,4,FALSE)</f>
        <v>0</v>
      </c>
      <c r="K2444" s="4">
        <f t="shared" si="857"/>
        <v>45278</v>
      </c>
      <c r="L2444" s="5">
        <f t="shared" si="852"/>
        <v>12</v>
      </c>
      <c r="M2444" s="5">
        <f t="shared" si="853"/>
        <v>2023</v>
      </c>
      <c r="N2444" s="6">
        <v>1738</v>
      </c>
      <c r="P2444" s="6">
        <f t="shared" si="854"/>
        <v>1738</v>
      </c>
      <c r="Q2444" s="128">
        <f t="shared" si="855"/>
        <v>4016816.1500000018</v>
      </c>
      <c r="R2444" s="44" t="str">
        <f>VLOOKUP(F2444,'Set up'!$A$2:$E$48,5,FALSE)</f>
        <v>PD Chq</v>
      </c>
    </row>
    <row r="2445" spans="1:18" x14ac:dyDescent="0.3">
      <c r="A2445" s="4">
        <v>45278</v>
      </c>
      <c r="B2445" s="5">
        <f t="shared" si="850"/>
        <v>12</v>
      </c>
      <c r="C2445" s="5">
        <f t="shared" si="851"/>
        <v>2023</v>
      </c>
      <c r="D2445" s="5" t="s">
        <v>2123</v>
      </c>
      <c r="E2445" s="5" t="s">
        <v>476</v>
      </c>
      <c r="F2445" s="1" t="s">
        <v>493</v>
      </c>
      <c r="G2445" s="99" t="s">
        <v>2092</v>
      </c>
      <c r="H2445" s="5">
        <v>3</v>
      </c>
      <c r="I2445" s="5" t="str">
        <f>VLOOKUP(F2445,'Set up'!$A$2:$C$46,3,FALSE)</f>
        <v>Cash</v>
      </c>
      <c r="J2445" s="5">
        <f>VLOOKUP(F2445,'Set up'!$A$2:$D$46,4,FALSE)</f>
        <v>0</v>
      </c>
      <c r="K2445" s="4">
        <f t="shared" si="857"/>
        <v>45278</v>
      </c>
      <c r="L2445" s="5">
        <f t="shared" si="852"/>
        <v>12</v>
      </c>
      <c r="M2445" s="5">
        <f t="shared" si="853"/>
        <v>2023</v>
      </c>
      <c r="N2445" s="6">
        <v>832.5</v>
      </c>
      <c r="P2445" s="6">
        <f t="shared" si="854"/>
        <v>832.5</v>
      </c>
      <c r="Q2445" s="128">
        <f t="shared" si="855"/>
        <v>4017648.6500000018</v>
      </c>
      <c r="R2445" s="44" t="str">
        <f>VLOOKUP(F2445,'Set up'!$A$2:$E$48,5,FALSE)</f>
        <v>PD Chq</v>
      </c>
    </row>
    <row r="2446" spans="1:18" x14ac:dyDescent="0.3">
      <c r="A2446" s="4">
        <v>45278</v>
      </c>
      <c r="B2446" s="5">
        <f t="shared" si="850"/>
        <v>12</v>
      </c>
      <c r="C2446" s="5">
        <f t="shared" si="851"/>
        <v>2023</v>
      </c>
      <c r="D2446" s="5" t="s">
        <v>2123</v>
      </c>
      <c r="E2446" s="5" t="s">
        <v>476</v>
      </c>
      <c r="F2446" s="1" t="s">
        <v>493</v>
      </c>
      <c r="G2446" s="99" t="s">
        <v>1063</v>
      </c>
      <c r="H2446" s="5">
        <v>1</v>
      </c>
      <c r="I2446" s="5" t="str">
        <f>VLOOKUP(F2446,'Set up'!$A$2:$C$46,3,FALSE)</f>
        <v>Cash</v>
      </c>
      <c r="J2446" s="5">
        <f>VLOOKUP(F2446,'Set up'!$A$2:$D$46,4,FALSE)</f>
        <v>0</v>
      </c>
      <c r="K2446" s="4">
        <f t="shared" si="857"/>
        <v>45278</v>
      </c>
      <c r="L2446" s="5">
        <f t="shared" si="852"/>
        <v>12</v>
      </c>
      <c r="M2446" s="5">
        <f t="shared" si="853"/>
        <v>2023</v>
      </c>
      <c r="N2446" s="6">
        <v>95</v>
      </c>
      <c r="P2446" s="6">
        <f t="shared" si="854"/>
        <v>95</v>
      </c>
      <c r="Q2446" s="128">
        <f t="shared" si="855"/>
        <v>4017743.6500000018</v>
      </c>
      <c r="R2446" s="44" t="str">
        <f>VLOOKUP(F2446,'Set up'!$A$2:$E$48,5,FALSE)</f>
        <v>PD Chq</v>
      </c>
    </row>
    <row r="2447" spans="1:18" x14ac:dyDescent="0.3">
      <c r="A2447" s="4">
        <v>45278</v>
      </c>
      <c r="B2447" s="5">
        <f t="shared" ref="B2447:B2464" si="858">MONTH(A2447)</f>
        <v>12</v>
      </c>
      <c r="C2447" s="5">
        <f t="shared" ref="C2447:C2464" si="859">YEAR(A2447)</f>
        <v>2023</v>
      </c>
      <c r="D2447" s="5" t="s">
        <v>2123</v>
      </c>
      <c r="E2447" s="5" t="s">
        <v>476</v>
      </c>
      <c r="F2447" s="1" t="s">
        <v>493</v>
      </c>
      <c r="G2447" s="90" t="s">
        <v>2093</v>
      </c>
      <c r="H2447" s="5">
        <v>5</v>
      </c>
      <c r="I2447" s="5" t="str">
        <f>VLOOKUP(F2447,'Set up'!$A$2:$C$46,3,FALSE)</f>
        <v>Cash</v>
      </c>
      <c r="J2447" s="5">
        <f>VLOOKUP(F2447,'Set up'!$A$2:$D$46,4,FALSE)</f>
        <v>0</v>
      </c>
      <c r="K2447" s="4">
        <f t="shared" ref="K2447:K2464" si="860">A2447+J2447</f>
        <v>45278</v>
      </c>
      <c r="L2447" s="5">
        <f t="shared" ref="L2447:L2464" si="861">MONTH(K2447)</f>
        <v>12</v>
      </c>
      <c r="M2447" s="5">
        <f t="shared" ref="M2447:M2464" si="862">YEAR(K2447)</f>
        <v>2023</v>
      </c>
      <c r="N2447" s="6">
        <v>312.5</v>
      </c>
      <c r="P2447" s="6">
        <f t="shared" ref="P2447:P2464" si="863">SUM(N2447+O2447)</f>
        <v>312.5</v>
      </c>
      <c r="Q2447" s="128">
        <f t="shared" ref="Q2447:Q2464" si="864">SUM(Q2446+N2447)</f>
        <v>4018056.1500000018</v>
      </c>
      <c r="R2447" s="44" t="str">
        <f>VLOOKUP(F2447,'Set up'!$A$2:$E$48,5,FALSE)</f>
        <v>PD Chq</v>
      </c>
    </row>
    <row r="2448" spans="1:18" x14ac:dyDescent="0.3">
      <c r="A2448" s="4">
        <v>45278</v>
      </c>
      <c r="B2448" s="5">
        <f t="shared" si="858"/>
        <v>12</v>
      </c>
      <c r="C2448" s="5">
        <f t="shared" si="859"/>
        <v>2023</v>
      </c>
      <c r="D2448" s="5" t="s">
        <v>2124</v>
      </c>
      <c r="E2448" s="5" t="s">
        <v>61</v>
      </c>
      <c r="F2448" s="1" t="s">
        <v>62</v>
      </c>
      <c r="G2448" s="95" t="s">
        <v>2094</v>
      </c>
      <c r="H2448" s="5">
        <v>12</v>
      </c>
      <c r="I2448" s="5">
        <f>VLOOKUP(F2448,'Set up'!$A$2:$C$46,3,FALSE)</f>
        <v>120</v>
      </c>
      <c r="J2448" s="5">
        <f>VLOOKUP(F2448,'Set up'!$A$2:$D$46,4,FALSE)</f>
        <v>120</v>
      </c>
      <c r="K2448" s="4">
        <f t="shared" si="860"/>
        <v>45398</v>
      </c>
      <c r="L2448" s="5">
        <f t="shared" si="861"/>
        <v>4</v>
      </c>
      <c r="M2448" s="5">
        <f t="shared" si="862"/>
        <v>2024</v>
      </c>
      <c r="N2448" s="6">
        <v>696</v>
      </c>
      <c r="P2448" s="6">
        <f t="shared" si="863"/>
        <v>696</v>
      </c>
      <c r="Q2448" s="128">
        <f t="shared" si="864"/>
        <v>4018752.1500000018</v>
      </c>
      <c r="R2448" s="44" t="str">
        <f>VLOOKUP(F2448,'Set up'!$A$2:$E$48,5,FALSE)</f>
        <v>Trsf</v>
      </c>
    </row>
    <row r="2449" spans="1:18" x14ac:dyDescent="0.3">
      <c r="A2449" s="4">
        <v>45279</v>
      </c>
      <c r="B2449" s="5">
        <f t="shared" si="858"/>
        <v>12</v>
      </c>
      <c r="C2449" s="5">
        <f t="shared" si="859"/>
        <v>2023</v>
      </c>
      <c r="D2449" s="5" t="s">
        <v>2125</v>
      </c>
      <c r="E2449" s="5" t="s">
        <v>401</v>
      </c>
      <c r="F2449" s="1" t="s">
        <v>402</v>
      </c>
      <c r="G2449" s="90" t="s">
        <v>95</v>
      </c>
      <c r="H2449" s="5">
        <v>1</v>
      </c>
      <c r="I2449" s="5" t="str">
        <f>VLOOKUP(F2449,'Set up'!$A$2:$C$46,3,FALSE)</f>
        <v>Cash</v>
      </c>
      <c r="J2449" s="5">
        <f>VLOOKUP(F2449,'Set up'!$A$2:$D$46,4,FALSE)</f>
        <v>0</v>
      </c>
      <c r="K2449" s="4">
        <f t="shared" si="860"/>
        <v>45279</v>
      </c>
      <c r="L2449" s="5">
        <f t="shared" si="861"/>
        <v>12</v>
      </c>
      <c r="M2449" s="5">
        <f t="shared" si="862"/>
        <v>2023</v>
      </c>
      <c r="N2449" s="6">
        <v>1738</v>
      </c>
      <c r="P2449" s="6">
        <f t="shared" si="863"/>
        <v>1738</v>
      </c>
      <c r="Q2449" s="128">
        <f t="shared" si="864"/>
        <v>4020490.1500000018</v>
      </c>
      <c r="R2449" s="44" t="str">
        <f>VLOOKUP(F2449,'Set up'!$A$2:$E$48,5,FALSE)</f>
        <v>Trsf</v>
      </c>
    </row>
    <row r="2450" spans="1:18" x14ac:dyDescent="0.3">
      <c r="A2450" s="4">
        <v>45279</v>
      </c>
      <c r="B2450" s="5">
        <f t="shared" si="858"/>
        <v>12</v>
      </c>
      <c r="C2450" s="5">
        <f t="shared" si="859"/>
        <v>2023</v>
      </c>
      <c r="D2450" s="5" t="s">
        <v>2125</v>
      </c>
      <c r="E2450" s="5" t="s">
        <v>401</v>
      </c>
      <c r="F2450" s="1" t="s">
        <v>402</v>
      </c>
      <c r="G2450" s="90" t="s">
        <v>2126</v>
      </c>
      <c r="H2450" s="5">
        <v>1</v>
      </c>
      <c r="I2450" s="5" t="str">
        <f>VLOOKUP(F2450,'Set up'!$A$2:$C$46,3,FALSE)</f>
        <v>Cash</v>
      </c>
      <c r="J2450" s="5">
        <f>VLOOKUP(F2450,'Set up'!$A$2:$D$46,4,FALSE)</f>
        <v>0</v>
      </c>
      <c r="K2450" s="4">
        <f t="shared" si="860"/>
        <v>45279</v>
      </c>
      <c r="L2450" s="5">
        <f t="shared" si="861"/>
        <v>12</v>
      </c>
      <c r="M2450" s="5">
        <f t="shared" si="862"/>
        <v>2023</v>
      </c>
      <c r="N2450" s="6">
        <v>405</v>
      </c>
      <c r="P2450" s="6">
        <f t="shared" si="863"/>
        <v>405</v>
      </c>
      <c r="Q2450" s="128">
        <f t="shared" si="864"/>
        <v>4020895.1500000018</v>
      </c>
      <c r="R2450" s="44" t="str">
        <f>VLOOKUP(F2450,'Set up'!$A$2:$E$48,5,FALSE)</f>
        <v>Trsf</v>
      </c>
    </row>
    <row r="2451" spans="1:18" x14ac:dyDescent="0.3">
      <c r="A2451" s="4">
        <v>45279</v>
      </c>
      <c r="B2451" s="5">
        <f t="shared" si="858"/>
        <v>12</v>
      </c>
      <c r="C2451" s="5">
        <f t="shared" si="859"/>
        <v>2023</v>
      </c>
      <c r="D2451" s="5" t="s">
        <v>2125</v>
      </c>
      <c r="E2451" s="5" t="s">
        <v>401</v>
      </c>
      <c r="F2451" s="1" t="s">
        <v>402</v>
      </c>
      <c r="G2451" s="90" t="s">
        <v>2109</v>
      </c>
      <c r="H2451" s="5">
        <v>4</v>
      </c>
      <c r="I2451" s="5" t="str">
        <f>VLOOKUP(F2451,'Set up'!$A$2:$C$46,3,FALSE)</f>
        <v>Cash</v>
      </c>
      <c r="J2451" s="5">
        <f>VLOOKUP(F2451,'Set up'!$A$2:$D$46,4,FALSE)</f>
        <v>0</v>
      </c>
      <c r="K2451" s="4">
        <f t="shared" si="860"/>
        <v>45279</v>
      </c>
      <c r="L2451" s="5">
        <f t="shared" si="861"/>
        <v>12</v>
      </c>
      <c r="M2451" s="5">
        <f t="shared" si="862"/>
        <v>2023</v>
      </c>
      <c r="N2451" s="6">
        <v>250</v>
      </c>
      <c r="P2451" s="6">
        <f t="shared" si="863"/>
        <v>250</v>
      </c>
      <c r="Q2451" s="128">
        <f t="shared" si="864"/>
        <v>4021145.1500000018</v>
      </c>
      <c r="R2451" s="44" t="str">
        <f>VLOOKUP(F2451,'Set up'!$A$2:$E$48,5,FALSE)</f>
        <v>Trsf</v>
      </c>
    </row>
    <row r="2452" spans="1:18" x14ac:dyDescent="0.3">
      <c r="A2452" s="4">
        <v>45279</v>
      </c>
      <c r="B2452" s="5">
        <f t="shared" si="858"/>
        <v>12</v>
      </c>
      <c r="C2452" s="5">
        <f t="shared" si="859"/>
        <v>2023</v>
      </c>
      <c r="D2452" s="5" t="s">
        <v>2125</v>
      </c>
      <c r="E2452" s="5" t="s">
        <v>401</v>
      </c>
      <c r="F2452" s="1" t="s">
        <v>402</v>
      </c>
      <c r="G2452" s="90" t="s">
        <v>46</v>
      </c>
      <c r="H2452" s="5">
        <v>1</v>
      </c>
      <c r="I2452" s="5" t="str">
        <f>VLOOKUP(F2452,'Set up'!$A$2:$C$46,3,FALSE)</f>
        <v>Cash</v>
      </c>
      <c r="J2452" s="5">
        <f>VLOOKUP(F2452,'Set up'!$A$2:$D$46,4,FALSE)</f>
        <v>0</v>
      </c>
      <c r="K2452" s="4">
        <f t="shared" si="860"/>
        <v>45279</v>
      </c>
      <c r="L2452" s="5">
        <f t="shared" si="861"/>
        <v>12</v>
      </c>
      <c r="M2452" s="5">
        <f t="shared" si="862"/>
        <v>2023</v>
      </c>
      <c r="N2452" s="6">
        <v>105</v>
      </c>
      <c r="P2452" s="6">
        <f t="shared" si="863"/>
        <v>105</v>
      </c>
      <c r="Q2452" s="128">
        <f t="shared" si="864"/>
        <v>4021250.1500000018</v>
      </c>
      <c r="R2452" s="44" t="str">
        <f>VLOOKUP(F2452,'Set up'!$A$2:$E$48,5,FALSE)</f>
        <v>Trsf</v>
      </c>
    </row>
    <row r="2453" spans="1:18" x14ac:dyDescent="0.3">
      <c r="A2453" s="4">
        <v>45279</v>
      </c>
      <c r="B2453" s="5">
        <f t="shared" si="858"/>
        <v>12</v>
      </c>
      <c r="C2453" s="5">
        <f t="shared" si="859"/>
        <v>2023</v>
      </c>
      <c r="D2453" s="5" t="s">
        <v>2125</v>
      </c>
      <c r="E2453" s="5" t="s">
        <v>401</v>
      </c>
      <c r="F2453" s="1" t="s">
        <v>402</v>
      </c>
      <c r="G2453" s="90" t="s">
        <v>946</v>
      </c>
      <c r="H2453" s="5">
        <v>1</v>
      </c>
      <c r="I2453" s="5" t="str">
        <f>VLOOKUP(F2453,'Set up'!$A$2:$C$46,3,FALSE)</f>
        <v>Cash</v>
      </c>
      <c r="J2453" s="5">
        <f>VLOOKUP(F2453,'Set up'!$A$2:$D$46,4,FALSE)</f>
        <v>0</v>
      </c>
      <c r="K2453" s="4">
        <f t="shared" si="860"/>
        <v>45279</v>
      </c>
      <c r="L2453" s="5">
        <f t="shared" si="861"/>
        <v>12</v>
      </c>
      <c r="M2453" s="5">
        <f t="shared" si="862"/>
        <v>2023</v>
      </c>
      <c r="N2453" s="6">
        <v>420</v>
      </c>
      <c r="P2453" s="6">
        <f t="shared" si="863"/>
        <v>420</v>
      </c>
      <c r="Q2453" s="128">
        <f t="shared" si="864"/>
        <v>4021670.1500000018</v>
      </c>
      <c r="R2453" s="44" t="str">
        <f>VLOOKUP(F2453,'Set up'!$A$2:$E$48,5,FALSE)</f>
        <v>Trsf</v>
      </c>
    </row>
    <row r="2454" spans="1:18" x14ac:dyDescent="0.3">
      <c r="A2454" s="4">
        <v>45279</v>
      </c>
      <c r="B2454" s="5">
        <f t="shared" si="858"/>
        <v>12</v>
      </c>
      <c r="C2454" s="5">
        <f t="shared" si="859"/>
        <v>2023</v>
      </c>
      <c r="D2454" s="5" t="s">
        <v>2127</v>
      </c>
      <c r="E2454" s="5" t="s">
        <v>638</v>
      </c>
      <c r="F2454" s="1" t="s">
        <v>639</v>
      </c>
      <c r="G2454" s="103" t="s">
        <v>2005</v>
      </c>
      <c r="H2454" s="5">
        <v>1</v>
      </c>
      <c r="I2454" s="5" t="str">
        <f>VLOOKUP(F2454,'Set up'!$A$2:$C$46,3,FALSE)</f>
        <v>Cash</v>
      </c>
      <c r="J2454" s="5">
        <f>VLOOKUP(F2454,'Set up'!$A$2:$D$46,4,FALSE)</f>
        <v>0</v>
      </c>
      <c r="K2454" s="4">
        <f t="shared" si="860"/>
        <v>45279</v>
      </c>
      <c r="L2454" s="5">
        <f t="shared" si="861"/>
        <v>12</v>
      </c>
      <c r="M2454" s="5">
        <f t="shared" si="862"/>
        <v>2023</v>
      </c>
      <c r="N2454" s="6">
        <v>4250</v>
      </c>
      <c r="P2454" s="6">
        <f t="shared" si="863"/>
        <v>4250</v>
      </c>
      <c r="Q2454" s="128">
        <f t="shared" si="864"/>
        <v>4025920.1500000018</v>
      </c>
      <c r="R2454" s="44" t="str">
        <f>VLOOKUP(F2454,'Set up'!$A$2:$E$48,5,FALSE)</f>
        <v>Trsf</v>
      </c>
    </row>
    <row r="2455" spans="1:18" x14ac:dyDescent="0.3">
      <c r="A2455" s="4">
        <v>45279</v>
      </c>
      <c r="B2455" s="5">
        <f t="shared" si="858"/>
        <v>12</v>
      </c>
      <c r="C2455" s="5">
        <f t="shared" si="859"/>
        <v>2023</v>
      </c>
      <c r="D2455" s="5" t="s">
        <v>2127</v>
      </c>
      <c r="E2455" s="5" t="s">
        <v>638</v>
      </c>
      <c r="F2455" s="1" t="s">
        <v>639</v>
      </c>
      <c r="G2455" s="99" t="s">
        <v>1545</v>
      </c>
      <c r="H2455" s="5">
        <v>1</v>
      </c>
      <c r="I2455" s="5" t="str">
        <f>VLOOKUP(F2455,'Set up'!$A$2:$C$46,3,FALSE)</f>
        <v>Cash</v>
      </c>
      <c r="J2455" s="5">
        <f>VLOOKUP(F2455,'Set up'!$A$2:$D$46,4,FALSE)</f>
        <v>0</v>
      </c>
      <c r="K2455" s="4">
        <f t="shared" si="860"/>
        <v>45279</v>
      </c>
      <c r="L2455" s="5">
        <f t="shared" si="861"/>
        <v>12</v>
      </c>
      <c r="M2455" s="5">
        <f t="shared" si="862"/>
        <v>2023</v>
      </c>
      <c r="N2455" s="6">
        <v>300</v>
      </c>
      <c r="P2455" s="6">
        <f t="shared" si="863"/>
        <v>300</v>
      </c>
      <c r="Q2455" s="128">
        <f t="shared" si="864"/>
        <v>4026220.1500000018</v>
      </c>
      <c r="R2455" s="44" t="str">
        <f>VLOOKUP(F2455,'Set up'!$A$2:$E$48,5,FALSE)</f>
        <v>Trsf</v>
      </c>
    </row>
    <row r="2456" spans="1:18" x14ac:dyDescent="0.3">
      <c r="A2456" s="4">
        <v>45279</v>
      </c>
      <c r="B2456" s="5">
        <f t="shared" si="858"/>
        <v>12</v>
      </c>
      <c r="C2456" s="5">
        <f t="shared" si="859"/>
        <v>2023</v>
      </c>
      <c r="D2456" s="5" t="s">
        <v>2127</v>
      </c>
      <c r="E2456" s="5" t="s">
        <v>638</v>
      </c>
      <c r="F2456" s="1" t="s">
        <v>639</v>
      </c>
      <c r="G2456" s="130" t="s">
        <v>2128</v>
      </c>
      <c r="H2456" s="5">
        <v>1</v>
      </c>
      <c r="I2456" s="5" t="str">
        <f>VLOOKUP(F2456,'Set up'!$A$2:$C$46,3,FALSE)</f>
        <v>Cash</v>
      </c>
      <c r="J2456" s="5">
        <f>VLOOKUP(F2456,'Set up'!$A$2:$D$46,4,FALSE)</f>
        <v>0</v>
      </c>
      <c r="K2456" s="4">
        <f t="shared" si="860"/>
        <v>45279</v>
      </c>
      <c r="L2456" s="5">
        <f t="shared" si="861"/>
        <v>12</v>
      </c>
      <c r="M2456" s="5">
        <f t="shared" si="862"/>
        <v>2023</v>
      </c>
      <c r="N2456" s="6">
        <v>150</v>
      </c>
      <c r="P2456" s="6">
        <f t="shared" si="863"/>
        <v>150</v>
      </c>
      <c r="Q2456" s="128">
        <f t="shared" si="864"/>
        <v>4026370.1500000018</v>
      </c>
      <c r="R2456" s="44" t="str">
        <f>VLOOKUP(F2456,'Set up'!$A$2:$E$48,5,FALSE)</f>
        <v>Trsf</v>
      </c>
    </row>
    <row r="2457" spans="1:18" x14ac:dyDescent="0.3">
      <c r="A2457" s="4">
        <v>45280</v>
      </c>
      <c r="B2457" s="5">
        <f t="shared" si="858"/>
        <v>12</v>
      </c>
      <c r="C2457" s="5">
        <f t="shared" si="859"/>
        <v>2023</v>
      </c>
      <c r="D2457" s="5" t="s">
        <v>2131</v>
      </c>
      <c r="E2457" s="5" t="s">
        <v>1100</v>
      </c>
      <c r="F2457" s="1" t="s">
        <v>1311</v>
      </c>
      <c r="G2457" s="11" t="s">
        <v>1897</v>
      </c>
      <c r="H2457" s="5">
        <v>4</v>
      </c>
      <c r="I2457" s="5">
        <f>VLOOKUP(F2457,'Set up'!$A$2:$C$46,3,FALSE)</f>
        <v>30</v>
      </c>
      <c r="J2457" s="5">
        <f>VLOOKUP(F2457,'Set up'!$A$2:$D$46,4,FALSE)</f>
        <v>30</v>
      </c>
      <c r="K2457" s="4">
        <f t="shared" si="860"/>
        <v>45310</v>
      </c>
      <c r="L2457" s="5">
        <f t="shared" si="861"/>
        <v>1</v>
      </c>
      <c r="M2457" s="5">
        <f t="shared" si="862"/>
        <v>2024</v>
      </c>
      <c r="N2457" s="6">
        <v>6952</v>
      </c>
      <c r="P2457" s="6">
        <f t="shared" si="863"/>
        <v>6952</v>
      </c>
      <c r="Q2457" s="128">
        <f t="shared" si="864"/>
        <v>4033322.1500000018</v>
      </c>
      <c r="R2457" s="44" t="str">
        <f>VLOOKUP(F2457,'Set up'!$A$2:$E$48,5,FALSE)</f>
        <v>Chq</v>
      </c>
    </row>
    <row r="2458" spans="1:18" x14ac:dyDescent="0.3">
      <c r="A2458" s="4">
        <v>45280</v>
      </c>
      <c r="B2458" s="5">
        <f t="shared" si="858"/>
        <v>12</v>
      </c>
      <c r="C2458" s="5">
        <f t="shared" si="859"/>
        <v>2023</v>
      </c>
      <c r="D2458" s="5" t="s">
        <v>2131</v>
      </c>
      <c r="E2458" s="5" t="s">
        <v>1100</v>
      </c>
      <c r="F2458" s="1" t="s">
        <v>1311</v>
      </c>
      <c r="G2458" s="11" t="s">
        <v>2129</v>
      </c>
      <c r="H2458" s="5">
        <v>5</v>
      </c>
      <c r="I2458" s="5">
        <f>VLOOKUP(F2458,'Set up'!$A$2:$C$46,3,FALSE)</f>
        <v>30</v>
      </c>
      <c r="J2458" s="5">
        <f>VLOOKUP(F2458,'Set up'!$A$2:$D$46,4,FALSE)</f>
        <v>30</v>
      </c>
      <c r="K2458" s="4">
        <f t="shared" si="860"/>
        <v>45310</v>
      </c>
      <c r="L2458" s="5">
        <f t="shared" si="861"/>
        <v>1</v>
      </c>
      <c r="M2458" s="5">
        <f t="shared" si="862"/>
        <v>2024</v>
      </c>
      <c r="N2458" s="6">
        <v>2613</v>
      </c>
      <c r="P2458" s="6">
        <f t="shared" si="863"/>
        <v>2613</v>
      </c>
      <c r="Q2458" s="128">
        <f t="shared" si="864"/>
        <v>4035935.1500000018</v>
      </c>
      <c r="R2458" s="44" t="str">
        <f>VLOOKUP(F2458,'Set up'!$A$2:$E$48,5,FALSE)</f>
        <v>Chq</v>
      </c>
    </row>
    <row r="2459" spans="1:18" x14ac:dyDescent="0.3">
      <c r="A2459" s="4">
        <v>45280</v>
      </c>
      <c r="B2459" s="5">
        <f t="shared" si="858"/>
        <v>12</v>
      </c>
      <c r="C2459" s="5">
        <f t="shared" si="859"/>
        <v>2023</v>
      </c>
      <c r="D2459" s="5" t="s">
        <v>2131</v>
      </c>
      <c r="E2459" s="5" t="s">
        <v>1100</v>
      </c>
      <c r="F2459" s="1" t="s">
        <v>1311</v>
      </c>
      <c r="G2459" s="11" t="s">
        <v>1407</v>
      </c>
      <c r="H2459" s="5">
        <v>5</v>
      </c>
      <c r="I2459" s="5">
        <f>VLOOKUP(F2459,'Set up'!$A$2:$C$46,3,FALSE)</f>
        <v>30</v>
      </c>
      <c r="J2459" s="5">
        <f>VLOOKUP(F2459,'Set up'!$A$2:$D$46,4,FALSE)</f>
        <v>30</v>
      </c>
      <c r="K2459" s="4">
        <f t="shared" si="860"/>
        <v>45310</v>
      </c>
      <c r="L2459" s="5">
        <f t="shared" si="861"/>
        <v>1</v>
      </c>
      <c r="M2459" s="5">
        <f t="shared" si="862"/>
        <v>2024</v>
      </c>
      <c r="N2459" s="6">
        <v>240</v>
      </c>
      <c r="P2459" s="6">
        <f t="shared" si="863"/>
        <v>240</v>
      </c>
      <c r="Q2459" s="128">
        <f t="shared" si="864"/>
        <v>4036175.1500000018</v>
      </c>
      <c r="R2459" s="44" t="str">
        <f>VLOOKUP(F2459,'Set up'!$A$2:$E$48,5,FALSE)</f>
        <v>Chq</v>
      </c>
    </row>
    <row r="2460" spans="1:18" x14ac:dyDescent="0.3">
      <c r="A2460" s="4">
        <v>45280</v>
      </c>
      <c r="B2460" s="5">
        <f t="shared" si="858"/>
        <v>12</v>
      </c>
      <c r="C2460" s="5">
        <f t="shared" si="859"/>
        <v>2023</v>
      </c>
      <c r="D2460" s="5" t="s">
        <v>2131</v>
      </c>
      <c r="E2460" s="5" t="s">
        <v>1100</v>
      </c>
      <c r="F2460" s="1" t="s">
        <v>1311</v>
      </c>
      <c r="G2460" s="99" t="s">
        <v>2093</v>
      </c>
      <c r="H2460" s="5">
        <v>5</v>
      </c>
      <c r="I2460" s="5">
        <f>VLOOKUP(F2460,'Set up'!$A$2:$C$46,3,FALSE)</f>
        <v>30</v>
      </c>
      <c r="J2460" s="5">
        <f>VLOOKUP(F2460,'Set up'!$A$2:$D$46,4,FALSE)</f>
        <v>30</v>
      </c>
      <c r="K2460" s="4">
        <f t="shared" si="860"/>
        <v>45310</v>
      </c>
      <c r="L2460" s="5">
        <f t="shared" si="861"/>
        <v>1</v>
      </c>
      <c r="M2460" s="5">
        <f t="shared" si="862"/>
        <v>2024</v>
      </c>
      <c r="N2460" s="6">
        <v>312.5</v>
      </c>
      <c r="P2460" s="6">
        <f t="shared" si="863"/>
        <v>312.5</v>
      </c>
      <c r="Q2460" s="128">
        <f t="shared" si="864"/>
        <v>4036487.6500000018</v>
      </c>
      <c r="R2460" s="44" t="str">
        <f>VLOOKUP(F2460,'Set up'!$A$2:$E$48,5,FALSE)</f>
        <v>Chq</v>
      </c>
    </row>
    <row r="2461" spans="1:18" x14ac:dyDescent="0.3">
      <c r="A2461" s="4">
        <v>45280</v>
      </c>
      <c r="B2461" s="5">
        <f t="shared" si="858"/>
        <v>12</v>
      </c>
      <c r="C2461" s="5">
        <f t="shared" si="859"/>
        <v>2023</v>
      </c>
      <c r="D2461" s="5" t="s">
        <v>2131</v>
      </c>
      <c r="E2461" s="5" t="s">
        <v>1100</v>
      </c>
      <c r="F2461" s="1" t="s">
        <v>1311</v>
      </c>
      <c r="G2461" s="90" t="s">
        <v>2130</v>
      </c>
      <c r="H2461" s="5">
        <v>2</v>
      </c>
      <c r="I2461" s="5">
        <f>VLOOKUP(F2461,'Set up'!$A$2:$C$46,3,FALSE)</f>
        <v>30</v>
      </c>
      <c r="J2461" s="5">
        <f>VLOOKUP(F2461,'Set up'!$A$2:$D$46,4,FALSE)</f>
        <v>30</v>
      </c>
      <c r="K2461" s="4">
        <f t="shared" si="860"/>
        <v>45310</v>
      </c>
      <c r="L2461" s="5">
        <f t="shared" si="861"/>
        <v>1</v>
      </c>
      <c r="M2461" s="5">
        <f t="shared" si="862"/>
        <v>2024</v>
      </c>
      <c r="N2461" s="6">
        <v>572</v>
      </c>
      <c r="P2461" s="6">
        <f t="shared" si="863"/>
        <v>572</v>
      </c>
      <c r="Q2461" s="128">
        <f t="shared" si="864"/>
        <v>4037059.6500000018</v>
      </c>
      <c r="R2461" s="44" t="str">
        <f>VLOOKUP(F2461,'Set up'!$A$2:$E$48,5,FALSE)</f>
        <v>Chq</v>
      </c>
    </row>
    <row r="2462" spans="1:18" x14ac:dyDescent="0.3">
      <c r="A2462" s="4">
        <v>45280</v>
      </c>
      <c r="B2462" s="5">
        <f t="shared" si="858"/>
        <v>12</v>
      </c>
      <c r="C2462" s="5">
        <f t="shared" si="859"/>
        <v>2023</v>
      </c>
      <c r="D2462" s="5" t="s">
        <v>2131</v>
      </c>
      <c r="E2462" s="5" t="s">
        <v>1100</v>
      </c>
      <c r="F2462" s="1" t="s">
        <v>1311</v>
      </c>
      <c r="G2462" s="99" t="s">
        <v>1063</v>
      </c>
      <c r="H2462" s="5">
        <v>3</v>
      </c>
      <c r="I2462" s="5">
        <f>VLOOKUP(F2462,'Set up'!$A$2:$C$46,3,FALSE)</f>
        <v>30</v>
      </c>
      <c r="J2462" s="5">
        <f>VLOOKUP(F2462,'Set up'!$A$2:$D$46,4,FALSE)</f>
        <v>30</v>
      </c>
      <c r="K2462" s="4">
        <f t="shared" si="860"/>
        <v>45310</v>
      </c>
      <c r="L2462" s="5">
        <f t="shared" si="861"/>
        <v>1</v>
      </c>
      <c r="M2462" s="5">
        <f t="shared" si="862"/>
        <v>2024</v>
      </c>
      <c r="N2462" s="6">
        <v>285</v>
      </c>
      <c r="P2462" s="6">
        <f t="shared" si="863"/>
        <v>285</v>
      </c>
      <c r="Q2462" s="128">
        <f t="shared" si="864"/>
        <v>4037344.6500000018</v>
      </c>
      <c r="R2462" s="44" t="str">
        <f>VLOOKUP(F2462,'Set up'!$A$2:$E$48,5,FALSE)</f>
        <v>Chq</v>
      </c>
    </row>
    <row r="2463" spans="1:18" x14ac:dyDescent="0.3">
      <c r="A2463" s="4">
        <v>45280</v>
      </c>
      <c r="B2463" s="5">
        <f t="shared" si="858"/>
        <v>12</v>
      </c>
      <c r="C2463" s="5">
        <f t="shared" si="859"/>
        <v>2023</v>
      </c>
      <c r="D2463" s="5" t="s">
        <v>2131</v>
      </c>
      <c r="E2463" s="5" t="s">
        <v>1100</v>
      </c>
      <c r="F2463" s="1" t="s">
        <v>1311</v>
      </c>
      <c r="G2463" s="99" t="s">
        <v>1401</v>
      </c>
      <c r="H2463" s="5">
        <v>6</v>
      </c>
      <c r="I2463" s="5">
        <f>VLOOKUP(F2463,'Set up'!$A$2:$C$46,3,FALSE)</f>
        <v>30</v>
      </c>
      <c r="J2463" s="5">
        <f>VLOOKUP(F2463,'Set up'!$A$2:$D$46,4,FALSE)</f>
        <v>30</v>
      </c>
      <c r="K2463" s="4">
        <f t="shared" si="860"/>
        <v>45310</v>
      </c>
      <c r="L2463" s="5">
        <f t="shared" si="861"/>
        <v>1</v>
      </c>
      <c r="M2463" s="5">
        <f t="shared" si="862"/>
        <v>2024</v>
      </c>
      <c r="N2463" s="6">
        <v>930</v>
      </c>
      <c r="P2463" s="6">
        <f t="shared" si="863"/>
        <v>930</v>
      </c>
      <c r="Q2463" s="128">
        <f t="shared" si="864"/>
        <v>4038274.6500000018</v>
      </c>
      <c r="R2463" s="44" t="str">
        <f>VLOOKUP(F2463,'Set up'!$A$2:$E$48,5,FALSE)</f>
        <v>Chq</v>
      </c>
    </row>
    <row r="2464" spans="1:18" x14ac:dyDescent="0.3">
      <c r="A2464" s="4">
        <v>45281</v>
      </c>
      <c r="B2464" s="5">
        <f t="shared" si="858"/>
        <v>12</v>
      </c>
      <c r="C2464" s="5">
        <f t="shared" si="859"/>
        <v>2023</v>
      </c>
      <c r="D2464" s="5" t="s">
        <v>2132</v>
      </c>
      <c r="E2464" s="5" t="s">
        <v>2023</v>
      </c>
      <c r="F2464" s="1" t="s">
        <v>2020</v>
      </c>
      <c r="G2464" s="103" t="s">
        <v>1112</v>
      </c>
      <c r="H2464" s="5">
        <v>4</v>
      </c>
      <c r="I2464" s="5" t="str">
        <f>VLOOKUP(F2464,'Set up'!$A$2:$C$46,3,FALSE)</f>
        <v>Cash</v>
      </c>
      <c r="J2464" s="5">
        <f>VLOOKUP(F2464,'Set up'!$A$2:$D$46,4,FALSE)</f>
        <v>0</v>
      </c>
      <c r="K2464" s="4">
        <f t="shared" si="860"/>
        <v>45281</v>
      </c>
      <c r="L2464" s="5">
        <f t="shared" si="861"/>
        <v>12</v>
      </c>
      <c r="M2464" s="5">
        <f t="shared" si="862"/>
        <v>2023</v>
      </c>
      <c r="N2464" s="6">
        <v>250</v>
      </c>
      <c r="P2464" s="6">
        <f t="shared" si="863"/>
        <v>250</v>
      </c>
      <c r="Q2464" s="128">
        <f t="shared" si="864"/>
        <v>4038524.6500000018</v>
      </c>
      <c r="R2464" s="44" t="str">
        <f>VLOOKUP(F2464,'Set up'!$A$2:$E$48,5,FALSE)</f>
        <v>Trsf</v>
      </c>
    </row>
    <row r="2465" spans="1:18" x14ac:dyDescent="0.3">
      <c r="A2465" s="4">
        <v>45281</v>
      </c>
      <c r="B2465" s="5">
        <f t="shared" ref="B2465:B2476" si="865">MONTH(A2465)</f>
        <v>12</v>
      </c>
      <c r="C2465" s="5">
        <f t="shared" ref="C2465:C2476" si="866">YEAR(A2465)</f>
        <v>2023</v>
      </c>
      <c r="D2465" s="5" t="s">
        <v>2133</v>
      </c>
      <c r="E2465" s="5" t="s">
        <v>2023</v>
      </c>
      <c r="F2465" s="1" t="s">
        <v>2020</v>
      </c>
      <c r="G2465" s="103" t="s">
        <v>1897</v>
      </c>
      <c r="H2465" s="5">
        <v>4</v>
      </c>
      <c r="I2465" s="5" t="str">
        <f>VLOOKUP(F2465,'Set up'!$A$2:$C$46,3,FALSE)</f>
        <v>Cash</v>
      </c>
      <c r="J2465" s="5">
        <f>VLOOKUP(F2465,'Set up'!$A$2:$D$46,4,FALSE)</f>
        <v>0</v>
      </c>
      <c r="K2465" s="4">
        <f t="shared" ref="K2465:K2476" si="867">A2465+J2465</f>
        <v>45281</v>
      </c>
      <c r="L2465" s="5">
        <f t="shared" ref="L2465:L2476" si="868">MONTH(K2465)</f>
        <v>12</v>
      </c>
      <c r="M2465" s="5">
        <f t="shared" ref="M2465:M2476" si="869">YEAR(K2465)</f>
        <v>2023</v>
      </c>
      <c r="N2465" s="6">
        <v>6424</v>
      </c>
      <c r="P2465" s="6">
        <f t="shared" ref="P2465:P2476" si="870">SUM(N2465+O2465)</f>
        <v>6424</v>
      </c>
      <c r="Q2465" s="128">
        <f t="shared" ref="Q2465:Q2522" si="871">SUM(Q2464+N2465)</f>
        <v>4044948.6500000018</v>
      </c>
      <c r="R2465" s="44" t="str">
        <f>VLOOKUP(F2465,'Set up'!$A$2:$E$48,5,FALSE)</f>
        <v>Trsf</v>
      </c>
    </row>
    <row r="2466" spans="1:18" x14ac:dyDescent="0.3">
      <c r="A2466" s="4">
        <v>45281</v>
      </c>
      <c r="B2466" s="5">
        <f t="shared" si="865"/>
        <v>12</v>
      </c>
      <c r="C2466" s="5">
        <f t="shared" si="866"/>
        <v>2023</v>
      </c>
      <c r="D2466" s="5" t="s">
        <v>2133</v>
      </c>
      <c r="E2466" s="5" t="s">
        <v>2023</v>
      </c>
      <c r="F2466" s="1" t="s">
        <v>2020</v>
      </c>
      <c r="G2466" s="90" t="s">
        <v>2063</v>
      </c>
      <c r="H2466" s="5">
        <v>12</v>
      </c>
      <c r="I2466" s="5" t="str">
        <f>VLOOKUP(F2466,'Set up'!$A$2:$C$46,3,FALSE)</f>
        <v>Cash</v>
      </c>
      <c r="J2466" s="5">
        <f>VLOOKUP(F2466,'Set up'!$A$2:$D$46,4,FALSE)</f>
        <v>0</v>
      </c>
      <c r="K2466" s="4">
        <f t="shared" si="867"/>
        <v>45281</v>
      </c>
      <c r="L2466" s="5">
        <f t="shared" si="868"/>
        <v>12</v>
      </c>
      <c r="M2466" s="5">
        <f t="shared" si="869"/>
        <v>2023</v>
      </c>
      <c r="N2466" s="6">
        <v>2575.1999999999998</v>
      </c>
      <c r="P2466" s="6">
        <f t="shared" si="870"/>
        <v>2575.1999999999998</v>
      </c>
      <c r="Q2466" s="128">
        <f t="shared" si="871"/>
        <v>4047523.850000002</v>
      </c>
      <c r="R2466" s="44" t="str">
        <f>VLOOKUP(F2466,'Set up'!$A$2:$E$48,5,FALSE)</f>
        <v>Trsf</v>
      </c>
    </row>
    <row r="2467" spans="1:18" x14ac:dyDescent="0.3">
      <c r="A2467" s="4">
        <v>45281</v>
      </c>
      <c r="B2467" s="5">
        <f t="shared" si="865"/>
        <v>12</v>
      </c>
      <c r="C2467" s="5">
        <f t="shared" si="866"/>
        <v>2023</v>
      </c>
      <c r="D2467" s="5" t="s">
        <v>2133</v>
      </c>
      <c r="E2467" s="5" t="s">
        <v>2023</v>
      </c>
      <c r="F2467" s="1" t="s">
        <v>2020</v>
      </c>
      <c r="G2467" s="90" t="s">
        <v>1925</v>
      </c>
      <c r="H2467" s="5">
        <v>6</v>
      </c>
      <c r="I2467" s="5" t="str">
        <f>VLOOKUP(F2467,'Set up'!$A$2:$C$46,3,FALSE)</f>
        <v>Cash</v>
      </c>
      <c r="J2467" s="5">
        <f>VLOOKUP(F2467,'Set up'!$A$2:$D$46,4,FALSE)</f>
        <v>0</v>
      </c>
      <c r="K2467" s="4">
        <f t="shared" si="867"/>
        <v>45281</v>
      </c>
      <c r="L2467" s="5">
        <f t="shared" si="868"/>
        <v>12</v>
      </c>
      <c r="M2467" s="5">
        <f t="shared" si="869"/>
        <v>2023</v>
      </c>
      <c r="N2467" s="6">
        <v>1404</v>
      </c>
      <c r="P2467" s="6">
        <f t="shared" si="870"/>
        <v>1404</v>
      </c>
      <c r="Q2467" s="128">
        <f t="shared" si="871"/>
        <v>4048927.850000002</v>
      </c>
      <c r="R2467" s="44" t="str">
        <f>VLOOKUP(F2467,'Set up'!$A$2:$E$48,5,FALSE)</f>
        <v>Trsf</v>
      </c>
    </row>
    <row r="2468" spans="1:18" x14ac:dyDescent="0.3">
      <c r="A2468" s="4">
        <v>45281</v>
      </c>
      <c r="B2468" s="5">
        <f t="shared" si="865"/>
        <v>12</v>
      </c>
      <c r="C2468" s="5">
        <f t="shared" si="866"/>
        <v>2023</v>
      </c>
      <c r="D2468" s="5" t="s">
        <v>2133</v>
      </c>
      <c r="E2468" s="5" t="s">
        <v>2023</v>
      </c>
      <c r="F2468" s="1" t="s">
        <v>2020</v>
      </c>
      <c r="G2468" s="90" t="s">
        <v>1063</v>
      </c>
      <c r="H2468" s="5">
        <v>4</v>
      </c>
      <c r="I2468" s="5" t="str">
        <f>VLOOKUP(F2468,'Set up'!$A$2:$C$46,3,FALSE)</f>
        <v>Cash</v>
      </c>
      <c r="J2468" s="5">
        <f>VLOOKUP(F2468,'Set up'!$A$2:$D$46,4,FALSE)</f>
        <v>0</v>
      </c>
      <c r="K2468" s="4">
        <f t="shared" si="867"/>
        <v>45281</v>
      </c>
      <c r="L2468" s="5">
        <f t="shared" si="868"/>
        <v>12</v>
      </c>
      <c r="M2468" s="5">
        <f t="shared" si="869"/>
        <v>2023</v>
      </c>
      <c r="N2468" s="6">
        <v>380</v>
      </c>
      <c r="P2468" s="6">
        <f t="shared" si="870"/>
        <v>380</v>
      </c>
      <c r="Q2468" s="128">
        <f t="shared" si="871"/>
        <v>4049307.850000002</v>
      </c>
      <c r="R2468" s="44" t="str">
        <f>VLOOKUP(F2468,'Set up'!$A$2:$E$48,5,FALSE)</f>
        <v>Trsf</v>
      </c>
    </row>
    <row r="2469" spans="1:18" x14ac:dyDescent="0.3">
      <c r="A2469" s="4">
        <v>45281</v>
      </c>
      <c r="B2469" s="5">
        <f t="shared" si="865"/>
        <v>12</v>
      </c>
      <c r="C2469" s="5">
        <f t="shared" si="866"/>
        <v>2023</v>
      </c>
      <c r="D2469" s="5" t="s">
        <v>2133</v>
      </c>
      <c r="E2469" s="5" t="s">
        <v>2023</v>
      </c>
      <c r="F2469" s="1" t="s">
        <v>2020</v>
      </c>
      <c r="G2469" s="90" t="s">
        <v>1075</v>
      </c>
      <c r="H2469" s="5">
        <v>1</v>
      </c>
      <c r="I2469" s="5" t="str">
        <f>VLOOKUP(F2469,'Set up'!$A$2:$C$46,3,FALSE)</f>
        <v>Cash</v>
      </c>
      <c r="J2469" s="5">
        <f>VLOOKUP(F2469,'Set up'!$A$2:$D$46,4,FALSE)</f>
        <v>0</v>
      </c>
      <c r="K2469" s="4">
        <f t="shared" si="867"/>
        <v>45281</v>
      </c>
      <c r="L2469" s="5">
        <f t="shared" si="868"/>
        <v>12</v>
      </c>
      <c r="M2469" s="5">
        <f t="shared" si="869"/>
        <v>2023</v>
      </c>
      <c r="N2469" s="6">
        <v>1000</v>
      </c>
      <c r="P2469" s="6">
        <f t="shared" si="870"/>
        <v>1000</v>
      </c>
      <c r="Q2469" s="128">
        <f t="shared" si="871"/>
        <v>4050307.850000002</v>
      </c>
      <c r="R2469" s="44" t="str">
        <f>VLOOKUP(F2469,'Set up'!$A$2:$E$48,5,FALSE)</f>
        <v>Trsf</v>
      </c>
    </row>
    <row r="2470" spans="1:18" x14ac:dyDescent="0.3">
      <c r="A2470" s="4">
        <v>45281</v>
      </c>
      <c r="B2470" s="5">
        <f t="shared" si="865"/>
        <v>12</v>
      </c>
      <c r="C2470" s="5">
        <f t="shared" si="866"/>
        <v>2023</v>
      </c>
      <c r="D2470" s="5" t="s">
        <v>2134</v>
      </c>
      <c r="E2470" s="5" t="s">
        <v>787</v>
      </c>
      <c r="F2470" s="1" t="s">
        <v>786</v>
      </c>
      <c r="G2470" s="95" t="s">
        <v>17</v>
      </c>
      <c r="H2470" s="5">
        <v>1</v>
      </c>
      <c r="I2470" s="5" t="str">
        <f>VLOOKUP(F2470,'Set up'!$A$2:$C$46,3,FALSE)</f>
        <v>Cash</v>
      </c>
      <c r="J2470" s="5">
        <f>VLOOKUP(F2470,'Set up'!$A$2:$D$46,4,FALSE)</f>
        <v>0</v>
      </c>
      <c r="K2470" s="4">
        <f t="shared" si="867"/>
        <v>45281</v>
      </c>
      <c r="L2470" s="5">
        <f t="shared" si="868"/>
        <v>12</v>
      </c>
      <c r="M2470" s="5">
        <f t="shared" si="869"/>
        <v>2023</v>
      </c>
      <c r="N2470" s="6">
        <v>110</v>
      </c>
      <c r="P2470" s="6">
        <f t="shared" si="870"/>
        <v>110</v>
      </c>
      <c r="Q2470" s="128">
        <f t="shared" si="871"/>
        <v>4050417.850000002</v>
      </c>
      <c r="R2470" s="44" t="str">
        <f>VLOOKUP(F2470,'Set up'!$A$2:$E$48,5,FALSE)</f>
        <v>Trsf</v>
      </c>
    </row>
    <row r="2471" spans="1:18" x14ac:dyDescent="0.3">
      <c r="A2471" s="4">
        <v>45281</v>
      </c>
      <c r="B2471" s="5">
        <f t="shared" si="865"/>
        <v>12</v>
      </c>
      <c r="C2471" s="5">
        <f t="shared" si="866"/>
        <v>2023</v>
      </c>
      <c r="D2471" s="5" t="s">
        <v>2134</v>
      </c>
      <c r="E2471" s="5" t="s">
        <v>787</v>
      </c>
      <c r="F2471" s="1" t="s">
        <v>786</v>
      </c>
      <c r="G2471" s="90" t="s">
        <v>2093</v>
      </c>
      <c r="H2471" s="5">
        <v>1</v>
      </c>
      <c r="I2471" s="5" t="str">
        <f>VLOOKUP(F2471,'Set up'!$A$2:$C$46,3,FALSE)</f>
        <v>Cash</v>
      </c>
      <c r="J2471" s="5">
        <f>VLOOKUP(F2471,'Set up'!$A$2:$D$46,4,FALSE)</f>
        <v>0</v>
      </c>
      <c r="K2471" s="4">
        <f t="shared" si="867"/>
        <v>45281</v>
      </c>
      <c r="L2471" s="5">
        <f t="shared" si="868"/>
        <v>12</v>
      </c>
      <c r="M2471" s="5">
        <f t="shared" si="869"/>
        <v>2023</v>
      </c>
      <c r="N2471" s="6">
        <v>62.5</v>
      </c>
      <c r="P2471" s="6">
        <f t="shared" si="870"/>
        <v>62.5</v>
      </c>
      <c r="Q2471" s="128">
        <f t="shared" si="871"/>
        <v>4050480.350000002</v>
      </c>
      <c r="R2471" s="44" t="str">
        <f>VLOOKUP(F2471,'Set up'!$A$2:$E$48,5,FALSE)</f>
        <v>Trsf</v>
      </c>
    </row>
    <row r="2472" spans="1:18" x14ac:dyDescent="0.3">
      <c r="A2472" s="4">
        <v>45281</v>
      </c>
      <c r="B2472" s="5">
        <f t="shared" si="865"/>
        <v>12</v>
      </c>
      <c r="C2472" s="5">
        <f t="shared" si="866"/>
        <v>2023</v>
      </c>
      <c r="D2472" s="5" t="s">
        <v>2134</v>
      </c>
      <c r="E2472" s="5" t="s">
        <v>787</v>
      </c>
      <c r="F2472" s="1" t="s">
        <v>786</v>
      </c>
      <c r="G2472" s="90" t="s">
        <v>2130</v>
      </c>
      <c r="H2472" s="5">
        <v>1</v>
      </c>
      <c r="I2472" s="5" t="str">
        <f>VLOOKUP(F2472,'Set up'!$A$2:$C$46,3,FALSE)</f>
        <v>Cash</v>
      </c>
      <c r="J2472" s="5">
        <f>VLOOKUP(F2472,'Set up'!$A$2:$D$46,4,FALSE)</f>
        <v>0</v>
      </c>
      <c r="K2472" s="4">
        <f t="shared" si="867"/>
        <v>45281</v>
      </c>
      <c r="L2472" s="5">
        <f t="shared" si="868"/>
        <v>12</v>
      </c>
      <c r="M2472" s="5">
        <f t="shared" si="869"/>
        <v>2023</v>
      </c>
      <c r="N2472" s="6">
        <v>283.8</v>
      </c>
      <c r="P2472" s="6">
        <f t="shared" si="870"/>
        <v>283.8</v>
      </c>
      <c r="Q2472" s="128">
        <f t="shared" si="871"/>
        <v>4050764.1500000018</v>
      </c>
      <c r="R2472" s="44" t="str">
        <f>VLOOKUP(F2472,'Set up'!$A$2:$E$48,5,FALSE)</f>
        <v>Trsf</v>
      </c>
    </row>
    <row r="2473" spans="1:18" x14ac:dyDescent="0.3">
      <c r="A2473" s="4">
        <v>45281</v>
      </c>
      <c r="B2473" s="5">
        <f t="shared" si="865"/>
        <v>12</v>
      </c>
      <c r="C2473" s="5">
        <f t="shared" si="866"/>
        <v>2023</v>
      </c>
      <c r="D2473" s="5" t="s">
        <v>2134</v>
      </c>
      <c r="E2473" s="5" t="s">
        <v>787</v>
      </c>
      <c r="F2473" s="1" t="s">
        <v>786</v>
      </c>
      <c r="G2473" s="90" t="s">
        <v>2135</v>
      </c>
      <c r="H2473" s="5">
        <v>1</v>
      </c>
      <c r="I2473" s="5" t="str">
        <f>VLOOKUP(F2473,'Set up'!$A$2:$C$46,3,FALSE)</f>
        <v>Cash</v>
      </c>
      <c r="J2473" s="5">
        <f>VLOOKUP(F2473,'Set up'!$A$2:$D$46,4,FALSE)</f>
        <v>0</v>
      </c>
      <c r="K2473" s="4">
        <f t="shared" si="867"/>
        <v>45281</v>
      </c>
      <c r="L2473" s="5">
        <f t="shared" si="868"/>
        <v>12</v>
      </c>
      <c r="M2473" s="5">
        <f t="shared" si="869"/>
        <v>2023</v>
      </c>
      <c r="N2473" s="6">
        <v>315</v>
      </c>
      <c r="P2473" s="6">
        <f t="shared" si="870"/>
        <v>315</v>
      </c>
      <c r="Q2473" s="128">
        <f t="shared" si="871"/>
        <v>4051079.1500000018</v>
      </c>
      <c r="R2473" s="44" t="str">
        <f>VLOOKUP(F2473,'Set up'!$A$2:$E$48,5,FALSE)</f>
        <v>Trsf</v>
      </c>
    </row>
    <row r="2474" spans="1:18" x14ac:dyDescent="0.3">
      <c r="A2474" s="4">
        <v>45281</v>
      </c>
      <c r="B2474" s="5">
        <f t="shared" si="865"/>
        <v>12</v>
      </c>
      <c r="C2474" s="5">
        <f t="shared" si="866"/>
        <v>2023</v>
      </c>
      <c r="D2474" s="5" t="s">
        <v>2136</v>
      </c>
      <c r="E2474" s="5" t="str">
        <f>VLOOKUP(F2474,'Set up'!$A$2:$C$46,2,FALSE)</f>
        <v>C00000043</v>
      </c>
      <c r="F2474" s="1" t="s">
        <v>2114</v>
      </c>
      <c r="G2474" s="107" t="s">
        <v>1741</v>
      </c>
      <c r="H2474" s="5">
        <v>2</v>
      </c>
      <c r="I2474" s="5" t="str">
        <f>VLOOKUP(F2474,'Set up'!$A$2:$C$46,3,FALSE)</f>
        <v>Cash</v>
      </c>
      <c r="J2474" s="5">
        <f>VLOOKUP(F2474,'Set up'!$A$2:$D$46,4,FALSE)</f>
        <v>0</v>
      </c>
      <c r="K2474" s="4">
        <f t="shared" si="867"/>
        <v>45281</v>
      </c>
      <c r="L2474" s="5">
        <f t="shared" si="868"/>
        <v>12</v>
      </c>
      <c r="M2474" s="5">
        <f t="shared" si="869"/>
        <v>2023</v>
      </c>
      <c r="N2474" s="6">
        <v>3476</v>
      </c>
      <c r="P2474" s="6">
        <f t="shared" si="870"/>
        <v>3476</v>
      </c>
      <c r="Q2474" s="128">
        <f t="shared" si="871"/>
        <v>4054555.1500000018</v>
      </c>
      <c r="R2474" s="44" t="str">
        <f>VLOOKUP(F2474,'Set up'!$A$2:$E$48,5,FALSE)</f>
        <v>Trsf</v>
      </c>
    </row>
    <row r="2475" spans="1:18" x14ac:dyDescent="0.3">
      <c r="A2475" s="4">
        <v>45281</v>
      </c>
      <c r="B2475" s="5">
        <f t="shared" si="865"/>
        <v>12</v>
      </c>
      <c r="C2475" s="5">
        <f t="shared" si="866"/>
        <v>2023</v>
      </c>
      <c r="D2475" s="5" t="s">
        <v>2136</v>
      </c>
      <c r="E2475" s="5" t="str">
        <f>VLOOKUP(F2475,'Set up'!$A$2:$C$46,2,FALSE)</f>
        <v>C00000043</v>
      </c>
      <c r="F2475" s="1" t="s">
        <v>2114</v>
      </c>
      <c r="G2475" s="99" t="s">
        <v>1392</v>
      </c>
      <c r="H2475" s="5">
        <v>1</v>
      </c>
      <c r="I2475" s="5" t="str">
        <f>VLOOKUP(F2475,'Set up'!$A$2:$C$46,3,FALSE)</f>
        <v>Cash</v>
      </c>
      <c r="J2475" s="5">
        <f>VLOOKUP(F2475,'Set up'!$A$2:$D$46,4,FALSE)</f>
        <v>0</v>
      </c>
      <c r="K2475" s="4">
        <f t="shared" si="867"/>
        <v>45281</v>
      </c>
      <c r="L2475" s="5">
        <f t="shared" si="868"/>
        <v>12</v>
      </c>
      <c r="M2475" s="5">
        <f t="shared" si="869"/>
        <v>2023</v>
      </c>
      <c r="N2475" s="6">
        <v>432</v>
      </c>
      <c r="P2475" s="6">
        <f t="shared" si="870"/>
        <v>432</v>
      </c>
      <c r="Q2475" s="128">
        <f t="shared" si="871"/>
        <v>4054987.1500000018</v>
      </c>
      <c r="R2475" s="44" t="str">
        <f>VLOOKUP(F2475,'Set up'!$A$2:$E$48,5,FALSE)</f>
        <v>Trsf</v>
      </c>
    </row>
    <row r="2476" spans="1:18" x14ac:dyDescent="0.3">
      <c r="A2476" s="4">
        <v>45281</v>
      </c>
      <c r="B2476" s="5">
        <f t="shared" si="865"/>
        <v>12</v>
      </c>
      <c r="C2476" s="5">
        <f t="shared" si="866"/>
        <v>2023</v>
      </c>
      <c r="D2476" s="5" t="s">
        <v>2136</v>
      </c>
      <c r="E2476" s="5" t="str">
        <f>VLOOKUP(F2476,'Set up'!$A$2:$C$46,2,FALSE)</f>
        <v>C00000043</v>
      </c>
      <c r="F2476" s="1" t="s">
        <v>2114</v>
      </c>
      <c r="G2476" s="99" t="s">
        <v>2094</v>
      </c>
      <c r="H2476" s="5">
        <v>10</v>
      </c>
      <c r="I2476" s="5" t="str">
        <f>VLOOKUP(F2476,'Set up'!$A$2:$C$46,3,FALSE)</f>
        <v>Cash</v>
      </c>
      <c r="J2476" s="5">
        <f>VLOOKUP(F2476,'Set up'!$A$2:$D$46,4,FALSE)</f>
        <v>0</v>
      </c>
      <c r="K2476" s="4">
        <f t="shared" si="867"/>
        <v>45281</v>
      </c>
      <c r="L2476" s="5">
        <f t="shared" si="868"/>
        <v>12</v>
      </c>
      <c r="M2476" s="5">
        <f t="shared" si="869"/>
        <v>2023</v>
      </c>
      <c r="N2476" s="6">
        <v>600</v>
      </c>
      <c r="P2476" s="6">
        <f t="shared" si="870"/>
        <v>600</v>
      </c>
      <c r="Q2476" s="128">
        <f t="shared" si="871"/>
        <v>4055587.1500000018</v>
      </c>
      <c r="R2476" s="44" t="str">
        <f>VLOOKUP(F2476,'Set up'!$A$2:$E$48,5,FALSE)</f>
        <v>Trsf</v>
      </c>
    </row>
    <row r="2477" spans="1:18" x14ac:dyDescent="0.3">
      <c r="A2477" s="4">
        <v>45281</v>
      </c>
      <c r="B2477" s="5">
        <f t="shared" si="850"/>
        <v>12</v>
      </c>
      <c r="C2477" s="5">
        <f t="shared" si="851"/>
        <v>2023</v>
      </c>
      <c r="D2477" s="5" t="s">
        <v>2136</v>
      </c>
      <c r="E2477" s="5" t="str">
        <f>VLOOKUP(F2477,'Set up'!$A$2:$C$46,2,FALSE)</f>
        <v>C00000043</v>
      </c>
      <c r="F2477" s="1" t="s">
        <v>2114</v>
      </c>
      <c r="G2477" s="99" t="s">
        <v>46</v>
      </c>
      <c r="H2477" s="5">
        <v>2</v>
      </c>
      <c r="I2477" s="5" t="str">
        <f>VLOOKUP(F2477,'Set up'!$A$2:$C$46,3,FALSE)</f>
        <v>Cash</v>
      </c>
      <c r="J2477" s="5">
        <f>VLOOKUP(F2477,'Set up'!$A$2:$D$46,4,FALSE)</f>
        <v>0</v>
      </c>
      <c r="K2477" s="4">
        <f t="shared" si="857"/>
        <v>45281</v>
      </c>
      <c r="L2477" s="5">
        <f t="shared" si="852"/>
        <v>12</v>
      </c>
      <c r="M2477" s="5">
        <f t="shared" si="853"/>
        <v>2023</v>
      </c>
      <c r="N2477" s="6">
        <v>220</v>
      </c>
      <c r="P2477" s="6">
        <f t="shared" si="854"/>
        <v>220</v>
      </c>
      <c r="Q2477" s="128">
        <f t="shared" si="871"/>
        <v>4055807.1500000018</v>
      </c>
      <c r="R2477" s="44" t="str">
        <f>VLOOKUP(F2477,'Set up'!$A$2:$E$48,5,FALSE)</f>
        <v>Trsf</v>
      </c>
    </row>
    <row r="2478" spans="1:18" x14ac:dyDescent="0.3">
      <c r="A2478" s="4">
        <v>45282</v>
      </c>
      <c r="B2478" s="5">
        <f t="shared" ref="B2478:B2496" si="872">MONTH(A2478)</f>
        <v>12</v>
      </c>
      <c r="C2478" s="5">
        <f t="shared" ref="C2478:C2496" si="873">YEAR(A2478)</f>
        <v>2023</v>
      </c>
      <c r="D2478" s="5" t="s">
        <v>2137</v>
      </c>
      <c r="E2478" s="5" t="str">
        <f>VLOOKUP(F2478,'Set up'!$A$2:$C$46,2,FALSE)</f>
        <v>C00000026</v>
      </c>
      <c r="F2478" s="1" t="s">
        <v>786</v>
      </c>
      <c r="G2478" s="95" t="s">
        <v>1401</v>
      </c>
      <c r="H2478" s="5">
        <v>1</v>
      </c>
      <c r="I2478" s="5" t="str">
        <f>VLOOKUP(F2478,'Set up'!$A$2:$C$46,3,FALSE)</f>
        <v>Cash</v>
      </c>
      <c r="J2478" s="5">
        <f>VLOOKUP(F2478,'Set up'!$A$2:$D$46,4,FALSE)</f>
        <v>0</v>
      </c>
      <c r="K2478" s="4">
        <f t="shared" ref="K2478:K2496" si="874">A2478+J2478</f>
        <v>45282</v>
      </c>
      <c r="L2478" s="5">
        <f t="shared" ref="L2478:L2496" si="875">MONTH(K2478)</f>
        <v>12</v>
      </c>
      <c r="M2478" s="5">
        <f t="shared" ref="M2478:M2496" si="876">YEAR(K2478)</f>
        <v>2023</v>
      </c>
      <c r="N2478" s="6">
        <v>175</v>
      </c>
      <c r="P2478" s="6">
        <f t="shared" ref="P2478:P2496" si="877">SUM(N2478+O2478)</f>
        <v>175</v>
      </c>
      <c r="Q2478" s="128">
        <f t="shared" si="871"/>
        <v>4055982.1500000018</v>
      </c>
      <c r="R2478" s="44" t="str">
        <f>VLOOKUP(F2478,'Set up'!$A$2:$E$48,5,FALSE)</f>
        <v>Trsf</v>
      </c>
    </row>
    <row r="2479" spans="1:18" x14ac:dyDescent="0.3">
      <c r="A2479" s="4">
        <v>45282</v>
      </c>
      <c r="B2479" s="5">
        <f t="shared" si="872"/>
        <v>12</v>
      </c>
      <c r="C2479" s="5">
        <f t="shared" si="873"/>
        <v>2023</v>
      </c>
      <c r="D2479" s="5" t="s">
        <v>2138</v>
      </c>
      <c r="E2479" s="5" t="str">
        <f>VLOOKUP(F2479,'Set up'!$A$2:$C$46,2,FALSE)</f>
        <v>C00000021</v>
      </c>
      <c r="F2479" s="1" t="s">
        <v>493</v>
      </c>
      <c r="G2479" s="107" t="s">
        <v>67</v>
      </c>
      <c r="H2479" s="5">
        <v>1</v>
      </c>
      <c r="I2479" s="5" t="str">
        <f>VLOOKUP(F2479,'Set up'!$A$2:$C$46,3,FALSE)</f>
        <v>Cash</v>
      </c>
      <c r="J2479" s="5">
        <f>VLOOKUP(F2479,'Set up'!$A$2:$D$46,4,FALSE)</f>
        <v>0</v>
      </c>
      <c r="K2479" s="4">
        <f t="shared" si="874"/>
        <v>45282</v>
      </c>
      <c r="L2479" s="5">
        <f t="shared" si="875"/>
        <v>12</v>
      </c>
      <c r="M2479" s="5">
        <f t="shared" si="876"/>
        <v>2023</v>
      </c>
      <c r="N2479" s="6">
        <v>1738</v>
      </c>
      <c r="P2479" s="6">
        <f t="shared" si="877"/>
        <v>1738</v>
      </c>
      <c r="Q2479" s="128">
        <f t="shared" si="871"/>
        <v>4057720.1500000018</v>
      </c>
      <c r="R2479" s="44" t="str">
        <f>VLOOKUP(F2479,'Set up'!$A$2:$E$48,5,FALSE)</f>
        <v>PD Chq</v>
      </c>
    </row>
    <row r="2480" spans="1:18" x14ac:dyDescent="0.3">
      <c r="A2480" s="4">
        <v>45282</v>
      </c>
      <c r="B2480" s="5">
        <f t="shared" si="872"/>
        <v>12</v>
      </c>
      <c r="C2480" s="5">
        <f t="shared" si="873"/>
        <v>2023</v>
      </c>
      <c r="D2480" s="5" t="s">
        <v>2138</v>
      </c>
      <c r="E2480" s="5" t="str">
        <f>VLOOKUP(F2480,'Set up'!$A$2:$C$46,2,FALSE)</f>
        <v>C00000021</v>
      </c>
      <c r="F2480" s="1" t="s">
        <v>493</v>
      </c>
      <c r="G2480" s="99" t="s">
        <v>1063</v>
      </c>
      <c r="H2480" s="5">
        <v>1</v>
      </c>
      <c r="I2480" s="5" t="str">
        <f>VLOOKUP(F2480,'Set up'!$A$2:$C$46,3,FALSE)</f>
        <v>Cash</v>
      </c>
      <c r="J2480" s="5">
        <f>VLOOKUP(F2480,'Set up'!$A$2:$D$46,4,FALSE)</f>
        <v>0</v>
      </c>
      <c r="K2480" s="4">
        <f t="shared" si="874"/>
        <v>45282</v>
      </c>
      <c r="L2480" s="5">
        <f t="shared" si="875"/>
        <v>12</v>
      </c>
      <c r="M2480" s="5">
        <f t="shared" si="876"/>
        <v>2023</v>
      </c>
      <c r="N2480" s="6">
        <v>95</v>
      </c>
      <c r="P2480" s="6">
        <f t="shared" si="877"/>
        <v>95</v>
      </c>
      <c r="Q2480" s="128">
        <f t="shared" si="871"/>
        <v>4057815.1500000018</v>
      </c>
      <c r="R2480" s="44" t="str">
        <f>VLOOKUP(F2480,'Set up'!$A$2:$E$48,5,FALSE)</f>
        <v>PD Chq</v>
      </c>
    </row>
    <row r="2481" spans="1:18" x14ac:dyDescent="0.3">
      <c r="A2481" s="4">
        <v>45282</v>
      </c>
      <c r="B2481" s="5">
        <f t="shared" si="872"/>
        <v>12</v>
      </c>
      <c r="C2481" s="5">
        <f t="shared" si="873"/>
        <v>2023</v>
      </c>
      <c r="D2481" s="5" t="s">
        <v>2138</v>
      </c>
      <c r="E2481" s="5" t="str">
        <f>VLOOKUP(F2481,'Set up'!$A$2:$C$46,2,FALSE)</f>
        <v>C00000021</v>
      </c>
      <c r="F2481" s="1" t="s">
        <v>493</v>
      </c>
      <c r="G2481" s="99" t="s">
        <v>2093</v>
      </c>
      <c r="H2481" s="5">
        <v>5</v>
      </c>
      <c r="I2481" s="5" t="str">
        <f>VLOOKUP(F2481,'Set up'!$A$2:$C$46,3,FALSE)</f>
        <v>Cash</v>
      </c>
      <c r="J2481" s="5">
        <f>VLOOKUP(F2481,'Set up'!$A$2:$D$46,4,FALSE)</f>
        <v>0</v>
      </c>
      <c r="K2481" s="4">
        <f t="shared" si="874"/>
        <v>45282</v>
      </c>
      <c r="L2481" s="5">
        <f t="shared" si="875"/>
        <v>12</v>
      </c>
      <c r="M2481" s="5">
        <f t="shared" si="876"/>
        <v>2023</v>
      </c>
      <c r="N2481" s="6">
        <v>312.5</v>
      </c>
      <c r="P2481" s="6">
        <f t="shared" si="877"/>
        <v>312.5</v>
      </c>
      <c r="Q2481" s="128">
        <f t="shared" si="871"/>
        <v>4058127.6500000018</v>
      </c>
      <c r="R2481" s="44" t="str">
        <f>VLOOKUP(F2481,'Set up'!$A$2:$E$48,5,FALSE)</f>
        <v>PD Chq</v>
      </c>
    </row>
    <row r="2482" spans="1:18" x14ac:dyDescent="0.3">
      <c r="A2482" s="4">
        <v>45287</v>
      </c>
      <c r="B2482" s="5">
        <f t="shared" si="872"/>
        <v>12</v>
      </c>
      <c r="C2482" s="5">
        <f t="shared" si="873"/>
        <v>2023</v>
      </c>
      <c r="D2482" s="5" t="s">
        <v>2139</v>
      </c>
      <c r="E2482" s="5" t="str">
        <f>VLOOKUP(F2482,'Set up'!$A$2:$C$46,2,FALSE)</f>
        <v>C00000042</v>
      </c>
      <c r="F2482" s="1" t="s">
        <v>2020</v>
      </c>
      <c r="G2482" s="103" t="s">
        <v>2093</v>
      </c>
      <c r="H2482" s="5">
        <v>5</v>
      </c>
      <c r="I2482" s="5" t="str">
        <f>VLOOKUP(F2482,'Set up'!$A$2:$C$46,3,FALSE)</f>
        <v>Cash</v>
      </c>
      <c r="J2482" s="5">
        <f>VLOOKUP(F2482,'Set up'!$A$2:$D$46,4,FALSE)</f>
        <v>0</v>
      </c>
      <c r="K2482" s="4">
        <f t="shared" si="874"/>
        <v>45287</v>
      </c>
      <c r="L2482" s="5">
        <f t="shared" si="875"/>
        <v>12</v>
      </c>
      <c r="M2482" s="5">
        <f t="shared" si="876"/>
        <v>2023</v>
      </c>
      <c r="N2482" s="6">
        <v>312.5</v>
      </c>
      <c r="P2482" s="6">
        <f t="shared" si="877"/>
        <v>312.5</v>
      </c>
      <c r="Q2482" s="128">
        <f t="shared" si="871"/>
        <v>4058440.1500000018</v>
      </c>
      <c r="R2482" s="44" t="str">
        <f>VLOOKUP(F2482,'Set up'!$A$2:$E$48,5,FALSE)</f>
        <v>Trsf</v>
      </c>
    </row>
    <row r="2483" spans="1:18" x14ac:dyDescent="0.3">
      <c r="A2483" s="4">
        <v>45287</v>
      </c>
      <c r="B2483" s="5">
        <f t="shared" si="872"/>
        <v>12</v>
      </c>
      <c r="C2483" s="5">
        <f t="shared" si="873"/>
        <v>2023</v>
      </c>
      <c r="D2483" s="5" t="s">
        <v>2140</v>
      </c>
      <c r="E2483" s="5" t="str">
        <f>VLOOKUP(F2483,'Set up'!$A$2:$C$46,2,FALSE)</f>
        <v>C00000042</v>
      </c>
      <c r="F2483" s="1" t="s">
        <v>2020</v>
      </c>
      <c r="G2483" s="103" t="s">
        <v>1736</v>
      </c>
      <c r="H2483" s="5">
        <v>5</v>
      </c>
      <c r="I2483" s="5" t="str">
        <f>VLOOKUP(F2483,'Set up'!$A$2:$C$46,3,FALSE)</f>
        <v>Cash</v>
      </c>
      <c r="J2483" s="5">
        <f>VLOOKUP(F2483,'Set up'!$A$2:$D$46,4,FALSE)</f>
        <v>0</v>
      </c>
      <c r="K2483" s="4">
        <f t="shared" si="874"/>
        <v>45287</v>
      </c>
      <c r="L2483" s="5">
        <f t="shared" si="875"/>
        <v>12</v>
      </c>
      <c r="M2483" s="5">
        <f t="shared" si="876"/>
        <v>2023</v>
      </c>
      <c r="N2483" s="6">
        <v>8030</v>
      </c>
      <c r="P2483" s="6">
        <f t="shared" si="877"/>
        <v>8030</v>
      </c>
      <c r="Q2483" s="128">
        <f t="shared" si="871"/>
        <v>4066470.1500000018</v>
      </c>
      <c r="R2483" s="44" t="str">
        <f>VLOOKUP(F2483,'Set up'!$A$2:$E$48,5,FALSE)</f>
        <v>Trsf</v>
      </c>
    </row>
    <row r="2484" spans="1:18" x14ac:dyDescent="0.3">
      <c r="A2484" s="4">
        <v>45287</v>
      </c>
      <c r="B2484" s="5">
        <f t="shared" si="872"/>
        <v>12</v>
      </c>
      <c r="C2484" s="5">
        <f t="shared" si="873"/>
        <v>2023</v>
      </c>
      <c r="D2484" s="5" t="s">
        <v>2140</v>
      </c>
      <c r="E2484" s="5" t="str">
        <f>VLOOKUP(F2484,'Set up'!$A$2:$C$46,2,FALSE)</f>
        <v>C00000042</v>
      </c>
      <c r="F2484" s="1" t="s">
        <v>2020</v>
      </c>
      <c r="G2484" s="90" t="s">
        <v>1799</v>
      </c>
      <c r="H2484" s="5">
        <v>11</v>
      </c>
      <c r="I2484" s="5" t="str">
        <f>VLOOKUP(F2484,'Set up'!$A$2:$C$46,3,FALSE)</f>
        <v>Cash</v>
      </c>
      <c r="J2484" s="5">
        <f>VLOOKUP(F2484,'Set up'!$A$2:$D$46,4,FALSE)</f>
        <v>0</v>
      </c>
      <c r="K2484" s="4">
        <f t="shared" si="874"/>
        <v>45287</v>
      </c>
      <c r="L2484" s="5">
        <f t="shared" si="875"/>
        <v>12</v>
      </c>
      <c r="M2484" s="5">
        <f t="shared" si="876"/>
        <v>2023</v>
      </c>
      <c r="N2484" s="6">
        <v>1914</v>
      </c>
      <c r="P2484" s="6">
        <f t="shared" si="877"/>
        <v>1914</v>
      </c>
      <c r="Q2484" s="128">
        <f t="shared" si="871"/>
        <v>4068384.1500000018</v>
      </c>
      <c r="R2484" s="44" t="str">
        <f>VLOOKUP(F2484,'Set up'!$A$2:$E$48,5,FALSE)</f>
        <v>Trsf</v>
      </c>
    </row>
    <row r="2485" spans="1:18" x14ac:dyDescent="0.3">
      <c r="A2485" s="4">
        <v>45287</v>
      </c>
      <c r="B2485" s="5">
        <f t="shared" si="872"/>
        <v>12</v>
      </c>
      <c r="C2485" s="5">
        <f t="shared" si="873"/>
        <v>2023</v>
      </c>
      <c r="D2485" s="5" t="s">
        <v>2140</v>
      </c>
      <c r="E2485" s="5" t="str">
        <f>VLOOKUP(F2485,'Set up'!$A$2:$C$46,2,FALSE)</f>
        <v>C00000042</v>
      </c>
      <c r="F2485" s="1" t="s">
        <v>2020</v>
      </c>
      <c r="G2485" s="90" t="s">
        <v>1925</v>
      </c>
      <c r="H2485" s="5">
        <v>6</v>
      </c>
      <c r="I2485" s="5" t="str">
        <f>VLOOKUP(F2485,'Set up'!$A$2:$C$46,3,FALSE)</f>
        <v>Cash</v>
      </c>
      <c r="J2485" s="5">
        <f>VLOOKUP(F2485,'Set up'!$A$2:$D$46,4,FALSE)</f>
        <v>0</v>
      </c>
      <c r="K2485" s="4">
        <f t="shared" si="874"/>
        <v>45287</v>
      </c>
      <c r="L2485" s="5">
        <f t="shared" si="875"/>
        <v>12</v>
      </c>
      <c r="M2485" s="5">
        <f t="shared" si="876"/>
        <v>2023</v>
      </c>
      <c r="N2485" s="6">
        <v>1404</v>
      </c>
      <c r="P2485" s="6">
        <f t="shared" si="877"/>
        <v>1404</v>
      </c>
      <c r="Q2485" s="128">
        <f t="shared" si="871"/>
        <v>4069788.1500000018</v>
      </c>
      <c r="R2485" s="44" t="str">
        <f>VLOOKUP(F2485,'Set up'!$A$2:$E$48,5,FALSE)</f>
        <v>Trsf</v>
      </c>
    </row>
    <row r="2486" spans="1:18" x14ac:dyDescent="0.3">
      <c r="A2486" s="4">
        <v>45287</v>
      </c>
      <c r="B2486" s="5">
        <f t="shared" si="872"/>
        <v>12</v>
      </c>
      <c r="C2486" s="5">
        <f t="shared" si="873"/>
        <v>2023</v>
      </c>
      <c r="D2486" s="5" t="s">
        <v>2140</v>
      </c>
      <c r="E2486" s="5" t="str">
        <f>VLOOKUP(F2486,'Set up'!$A$2:$C$46,2,FALSE)</f>
        <v>C00000042</v>
      </c>
      <c r="F2486" s="1" t="s">
        <v>2020</v>
      </c>
      <c r="G2486" s="90" t="s">
        <v>1075</v>
      </c>
      <c r="H2486" s="5">
        <v>1</v>
      </c>
      <c r="I2486" s="5" t="str">
        <f>VLOOKUP(F2486,'Set up'!$A$2:$C$46,3,FALSE)</f>
        <v>Cash</v>
      </c>
      <c r="J2486" s="5">
        <f>VLOOKUP(F2486,'Set up'!$A$2:$D$46,4,FALSE)</f>
        <v>0</v>
      </c>
      <c r="K2486" s="4">
        <f t="shared" si="874"/>
        <v>45287</v>
      </c>
      <c r="L2486" s="5">
        <f t="shared" si="875"/>
        <v>12</v>
      </c>
      <c r="M2486" s="5">
        <f t="shared" si="876"/>
        <v>2023</v>
      </c>
      <c r="N2486" s="6">
        <v>1000</v>
      </c>
      <c r="P2486" s="6">
        <f t="shared" si="877"/>
        <v>1000</v>
      </c>
      <c r="Q2486" s="128">
        <f t="shared" si="871"/>
        <v>4070788.1500000018</v>
      </c>
      <c r="R2486" s="44" t="str">
        <f>VLOOKUP(F2486,'Set up'!$A$2:$E$48,5,FALSE)</f>
        <v>Trsf</v>
      </c>
    </row>
    <row r="2487" spans="1:18" x14ac:dyDescent="0.3">
      <c r="A2487" s="4">
        <v>45290</v>
      </c>
      <c r="B2487" s="5">
        <f t="shared" si="872"/>
        <v>12</v>
      </c>
      <c r="C2487" s="5">
        <f t="shared" si="873"/>
        <v>2023</v>
      </c>
      <c r="D2487" s="5" t="s">
        <v>2141</v>
      </c>
      <c r="E2487" s="5" t="str">
        <f>VLOOKUP(F2487,'Set up'!$A$2:$C$46,2,FALSE)</f>
        <v>C00000042</v>
      </c>
      <c r="F2487" s="1" t="s">
        <v>2020</v>
      </c>
      <c r="G2487" s="103" t="s">
        <v>2093</v>
      </c>
      <c r="H2487" s="5">
        <v>10</v>
      </c>
      <c r="I2487" s="5" t="str">
        <f>VLOOKUP(F2487,'Set up'!$A$2:$C$46,3,FALSE)</f>
        <v>Cash</v>
      </c>
      <c r="J2487" s="5">
        <f>VLOOKUP(F2487,'Set up'!$A$2:$D$46,4,FALSE)</f>
        <v>0</v>
      </c>
      <c r="K2487" s="4">
        <f t="shared" si="874"/>
        <v>45290</v>
      </c>
      <c r="L2487" s="5">
        <f t="shared" si="875"/>
        <v>12</v>
      </c>
      <c r="M2487" s="5">
        <f t="shared" si="876"/>
        <v>2023</v>
      </c>
      <c r="N2487" s="6">
        <v>625</v>
      </c>
      <c r="P2487" s="6">
        <f t="shared" si="877"/>
        <v>625</v>
      </c>
      <c r="Q2487" s="128">
        <f t="shared" si="871"/>
        <v>4071413.1500000018</v>
      </c>
      <c r="R2487" s="44" t="str">
        <f>VLOOKUP(F2487,'Set up'!$A$2:$E$48,5,FALSE)</f>
        <v>Trsf</v>
      </c>
    </row>
    <row r="2488" spans="1:18" x14ac:dyDescent="0.3">
      <c r="A2488" s="4">
        <v>45290</v>
      </c>
      <c r="B2488" s="5">
        <f t="shared" si="872"/>
        <v>12</v>
      </c>
      <c r="C2488" s="5">
        <f t="shared" si="873"/>
        <v>2023</v>
      </c>
      <c r="D2488" s="5" t="s">
        <v>2142</v>
      </c>
      <c r="E2488" s="5" t="str">
        <f>VLOOKUP(F2488,'Set up'!$A$2:$C$46,2,FALSE)</f>
        <v>C00000042</v>
      </c>
      <c r="F2488" s="1" t="s">
        <v>2020</v>
      </c>
      <c r="G2488" s="103" t="s">
        <v>1897</v>
      </c>
      <c r="H2488" s="5">
        <v>5</v>
      </c>
      <c r="I2488" s="5" t="str">
        <f>VLOOKUP(F2488,'Set up'!$A$2:$C$46,3,FALSE)</f>
        <v>Cash</v>
      </c>
      <c r="J2488" s="5">
        <f>VLOOKUP(F2488,'Set up'!$A$2:$D$46,4,FALSE)</f>
        <v>0</v>
      </c>
      <c r="K2488" s="4">
        <f t="shared" si="874"/>
        <v>45290</v>
      </c>
      <c r="L2488" s="5">
        <f t="shared" si="875"/>
        <v>12</v>
      </c>
      <c r="M2488" s="5">
        <f t="shared" si="876"/>
        <v>2023</v>
      </c>
      <c r="N2488" s="6">
        <v>8030</v>
      </c>
      <c r="P2488" s="6">
        <f t="shared" si="877"/>
        <v>8030</v>
      </c>
      <c r="Q2488" s="128">
        <f t="shared" si="871"/>
        <v>4079443.1500000018</v>
      </c>
      <c r="R2488" s="44" t="str">
        <f>VLOOKUP(F2488,'Set up'!$A$2:$E$48,5,FALSE)</f>
        <v>Trsf</v>
      </c>
    </row>
    <row r="2489" spans="1:18" x14ac:dyDescent="0.3">
      <c r="A2489" s="4">
        <v>45290</v>
      </c>
      <c r="B2489" s="5">
        <f t="shared" si="872"/>
        <v>12</v>
      </c>
      <c r="C2489" s="5">
        <f t="shared" si="873"/>
        <v>2023</v>
      </c>
      <c r="D2489" s="5" t="s">
        <v>2142</v>
      </c>
      <c r="E2489" s="5" t="str">
        <f>VLOOKUP(F2489,'Set up'!$A$2:$C$46,2,FALSE)</f>
        <v>C00000042</v>
      </c>
      <c r="F2489" s="1" t="s">
        <v>2020</v>
      </c>
      <c r="G2489" s="90" t="s">
        <v>1799</v>
      </c>
      <c r="H2489" s="5">
        <v>15</v>
      </c>
      <c r="I2489" s="5" t="str">
        <f>VLOOKUP(F2489,'Set up'!$A$2:$C$46,3,FALSE)</f>
        <v>Cash</v>
      </c>
      <c r="J2489" s="5">
        <f>VLOOKUP(F2489,'Set up'!$A$2:$D$46,4,FALSE)</f>
        <v>0</v>
      </c>
      <c r="K2489" s="4">
        <f t="shared" si="874"/>
        <v>45290</v>
      </c>
      <c r="L2489" s="5">
        <f t="shared" si="875"/>
        <v>12</v>
      </c>
      <c r="M2489" s="5">
        <f t="shared" si="876"/>
        <v>2023</v>
      </c>
      <c r="N2489" s="6">
        <v>2610</v>
      </c>
      <c r="P2489" s="6">
        <f t="shared" si="877"/>
        <v>2610</v>
      </c>
      <c r="Q2489" s="128">
        <f t="shared" si="871"/>
        <v>4082053.1500000018</v>
      </c>
      <c r="R2489" s="44" t="str">
        <f>VLOOKUP(F2489,'Set up'!$A$2:$E$48,5,FALSE)</f>
        <v>Trsf</v>
      </c>
    </row>
    <row r="2490" spans="1:18" x14ac:dyDescent="0.3">
      <c r="A2490" s="4">
        <v>45290</v>
      </c>
      <c r="B2490" s="5">
        <f t="shared" si="872"/>
        <v>12</v>
      </c>
      <c r="C2490" s="5">
        <f t="shared" si="873"/>
        <v>2023</v>
      </c>
      <c r="D2490" s="5" t="s">
        <v>2142</v>
      </c>
      <c r="E2490" s="5" t="str">
        <f>VLOOKUP(F2490,'Set up'!$A$2:$C$46,2,FALSE)</f>
        <v>C00000042</v>
      </c>
      <c r="F2490" s="1" t="s">
        <v>2020</v>
      </c>
      <c r="G2490" s="90" t="s">
        <v>1925</v>
      </c>
      <c r="H2490" s="5">
        <v>9</v>
      </c>
      <c r="I2490" s="5" t="str">
        <f>VLOOKUP(F2490,'Set up'!$A$2:$C$46,3,FALSE)</f>
        <v>Cash</v>
      </c>
      <c r="J2490" s="5">
        <f>VLOOKUP(F2490,'Set up'!$A$2:$D$46,4,FALSE)</f>
        <v>0</v>
      </c>
      <c r="K2490" s="4">
        <f t="shared" si="874"/>
        <v>45290</v>
      </c>
      <c r="L2490" s="5">
        <f t="shared" si="875"/>
        <v>12</v>
      </c>
      <c r="M2490" s="5">
        <f t="shared" si="876"/>
        <v>2023</v>
      </c>
      <c r="N2490" s="6">
        <v>2106</v>
      </c>
      <c r="P2490" s="6">
        <f t="shared" si="877"/>
        <v>2106</v>
      </c>
      <c r="Q2490" s="128">
        <f t="shared" si="871"/>
        <v>4084159.1500000018</v>
      </c>
      <c r="R2490" s="44" t="str">
        <f>VLOOKUP(F2490,'Set up'!$A$2:$E$48,5,FALSE)</f>
        <v>Trsf</v>
      </c>
    </row>
    <row r="2491" spans="1:18" x14ac:dyDescent="0.3">
      <c r="A2491" s="4">
        <v>45290</v>
      </c>
      <c r="B2491" s="5">
        <f t="shared" si="872"/>
        <v>12</v>
      </c>
      <c r="C2491" s="5">
        <f t="shared" si="873"/>
        <v>2023</v>
      </c>
      <c r="D2491" s="5" t="s">
        <v>2142</v>
      </c>
      <c r="E2491" s="5" t="str">
        <f>VLOOKUP(F2491,'Set up'!$A$2:$C$46,2,FALSE)</f>
        <v>C00000042</v>
      </c>
      <c r="F2491" s="1" t="s">
        <v>2020</v>
      </c>
      <c r="G2491" s="90" t="s">
        <v>1015</v>
      </c>
      <c r="H2491" s="5">
        <v>1</v>
      </c>
      <c r="I2491" s="5" t="str">
        <f>VLOOKUP(F2491,'Set up'!$A$2:$C$46,3,FALSE)</f>
        <v>Cash</v>
      </c>
      <c r="J2491" s="5">
        <f>VLOOKUP(F2491,'Set up'!$A$2:$D$46,4,FALSE)</f>
        <v>0</v>
      </c>
      <c r="K2491" s="4">
        <f t="shared" si="874"/>
        <v>45290</v>
      </c>
      <c r="L2491" s="5">
        <f t="shared" si="875"/>
        <v>12</v>
      </c>
      <c r="M2491" s="5">
        <f t="shared" si="876"/>
        <v>2023</v>
      </c>
      <c r="N2491" s="6">
        <v>208</v>
      </c>
      <c r="P2491" s="6">
        <f t="shared" si="877"/>
        <v>208</v>
      </c>
      <c r="Q2491" s="128">
        <f t="shared" si="871"/>
        <v>4084367.1500000018</v>
      </c>
      <c r="R2491" s="44" t="str">
        <f>VLOOKUP(F2491,'Set up'!$A$2:$E$48,5,FALSE)</f>
        <v>Trsf</v>
      </c>
    </row>
    <row r="2492" spans="1:18" x14ac:dyDescent="0.3">
      <c r="A2492" s="4">
        <v>45290</v>
      </c>
      <c r="B2492" s="5">
        <f t="shared" si="872"/>
        <v>12</v>
      </c>
      <c r="C2492" s="5">
        <f t="shared" si="873"/>
        <v>2023</v>
      </c>
      <c r="D2492" s="5" t="s">
        <v>2142</v>
      </c>
      <c r="E2492" s="5" t="str">
        <f>VLOOKUP(F2492,'Set up'!$A$2:$C$46,2,FALSE)</f>
        <v>C00000042</v>
      </c>
      <c r="F2492" s="1" t="s">
        <v>2020</v>
      </c>
      <c r="G2492" s="90" t="s">
        <v>1063</v>
      </c>
      <c r="H2492" s="5">
        <v>4</v>
      </c>
      <c r="I2492" s="5" t="str">
        <f>VLOOKUP(F2492,'Set up'!$A$2:$C$46,3,FALSE)</f>
        <v>Cash</v>
      </c>
      <c r="J2492" s="5">
        <f>VLOOKUP(F2492,'Set up'!$A$2:$D$46,4,FALSE)</f>
        <v>0</v>
      </c>
      <c r="K2492" s="4">
        <f t="shared" si="874"/>
        <v>45290</v>
      </c>
      <c r="L2492" s="5">
        <f t="shared" si="875"/>
        <v>12</v>
      </c>
      <c r="M2492" s="5">
        <f t="shared" si="876"/>
        <v>2023</v>
      </c>
      <c r="N2492" s="6">
        <v>380</v>
      </c>
      <c r="P2492" s="6">
        <f t="shared" si="877"/>
        <v>380</v>
      </c>
      <c r="Q2492" s="128">
        <f t="shared" si="871"/>
        <v>4084747.1500000018</v>
      </c>
      <c r="R2492" s="44" t="str">
        <f>VLOOKUP(F2492,'Set up'!$A$2:$E$48,5,FALSE)</f>
        <v>Trsf</v>
      </c>
    </row>
    <row r="2493" spans="1:18" x14ac:dyDescent="0.3">
      <c r="A2493" s="4">
        <v>45290</v>
      </c>
      <c r="B2493" s="5">
        <f t="shared" si="872"/>
        <v>12</v>
      </c>
      <c r="C2493" s="5">
        <f t="shared" si="873"/>
        <v>2023</v>
      </c>
      <c r="D2493" s="5" t="s">
        <v>2142</v>
      </c>
      <c r="E2493" s="5" t="str">
        <f>VLOOKUP(F2493,'Set up'!$A$2:$C$46,2,FALSE)</f>
        <v>C00000042</v>
      </c>
      <c r="F2493" s="1" t="s">
        <v>2020</v>
      </c>
      <c r="G2493" s="99" t="s">
        <v>1075</v>
      </c>
      <c r="H2493" s="5">
        <v>1</v>
      </c>
      <c r="I2493" s="5" t="str">
        <f>VLOOKUP(F2493,'Set up'!$A$2:$C$46,3,FALSE)</f>
        <v>Cash</v>
      </c>
      <c r="J2493" s="5">
        <f>VLOOKUP(F2493,'Set up'!$A$2:$D$46,4,FALSE)</f>
        <v>0</v>
      </c>
      <c r="K2493" s="4">
        <f t="shared" si="874"/>
        <v>45290</v>
      </c>
      <c r="L2493" s="5">
        <f t="shared" si="875"/>
        <v>12</v>
      </c>
      <c r="M2493" s="5">
        <f t="shared" si="876"/>
        <v>2023</v>
      </c>
      <c r="N2493" s="6">
        <v>1000</v>
      </c>
      <c r="P2493" s="6">
        <f t="shared" si="877"/>
        <v>1000</v>
      </c>
      <c r="Q2493" s="128">
        <f t="shared" si="871"/>
        <v>4085747.1500000018</v>
      </c>
      <c r="R2493" s="44" t="str">
        <f>VLOOKUP(F2493,'Set up'!$A$2:$E$48,5,FALSE)</f>
        <v>Trsf</v>
      </c>
    </row>
    <row r="2494" spans="1:18" x14ac:dyDescent="0.3">
      <c r="A2494" s="4">
        <v>45290</v>
      </c>
      <c r="B2494" s="5">
        <f t="shared" si="872"/>
        <v>12</v>
      </c>
      <c r="C2494" s="5">
        <f t="shared" si="873"/>
        <v>2023</v>
      </c>
      <c r="D2494" s="5" t="s">
        <v>2143</v>
      </c>
      <c r="E2494" s="5" t="str">
        <f>VLOOKUP(F2494,'Set up'!$A$2:$C$46,2,FALSE)</f>
        <v>C00000021</v>
      </c>
      <c r="F2494" s="1" t="s">
        <v>493</v>
      </c>
      <c r="G2494" s="107" t="s">
        <v>67</v>
      </c>
      <c r="H2494" s="5">
        <v>1</v>
      </c>
      <c r="I2494" s="5" t="str">
        <f>VLOOKUP(F2494,'Set up'!$A$2:$C$46,3,FALSE)</f>
        <v>Cash</v>
      </c>
      <c r="J2494" s="5">
        <f>VLOOKUP(F2494,'Set up'!$A$2:$D$46,4,FALSE)</f>
        <v>0</v>
      </c>
      <c r="K2494" s="4">
        <f t="shared" si="874"/>
        <v>45290</v>
      </c>
      <c r="L2494" s="5">
        <f t="shared" si="875"/>
        <v>12</v>
      </c>
      <c r="M2494" s="5">
        <f t="shared" si="876"/>
        <v>2023</v>
      </c>
      <c r="N2494" s="6">
        <v>1738</v>
      </c>
      <c r="P2494" s="6">
        <f t="shared" si="877"/>
        <v>1738</v>
      </c>
      <c r="Q2494" s="128">
        <f t="shared" si="871"/>
        <v>4087485.1500000018</v>
      </c>
      <c r="R2494" s="44" t="str">
        <f>VLOOKUP(F2494,'Set up'!$A$2:$E$48,5,FALSE)</f>
        <v>PD Chq</v>
      </c>
    </row>
    <row r="2495" spans="1:18" x14ac:dyDescent="0.3">
      <c r="A2495" s="4">
        <v>45290</v>
      </c>
      <c r="B2495" s="5">
        <f t="shared" si="872"/>
        <v>12</v>
      </c>
      <c r="C2495" s="5">
        <f t="shared" si="873"/>
        <v>2023</v>
      </c>
      <c r="D2495" s="5" t="s">
        <v>2143</v>
      </c>
      <c r="E2495" s="5" t="str">
        <f>VLOOKUP(F2495,'Set up'!$A$2:$C$46,2,FALSE)</f>
        <v>C00000021</v>
      </c>
      <c r="F2495" s="1" t="s">
        <v>493</v>
      </c>
      <c r="G2495" s="99" t="s">
        <v>2092</v>
      </c>
      <c r="H2495" s="5">
        <v>1</v>
      </c>
      <c r="I2495" s="5" t="str">
        <f>VLOOKUP(F2495,'Set up'!$A$2:$C$46,3,FALSE)</f>
        <v>Cash</v>
      </c>
      <c r="J2495" s="5">
        <f>VLOOKUP(F2495,'Set up'!$A$2:$D$46,4,FALSE)</f>
        <v>0</v>
      </c>
      <c r="K2495" s="4">
        <f t="shared" si="874"/>
        <v>45290</v>
      </c>
      <c r="L2495" s="5">
        <f t="shared" si="875"/>
        <v>12</v>
      </c>
      <c r="M2495" s="5">
        <f t="shared" si="876"/>
        <v>2023</v>
      </c>
      <c r="N2495" s="6">
        <v>277.5</v>
      </c>
      <c r="P2495" s="6">
        <f t="shared" si="877"/>
        <v>277.5</v>
      </c>
      <c r="Q2495" s="128">
        <f t="shared" si="871"/>
        <v>4087762.6500000018</v>
      </c>
      <c r="R2495" s="44" t="str">
        <f>VLOOKUP(F2495,'Set up'!$A$2:$E$48,5,FALSE)</f>
        <v>PD Chq</v>
      </c>
    </row>
    <row r="2496" spans="1:18" x14ac:dyDescent="0.3">
      <c r="A2496" s="4">
        <v>45290</v>
      </c>
      <c r="B2496" s="5">
        <f t="shared" si="872"/>
        <v>12</v>
      </c>
      <c r="C2496" s="5">
        <f t="shared" si="873"/>
        <v>2023</v>
      </c>
      <c r="D2496" s="5" t="s">
        <v>2143</v>
      </c>
      <c r="E2496" s="5" t="str">
        <f>VLOOKUP(F2496,'Set up'!$A$2:$C$46,2,FALSE)</f>
        <v>C00000021</v>
      </c>
      <c r="F2496" s="1" t="s">
        <v>493</v>
      </c>
      <c r="G2496" s="99" t="s">
        <v>1063</v>
      </c>
      <c r="H2496" s="5">
        <v>1</v>
      </c>
      <c r="I2496" s="5" t="str">
        <f>VLOOKUP(F2496,'Set up'!$A$2:$C$46,3,FALSE)</f>
        <v>Cash</v>
      </c>
      <c r="J2496" s="5">
        <f>VLOOKUP(F2496,'Set up'!$A$2:$D$46,4,FALSE)</f>
        <v>0</v>
      </c>
      <c r="K2496" s="4">
        <f t="shared" si="874"/>
        <v>45290</v>
      </c>
      <c r="L2496" s="5">
        <f t="shared" si="875"/>
        <v>12</v>
      </c>
      <c r="M2496" s="5">
        <f t="shared" si="876"/>
        <v>2023</v>
      </c>
      <c r="N2496" s="6">
        <v>95</v>
      </c>
      <c r="P2496" s="6">
        <f t="shared" si="877"/>
        <v>95</v>
      </c>
      <c r="Q2496" s="128">
        <f t="shared" si="871"/>
        <v>4087857.6500000018</v>
      </c>
      <c r="R2496" s="44" t="str">
        <f>VLOOKUP(F2496,'Set up'!$A$2:$E$48,5,FALSE)</f>
        <v>PD Chq</v>
      </c>
    </row>
    <row r="2497" spans="1:18" x14ac:dyDescent="0.3">
      <c r="A2497" s="4">
        <v>45290</v>
      </c>
      <c r="B2497" s="5">
        <f t="shared" ref="B2497:B2560" si="878">MONTH(A2497)</f>
        <v>12</v>
      </c>
      <c r="C2497" s="5">
        <f t="shared" ref="C2497:C2560" si="879">YEAR(A2497)</f>
        <v>2023</v>
      </c>
      <c r="D2497" s="5" t="s">
        <v>2143</v>
      </c>
      <c r="E2497" s="5" t="str">
        <f>VLOOKUP(F2497,'Set up'!$A$2:$C$46,2,FALSE)</f>
        <v>C00000021</v>
      </c>
      <c r="F2497" s="1" t="s">
        <v>493</v>
      </c>
      <c r="G2497" s="90" t="s">
        <v>2093</v>
      </c>
      <c r="H2497" s="5">
        <v>5</v>
      </c>
      <c r="I2497" s="5" t="str">
        <f>VLOOKUP(F2497,'Set up'!$A$2:$C$46,3,FALSE)</f>
        <v>Cash</v>
      </c>
      <c r="J2497" s="5">
        <f>VLOOKUP(F2497,'Set up'!$A$2:$D$46,4,FALSE)</f>
        <v>0</v>
      </c>
      <c r="K2497" s="4">
        <f t="shared" ref="K2497:K2501" si="880">A2497+J2497</f>
        <v>45290</v>
      </c>
      <c r="L2497" s="5">
        <f t="shared" ref="L2497:L2501" si="881">MONTH(K2497)</f>
        <v>12</v>
      </c>
      <c r="M2497" s="5">
        <f t="shared" ref="M2497:M2501" si="882">YEAR(K2497)</f>
        <v>2023</v>
      </c>
      <c r="N2497" s="6">
        <v>312.5</v>
      </c>
      <c r="P2497" s="6">
        <f t="shared" ref="P2497:P2501" si="883">SUM(N2497+O2497)</f>
        <v>312.5</v>
      </c>
      <c r="Q2497" s="128">
        <f t="shared" si="871"/>
        <v>4088170.1500000018</v>
      </c>
      <c r="R2497" s="44" t="str">
        <f>VLOOKUP(F2497,'Set up'!$A$2:$E$48,5,FALSE)</f>
        <v>PD Chq</v>
      </c>
    </row>
    <row r="2498" spans="1:18" x14ac:dyDescent="0.3">
      <c r="A2498" s="4">
        <v>45290</v>
      </c>
      <c r="B2498" s="5">
        <f t="shared" si="878"/>
        <v>12</v>
      </c>
      <c r="C2498" s="5">
        <f t="shared" si="879"/>
        <v>2023</v>
      </c>
      <c r="D2498" s="5" t="s">
        <v>2144</v>
      </c>
      <c r="E2498" s="5" t="str">
        <f>VLOOKUP(F2498,'Set up'!$A$2:$C$46,2,FALSE)</f>
        <v>C00000019</v>
      </c>
      <c r="F2498" s="1" t="s">
        <v>402</v>
      </c>
      <c r="G2498" s="90" t="s">
        <v>95</v>
      </c>
      <c r="H2498" s="5">
        <v>1</v>
      </c>
      <c r="I2498" s="5" t="str">
        <f>VLOOKUP(F2498,'Set up'!$A$2:$C$46,3,FALSE)</f>
        <v>Cash</v>
      </c>
      <c r="J2498" s="5">
        <f>VLOOKUP(F2498,'Set up'!$A$2:$D$46,4,FALSE)</f>
        <v>0</v>
      </c>
      <c r="K2498" s="4">
        <f t="shared" si="880"/>
        <v>45290</v>
      </c>
      <c r="L2498" s="5">
        <f t="shared" si="881"/>
        <v>12</v>
      </c>
      <c r="M2498" s="5">
        <f t="shared" si="882"/>
        <v>2023</v>
      </c>
      <c r="N2498" s="6">
        <v>1738</v>
      </c>
      <c r="P2498" s="6">
        <f t="shared" si="883"/>
        <v>1738</v>
      </c>
      <c r="Q2498" s="128">
        <f t="shared" si="871"/>
        <v>4089908.1500000018</v>
      </c>
      <c r="R2498" s="44" t="str">
        <f>VLOOKUP(F2498,'Set up'!$A$2:$E$48,5,FALSE)</f>
        <v>Trsf</v>
      </c>
    </row>
    <row r="2499" spans="1:18" x14ac:dyDescent="0.3">
      <c r="A2499" s="4">
        <v>45290</v>
      </c>
      <c r="B2499" s="5">
        <f t="shared" si="878"/>
        <v>12</v>
      </c>
      <c r="C2499" s="5">
        <f t="shared" si="879"/>
        <v>2023</v>
      </c>
      <c r="D2499" s="5" t="s">
        <v>2144</v>
      </c>
      <c r="E2499" s="5" t="str">
        <f>VLOOKUP(F2499,'Set up'!$A$2:$C$46,2,FALSE)</f>
        <v>C00000019</v>
      </c>
      <c r="F2499" s="1" t="s">
        <v>402</v>
      </c>
      <c r="G2499" s="90" t="s">
        <v>1471</v>
      </c>
      <c r="H2499" s="5">
        <v>1</v>
      </c>
      <c r="I2499" s="5" t="str">
        <f>VLOOKUP(F2499,'Set up'!$A$2:$C$46,3,FALSE)</f>
        <v>Cash</v>
      </c>
      <c r="J2499" s="5">
        <f>VLOOKUP(F2499,'Set up'!$A$2:$D$46,4,FALSE)</f>
        <v>0</v>
      </c>
      <c r="K2499" s="4">
        <f t="shared" si="880"/>
        <v>45290</v>
      </c>
      <c r="L2499" s="5">
        <f t="shared" si="881"/>
        <v>12</v>
      </c>
      <c r="M2499" s="5">
        <f t="shared" si="882"/>
        <v>2023</v>
      </c>
      <c r="N2499" s="6">
        <v>390</v>
      </c>
      <c r="P2499" s="6">
        <f t="shared" si="883"/>
        <v>390</v>
      </c>
      <c r="Q2499" s="128">
        <f t="shared" si="871"/>
        <v>4090298.1500000018</v>
      </c>
      <c r="R2499" s="44" t="str">
        <f>VLOOKUP(F2499,'Set up'!$A$2:$E$48,5,FALSE)</f>
        <v>Trsf</v>
      </c>
    </row>
    <row r="2500" spans="1:18" x14ac:dyDescent="0.3">
      <c r="A2500" s="4">
        <v>45290</v>
      </c>
      <c r="B2500" s="5">
        <f t="shared" si="878"/>
        <v>12</v>
      </c>
      <c r="C2500" s="5">
        <f t="shared" si="879"/>
        <v>2023</v>
      </c>
      <c r="D2500" s="5" t="s">
        <v>2144</v>
      </c>
      <c r="E2500" s="5" t="str">
        <f>VLOOKUP(F2500,'Set up'!$A$2:$C$46,2,FALSE)</f>
        <v>C00000019</v>
      </c>
      <c r="F2500" s="1" t="s">
        <v>402</v>
      </c>
      <c r="G2500" s="90" t="s">
        <v>46</v>
      </c>
      <c r="H2500" s="5">
        <v>1</v>
      </c>
      <c r="I2500" s="5" t="str">
        <f>VLOOKUP(F2500,'Set up'!$A$2:$C$46,3,FALSE)</f>
        <v>Cash</v>
      </c>
      <c r="J2500" s="5">
        <f>VLOOKUP(F2500,'Set up'!$A$2:$D$46,4,FALSE)</f>
        <v>0</v>
      </c>
      <c r="K2500" s="4">
        <f t="shared" si="880"/>
        <v>45290</v>
      </c>
      <c r="L2500" s="5">
        <f t="shared" si="881"/>
        <v>12</v>
      </c>
      <c r="M2500" s="5">
        <f t="shared" si="882"/>
        <v>2023</v>
      </c>
      <c r="N2500" s="6">
        <v>105</v>
      </c>
      <c r="P2500" s="6">
        <f t="shared" si="883"/>
        <v>105</v>
      </c>
      <c r="Q2500" s="128">
        <f t="shared" si="871"/>
        <v>4090403.1500000018</v>
      </c>
      <c r="R2500" s="44" t="str">
        <f>VLOOKUP(F2500,'Set up'!$A$2:$E$48,5,FALSE)</f>
        <v>Trsf</v>
      </c>
    </row>
    <row r="2501" spans="1:18" s="10" customFormat="1" x14ac:dyDescent="0.3">
      <c r="A2501" s="120">
        <v>45290</v>
      </c>
      <c r="B2501" s="121">
        <f t="shared" si="878"/>
        <v>12</v>
      </c>
      <c r="C2501" s="121">
        <f t="shared" si="879"/>
        <v>2023</v>
      </c>
      <c r="D2501" s="121" t="s">
        <v>2144</v>
      </c>
      <c r="E2501" s="121" t="str">
        <f>VLOOKUP(F2501,'Set up'!$A$2:$C$46,2,FALSE)</f>
        <v>C00000019</v>
      </c>
      <c r="F2501" s="10" t="s">
        <v>402</v>
      </c>
      <c r="G2501" s="131" t="s">
        <v>951</v>
      </c>
      <c r="H2501" s="121">
        <v>2</v>
      </c>
      <c r="I2501" s="121" t="str">
        <f>VLOOKUP(F2501,'Set up'!$A$2:$C$46,3,FALSE)</f>
        <v>Cash</v>
      </c>
      <c r="J2501" s="121">
        <f>VLOOKUP(F2501,'Set up'!$A$2:$D$46,4,FALSE)</f>
        <v>0</v>
      </c>
      <c r="K2501" s="120">
        <f t="shared" si="880"/>
        <v>45290</v>
      </c>
      <c r="L2501" s="121">
        <f t="shared" si="881"/>
        <v>12</v>
      </c>
      <c r="M2501" s="121">
        <f t="shared" si="882"/>
        <v>2023</v>
      </c>
      <c r="N2501" s="34">
        <v>120</v>
      </c>
      <c r="O2501" s="34"/>
      <c r="P2501" s="34">
        <f t="shared" si="883"/>
        <v>120</v>
      </c>
      <c r="Q2501" s="128">
        <f t="shared" si="871"/>
        <v>4090523.1500000018</v>
      </c>
      <c r="R2501" s="44" t="str">
        <f>VLOOKUP(F2501,'Set up'!$A$2:$E$48,5,FALSE)</f>
        <v>Trsf</v>
      </c>
    </row>
    <row r="2502" spans="1:18" s="135" customFormat="1" x14ac:dyDescent="0.3">
      <c r="A2502" s="134">
        <v>45294</v>
      </c>
      <c r="B2502" s="133">
        <f t="shared" si="878"/>
        <v>1</v>
      </c>
      <c r="C2502" s="133">
        <f t="shared" si="879"/>
        <v>2024</v>
      </c>
      <c r="D2502" s="133" t="s">
        <v>2145</v>
      </c>
      <c r="E2502" s="5" t="str">
        <f>VLOOKUP(F2502,'Set up'!$A$2:$C$46,2,FALSE)</f>
        <v>C00000014</v>
      </c>
      <c r="F2502" s="135" t="s">
        <v>263</v>
      </c>
      <c r="G2502" s="95" t="s">
        <v>304</v>
      </c>
      <c r="H2502" s="133">
        <v>1</v>
      </c>
      <c r="I2502" s="5" t="str">
        <f>VLOOKUP(F2502,'Set up'!$A$2:$C$46,3,FALSE)</f>
        <v>Cash</v>
      </c>
      <c r="J2502" s="5">
        <f>VLOOKUP(F2502,'Set up'!$A$2:$D$46,4,FALSE)</f>
        <v>0</v>
      </c>
      <c r="K2502" s="4">
        <f t="shared" ref="K2502" si="884">A2502+J2502</f>
        <v>45294</v>
      </c>
      <c r="L2502" s="5">
        <f t="shared" ref="L2502" si="885">MONTH(K2502)</f>
        <v>1</v>
      </c>
      <c r="M2502" s="5">
        <f t="shared" ref="M2502" si="886">YEAR(K2502)</f>
        <v>2024</v>
      </c>
      <c r="N2502" s="96">
        <v>1606</v>
      </c>
      <c r="O2502" s="6"/>
      <c r="P2502" s="6">
        <f t="shared" ref="P2502" si="887">SUM(N2502+O2502)</f>
        <v>1606</v>
      </c>
      <c r="Q2502" s="128">
        <f t="shared" si="871"/>
        <v>4092129.1500000018</v>
      </c>
      <c r="R2502" s="44" t="str">
        <f>VLOOKUP(F2502,'Set up'!$A$2:$E$48,5,FALSE)</f>
        <v>Cash</v>
      </c>
    </row>
    <row r="2503" spans="1:18" s="135" customFormat="1" x14ac:dyDescent="0.3">
      <c r="A2503" s="134">
        <v>45294</v>
      </c>
      <c r="B2503" s="133">
        <f t="shared" si="878"/>
        <v>1</v>
      </c>
      <c r="C2503" s="133">
        <f t="shared" si="879"/>
        <v>2024</v>
      </c>
      <c r="D2503" s="133" t="s">
        <v>2145</v>
      </c>
      <c r="E2503" s="5" t="str">
        <f>VLOOKUP(F2503,'Set up'!$A$2:$C$46,2,FALSE)</f>
        <v>C00000014</v>
      </c>
      <c r="F2503" s="135" t="s">
        <v>263</v>
      </c>
      <c r="G2503" s="90" t="s">
        <v>1545</v>
      </c>
      <c r="H2503" s="133">
        <v>3</v>
      </c>
      <c r="I2503" s="5" t="str">
        <f>VLOOKUP(F2503,'Set up'!$A$2:$C$46,3,FALSE)</f>
        <v>Cash</v>
      </c>
      <c r="J2503" s="5">
        <f>VLOOKUP(F2503,'Set up'!$A$2:$D$46,4,FALSE)</f>
        <v>0</v>
      </c>
      <c r="K2503" s="4">
        <f t="shared" ref="K2503:K2512" si="888">A2503+J2503</f>
        <v>45294</v>
      </c>
      <c r="L2503" s="5">
        <f t="shared" ref="L2503:L2515" si="889">MONTH(K2503)</f>
        <v>1</v>
      </c>
      <c r="M2503" s="5">
        <f t="shared" ref="M2503:M2522" si="890">YEAR(K2503)</f>
        <v>2024</v>
      </c>
      <c r="N2503" s="96">
        <v>630</v>
      </c>
      <c r="O2503" s="6"/>
      <c r="P2503" s="6">
        <f t="shared" ref="P2503:P2515" si="891">SUM(N2503+O2503)</f>
        <v>630</v>
      </c>
      <c r="Q2503" s="128">
        <f t="shared" si="871"/>
        <v>4092759.1500000018</v>
      </c>
      <c r="R2503" s="44" t="str">
        <f>VLOOKUP(F2503,'Set up'!$A$2:$E$48,5,FALSE)</f>
        <v>Cash</v>
      </c>
    </row>
    <row r="2504" spans="1:18" s="135" customFormat="1" x14ac:dyDescent="0.3">
      <c r="A2504" s="134">
        <v>45294</v>
      </c>
      <c r="B2504" s="133">
        <f t="shared" si="878"/>
        <v>1</v>
      </c>
      <c r="C2504" s="133">
        <f t="shared" si="879"/>
        <v>2024</v>
      </c>
      <c r="D2504" s="133" t="s">
        <v>2146</v>
      </c>
      <c r="E2504" s="5" t="str">
        <f>VLOOKUP(F2504,'Set up'!$A$2:$C$46,2,FALSE)</f>
        <v>C00000006</v>
      </c>
      <c r="F2504" s="135" t="s">
        <v>43</v>
      </c>
      <c r="G2504" s="99" t="s">
        <v>95</v>
      </c>
      <c r="H2504" s="133">
        <v>1</v>
      </c>
      <c r="I2504" s="5" t="str">
        <f>VLOOKUP(F2504,'Set up'!$A$2:$C$46,3,FALSE)</f>
        <v>Cash</v>
      </c>
      <c r="J2504" s="5">
        <f>VLOOKUP(F2504,'Set up'!$A$2:$D$46,4,FALSE)</f>
        <v>0</v>
      </c>
      <c r="K2504" s="4">
        <f t="shared" si="888"/>
        <v>45294</v>
      </c>
      <c r="L2504" s="5">
        <f t="shared" si="889"/>
        <v>1</v>
      </c>
      <c r="M2504" s="5">
        <f t="shared" si="890"/>
        <v>2024</v>
      </c>
      <c r="N2504" s="96">
        <v>1738</v>
      </c>
      <c r="O2504" s="6"/>
      <c r="P2504" s="6">
        <f t="shared" si="891"/>
        <v>1738</v>
      </c>
      <c r="Q2504" s="128">
        <f t="shared" si="871"/>
        <v>4094497.1500000018</v>
      </c>
      <c r="R2504" s="44" t="str">
        <f>VLOOKUP(F2504,'Set up'!$A$2:$E$48,5,FALSE)</f>
        <v>Chq</v>
      </c>
    </row>
    <row r="2505" spans="1:18" s="135" customFormat="1" x14ac:dyDescent="0.3">
      <c r="A2505" s="134">
        <v>45294</v>
      </c>
      <c r="B2505" s="133">
        <f t="shared" si="878"/>
        <v>1</v>
      </c>
      <c r="C2505" s="133">
        <f t="shared" si="879"/>
        <v>2024</v>
      </c>
      <c r="D2505" s="133" t="s">
        <v>2146</v>
      </c>
      <c r="E2505" s="5" t="str">
        <f>VLOOKUP(F2505,'Set up'!$A$2:$C$46,2,FALSE)</f>
        <v>C00000006</v>
      </c>
      <c r="F2505" s="135" t="s">
        <v>43</v>
      </c>
      <c r="G2505" s="90" t="s">
        <v>1799</v>
      </c>
      <c r="H2505" s="133">
        <v>3</v>
      </c>
      <c r="I2505" s="5" t="str">
        <f>VLOOKUP(F2505,'Set up'!$A$2:$C$46,3,FALSE)</f>
        <v>Cash</v>
      </c>
      <c r="J2505" s="5">
        <f>VLOOKUP(F2505,'Set up'!$A$2:$D$46,4,FALSE)</f>
        <v>0</v>
      </c>
      <c r="K2505" s="4">
        <f t="shared" si="888"/>
        <v>45294</v>
      </c>
      <c r="L2505" s="5">
        <f t="shared" si="889"/>
        <v>1</v>
      </c>
      <c r="M2505" s="5">
        <f t="shared" si="890"/>
        <v>2024</v>
      </c>
      <c r="N2505" s="96">
        <v>675</v>
      </c>
      <c r="O2505" s="6"/>
      <c r="P2505" s="6">
        <f t="shared" si="891"/>
        <v>675</v>
      </c>
      <c r="Q2505" s="128">
        <f t="shared" si="871"/>
        <v>4095172.1500000018</v>
      </c>
      <c r="R2505" s="44" t="str">
        <f>VLOOKUP(F2505,'Set up'!$A$2:$E$48,5,FALSE)</f>
        <v>Chq</v>
      </c>
    </row>
    <row r="2506" spans="1:18" s="135" customFormat="1" x14ac:dyDescent="0.3">
      <c r="A2506" s="134">
        <v>45294</v>
      </c>
      <c r="B2506" s="133">
        <f t="shared" si="878"/>
        <v>1</v>
      </c>
      <c r="C2506" s="133">
        <f t="shared" si="879"/>
        <v>2024</v>
      </c>
      <c r="D2506" s="133" t="s">
        <v>2146</v>
      </c>
      <c r="E2506" s="5" t="str">
        <f>VLOOKUP(F2506,'Set up'!$A$2:$C$46,2,FALSE)</f>
        <v>C00000006</v>
      </c>
      <c r="F2506" s="135" t="s">
        <v>43</v>
      </c>
      <c r="G2506" s="90" t="s">
        <v>770</v>
      </c>
      <c r="H2506" s="133">
        <v>1</v>
      </c>
      <c r="I2506" s="5" t="str">
        <f>VLOOKUP(F2506,'Set up'!$A$2:$C$46,3,FALSE)</f>
        <v>Cash</v>
      </c>
      <c r="J2506" s="5">
        <f>VLOOKUP(F2506,'Set up'!$A$2:$D$46,4,FALSE)</f>
        <v>0</v>
      </c>
      <c r="K2506" s="4">
        <f t="shared" si="888"/>
        <v>45294</v>
      </c>
      <c r="L2506" s="5">
        <f t="shared" si="889"/>
        <v>1</v>
      </c>
      <c r="M2506" s="5">
        <f t="shared" si="890"/>
        <v>2024</v>
      </c>
      <c r="N2506" s="96">
        <v>175</v>
      </c>
      <c r="O2506" s="6"/>
      <c r="P2506" s="6">
        <f t="shared" si="891"/>
        <v>175</v>
      </c>
      <c r="Q2506" s="128">
        <f t="shared" si="871"/>
        <v>4095347.1500000018</v>
      </c>
      <c r="R2506" s="44" t="str">
        <f>VLOOKUP(F2506,'Set up'!$A$2:$E$48,5,FALSE)</f>
        <v>Chq</v>
      </c>
    </row>
    <row r="2507" spans="1:18" s="135" customFormat="1" x14ac:dyDescent="0.3">
      <c r="A2507" s="134">
        <v>45294</v>
      </c>
      <c r="B2507" s="133">
        <f t="shared" si="878"/>
        <v>1</v>
      </c>
      <c r="C2507" s="133">
        <f t="shared" si="879"/>
        <v>2024</v>
      </c>
      <c r="D2507" s="133" t="s">
        <v>2146</v>
      </c>
      <c r="E2507" s="5" t="str">
        <f>VLOOKUP(F2507,'Set up'!$A$2:$C$46,2,FALSE)</f>
        <v>C00000006</v>
      </c>
      <c r="F2507" s="135" t="s">
        <v>43</v>
      </c>
      <c r="G2507" s="11" t="s">
        <v>951</v>
      </c>
      <c r="H2507" s="133">
        <v>1</v>
      </c>
      <c r="I2507" s="5" t="str">
        <f>VLOOKUP(F2507,'Set up'!$A$2:$C$46,3,FALSE)</f>
        <v>Cash</v>
      </c>
      <c r="J2507" s="5">
        <f>VLOOKUP(F2507,'Set up'!$A$2:$D$46,4,FALSE)</f>
        <v>0</v>
      </c>
      <c r="K2507" s="4">
        <f t="shared" si="888"/>
        <v>45294</v>
      </c>
      <c r="L2507" s="5">
        <f t="shared" si="889"/>
        <v>1</v>
      </c>
      <c r="M2507" s="5">
        <f t="shared" si="890"/>
        <v>2024</v>
      </c>
      <c r="N2507" s="96">
        <v>60</v>
      </c>
      <c r="O2507" s="6"/>
      <c r="P2507" s="6">
        <f t="shared" si="891"/>
        <v>60</v>
      </c>
      <c r="Q2507" s="128">
        <f t="shared" si="871"/>
        <v>4095407.1500000018</v>
      </c>
      <c r="R2507" s="44" t="str">
        <f>VLOOKUP(F2507,'Set up'!$A$2:$E$48,5,FALSE)</f>
        <v>Chq</v>
      </c>
    </row>
    <row r="2508" spans="1:18" s="135" customFormat="1" x14ac:dyDescent="0.3">
      <c r="A2508" s="134">
        <v>45295</v>
      </c>
      <c r="B2508" s="133">
        <f t="shared" si="878"/>
        <v>1</v>
      </c>
      <c r="C2508" s="133">
        <f t="shared" si="879"/>
        <v>2024</v>
      </c>
      <c r="D2508" s="133" t="s">
        <v>2147</v>
      </c>
      <c r="E2508" s="5" t="str">
        <f>VLOOKUP(F2508,'Set up'!$A$2:$C$47,2,FALSE)</f>
        <v>C00000045</v>
      </c>
      <c r="F2508" s="135" t="s">
        <v>2148</v>
      </c>
      <c r="G2508" s="11" t="s">
        <v>67</v>
      </c>
      <c r="H2508" s="133">
        <v>1</v>
      </c>
      <c r="I2508" s="5" t="str">
        <f>VLOOKUP(F2508,'Set up'!$A$2:$C$47,3,FALSE)</f>
        <v>Cash</v>
      </c>
      <c r="J2508" s="5">
        <f>VLOOKUP(F2508,'Set up'!$A$2:$D$47,4,FALSE)</f>
        <v>0</v>
      </c>
      <c r="K2508" s="4">
        <f t="shared" si="888"/>
        <v>45295</v>
      </c>
      <c r="L2508" s="5">
        <f t="shared" si="889"/>
        <v>1</v>
      </c>
      <c r="M2508" s="5">
        <f t="shared" si="890"/>
        <v>2024</v>
      </c>
      <c r="N2508" s="6">
        <v>1606</v>
      </c>
      <c r="O2508" s="6"/>
      <c r="P2508" s="6">
        <f t="shared" si="891"/>
        <v>1606</v>
      </c>
      <c r="Q2508" s="128">
        <f t="shared" si="871"/>
        <v>4097013.1500000018</v>
      </c>
      <c r="R2508" s="44" t="str">
        <f>VLOOKUP(F2508,'Set up'!$A$2:$E$48,5,FALSE)</f>
        <v>Trsf</v>
      </c>
    </row>
    <row r="2509" spans="1:18" s="135" customFormat="1" x14ac:dyDescent="0.3">
      <c r="A2509" s="134">
        <v>45295</v>
      </c>
      <c r="B2509" s="133">
        <f t="shared" si="878"/>
        <v>1</v>
      </c>
      <c r="C2509" s="133">
        <f t="shared" si="879"/>
        <v>2024</v>
      </c>
      <c r="D2509" s="133" t="s">
        <v>2147</v>
      </c>
      <c r="E2509" s="5" t="str">
        <f>VLOOKUP(F2509,'Set up'!$A$2:$C$47,2,FALSE)</f>
        <v>C00000045</v>
      </c>
      <c r="F2509" s="135" t="s">
        <v>2148</v>
      </c>
      <c r="G2509" s="11" t="s">
        <v>915</v>
      </c>
      <c r="H2509" s="133">
        <v>4</v>
      </c>
      <c r="I2509" s="5" t="str">
        <f>VLOOKUP(F2509,'Set up'!$A$2:$C$47,3,FALSE)</f>
        <v>Cash</v>
      </c>
      <c r="J2509" s="5">
        <f>VLOOKUP(F2509,'Set up'!$A$2:$D$47,4,FALSE)</f>
        <v>0</v>
      </c>
      <c r="K2509" s="4">
        <f t="shared" si="888"/>
        <v>45295</v>
      </c>
      <c r="L2509" s="5">
        <f t="shared" si="889"/>
        <v>1</v>
      </c>
      <c r="M2509" s="5">
        <f t="shared" si="890"/>
        <v>2024</v>
      </c>
      <c r="N2509" s="6">
        <v>780</v>
      </c>
      <c r="O2509" s="6"/>
      <c r="P2509" s="6">
        <f t="shared" si="891"/>
        <v>780</v>
      </c>
      <c r="Q2509" s="128">
        <f t="shared" si="871"/>
        <v>4097793.1500000018</v>
      </c>
      <c r="R2509" s="44" t="str">
        <f>VLOOKUP(F2509,'Set up'!$A$2:$E$48,5,FALSE)</f>
        <v>Trsf</v>
      </c>
    </row>
    <row r="2510" spans="1:18" s="135" customFormat="1" x14ac:dyDescent="0.3">
      <c r="A2510" s="134">
        <v>45295</v>
      </c>
      <c r="B2510" s="133">
        <f t="shared" si="878"/>
        <v>1</v>
      </c>
      <c r="C2510" s="133">
        <f t="shared" si="879"/>
        <v>2024</v>
      </c>
      <c r="D2510" s="133" t="s">
        <v>2147</v>
      </c>
      <c r="E2510" s="5" t="str">
        <f>VLOOKUP(F2510,'Set up'!$A$2:$C$47,2,FALSE)</f>
        <v>C00000045</v>
      </c>
      <c r="F2510" s="135" t="s">
        <v>2148</v>
      </c>
      <c r="G2510" s="90" t="s">
        <v>46</v>
      </c>
      <c r="H2510" s="133">
        <v>4</v>
      </c>
      <c r="I2510" s="5" t="str">
        <f>VLOOKUP(F2510,'Set up'!$A$2:$C$47,3,FALSE)</f>
        <v>Cash</v>
      </c>
      <c r="J2510" s="5">
        <f>VLOOKUP(F2510,'Set up'!$A$2:$D$47,4,FALSE)</f>
        <v>0</v>
      </c>
      <c r="K2510" s="4">
        <f t="shared" si="888"/>
        <v>45295</v>
      </c>
      <c r="L2510" s="5">
        <f t="shared" si="889"/>
        <v>1</v>
      </c>
      <c r="M2510" s="5">
        <f t="shared" si="890"/>
        <v>2024</v>
      </c>
      <c r="N2510" s="6">
        <v>440</v>
      </c>
      <c r="O2510" s="6"/>
      <c r="P2510" s="6">
        <f t="shared" si="891"/>
        <v>440</v>
      </c>
      <c r="Q2510" s="128">
        <f t="shared" si="871"/>
        <v>4098233.1500000018</v>
      </c>
      <c r="R2510" s="44" t="str">
        <f>VLOOKUP(F2510,'Set up'!$A$2:$E$48,5,FALSE)</f>
        <v>Trsf</v>
      </c>
    </row>
    <row r="2511" spans="1:18" s="135" customFormat="1" x14ac:dyDescent="0.3">
      <c r="A2511" s="134">
        <v>45296</v>
      </c>
      <c r="B2511" s="133">
        <f t="shared" si="878"/>
        <v>1</v>
      </c>
      <c r="C2511" s="133">
        <f t="shared" si="879"/>
        <v>2024</v>
      </c>
      <c r="D2511" s="133" t="s">
        <v>2150</v>
      </c>
      <c r="E2511" s="5" t="str">
        <f>VLOOKUP(F2511,'Set up'!$A$2:$C$47,2,FALSE)</f>
        <v>C00000021</v>
      </c>
      <c r="F2511" s="135" t="s">
        <v>493</v>
      </c>
      <c r="G2511" s="107" t="s">
        <v>67</v>
      </c>
      <c r="H2511" s="133">
        <v>1</v>
      </c>
      <c r="I2511" s="5" t="str">
        <f>VLOOKUP(F2511,'Set up'!$A$2:$C$47,3,FALSE)</f>
        <v>Cash</v>
      </c>
      <c r="J2511" s="5">
        <f>VLOOKUP(F2511,'Set up'!$A$2:$D$47,4,FALSE)</f>
        <v>0</v>
      </c>
      <c r="K2511" s="4">
        <f t="shared" si="888"/>
        <v>45296</v>
      </c>
      <c r="L2511" s="5">
        <f t="shared" si="889"/>
        <v>1</v>
      </c>
      <c r="M2511" s="5">
        <f t="shared" si="890"/>
        <v>2024</v>
      </c>
      <c r="N2511" s="6">
        <v>1738</v>
      </c>
      <c r="O2511" s="6"/>
      <c r="P2511" s="6">
        <f t="shared" si="891"/>
        <v>1738</v>
      </c>
      <c r="Q2511" s="128">
        <f t="shared" si="871"/>
        <v>4099971.1500000018</v>
      </c>
      <c r="R2511" s="44" t="str">
        <f>VLOOKUP(F2511,'Set up'!$A$2:$E$48,5,FALSE)</f>
        <v>PD Chq</v>
      </c>
    </row>
    <row r="2512" spans="1:18" s="135" customFormat="1" x14ac:dyDescent="0.3">
      <c r="A2512" s="134">
        <v>45296</v>
      </c>
      <c r="B2512" s="133">
        <f t="shared" si="878"/>
        <v>1</v>
      </c>
      <c r="C2512" s="133">
        <f t="shared" si="879"/>
        <v>2024</v>
      </c>
      <c r="D2512" s="133" t="s">
        <v>2150</v>
      </c>
      <c r="E2512" s="5" t="str">
        <f>VLOOKUP(F2512,'Set up'!$A$2:$C$47,2,FALSE)</f>
        <v>C00000021</v>
      </c>
      <c r="F2512" s="135" t="s">
        <v>493</v>
      </c>
      <c r="G2512" s="99" t="s">
        <v>2092</v>
      </c>
      <c r="H2512" s="133">
        <v>2</v>
      </c>
      <c r="I2512" s="5" t="str">
        <f>VLOOKUP(F2512,'Set up'!$A$2:$C$47,3,FALSE)</f>
        <v>Cash</v>
      </c>
      <c r="J2512" s="5">
        <f>VLOOKUP(F2512,'Set up'!$A$2:$D$47,4,FALSE)</f>
        <v>0</v>
      </c>
      <c r="K2512" s="4">
        <f t="shared" si="888"/>
        <v>45296</v>
      </c>
      <c r="L2512" s="5">
        <f t="shared" si="889"/>
        <v>1</v>
      </c>
      <c r="M2512" s="5">
        <f t="shared" si="890"/>
        <v>2024</v>
      </c>
      <c r="N2512" s="6">
        <v>555</v>
      </c>
      <c r="O2512" s="6"/>
      <c r="P2512" s="6">
        <f t="shared" si="891"/>
        <v>555</v>
      </c>
      <c r="Q2512" s="128">
        <f t="shared" si="871"/>
        <v>4100526.1500000018</v>
      </c>
      <c r="R2512" s="44" t="str">
        <f>VLOOKUP(F2512,'Set up'!$A$2:$E$48,5,FALSE)</f>
        <v>PD Chq</v>
      </c>
    </row>
    <row r="2513" spans="1:18" s="135" customFormat="1" x14ac:dyDescent="0.3">
      <c r="A2513" s="134">
        <v>45296</v>
      </c>
      <c r="B2513" s="133">
        <f t="shared" si="878"/>
        <v>1</v>
      </c>
      <c r="C2513" s="133">
        <f t="shared" si="879"/>
        <v>2024</v>
      </c>
      <c r="D2513" s="133" t="s">
        <v>2150</v>
      </c>
      <c r="E2513" s="5" t="str">
        <f>VLOOKUP(F2513,'Set up'!$A$2:$C$47,2,FALSE)</f>
        <v>C00000021</v>
      </c>
      <c r="F2513" s="135" t="s">
        <v>493</v>
      </c>
      <c r="G2513" s="99" t="s">
        <v>1063</v>
      </c>
      <c r="H2513" s="133">
        <v>1</v>
      </c>
      <c r="I2513" s="5" t="str">
        <f>VLOOKUP(F2513,'Set up'!$A$2:$C$47,3,FALSE)</f>
        <v>Cash</v>
      </c>
      <c r="J2513" s="5">
        <f>VLOOKUP(F2513,'Set up'!$A$2:$D$47,4,FALSE)</f>
        <v>0</v>
      </c>
      <c r="K2513" s="4">
        <f>A2513+J2513</f>
        <v>45296</v>
      </c>
      <c r="L2513" s="5">
        <f t="shared" si="889"/>
        <v>1</v>
      </c>
      <c r="M2513" s="5">
        <f t="shared" si="890"/>
        <v>2024</v>
      </c>
      <c r="N2513" s="6">
        <v>95</v>
      </c>
      <c r="O2513" s="6"/>
      <c r="P2513" s="6">
        <f t="shared" si="891"/>
        <v>95</v>
      </c>
      <c r="Q2513" s="128">
        <f t="shared" si="871"/>
        <v>4100621.1500000018</v>
      </c>
      <c r="R2513" s="44" t="str">
        <f>VLOOKUP(F2513,'Set up'!$A$2:$E$48,5,FALSE)</f>
        <v>PD Chq</v>
      </c>
    </row>
    <row r="2514" spans="1:18" s="135" customFormat="1" x14ac:dyDescent="0.3">
      <c r="A2514" s="134">
        <v>45297</v>
      </c>
      <c r="B2514" s="133">
        <f t="shared" si="878"/>
        <v>1</v>
      </c>
      <c r="C2514" s="133">
        <f t="shared" si="879"/>
        <v>2024</v>
      </c>
      <c r="D2514" s="133" t="s">
        <v>2151</v>
      </c>
      <c r="E2514" s="5" t="str">
        <f>VLOOKUP(F2514,'Set up'!$A$2:$C$47,2,FALSE)</f>
        <v>C00000043</v>
      </c>
      <c r="F2514" s="135" t="s">
        <v>2114</v>
      </c>
      <c r="G2514" s="107" t="s">
        <v>1741</v>
      </c>
      <c r="H2514" s="133">
        <v>2</v>
      </c>
      <c r="I2514" s="5" t="str">
        <f>VLOOKUP(F2514,'Set up'!$A$2:$C$47,3,FALSE)</f>
        <v>Cash</v>
      </c>
      <c r="J2514" s="5">
        <f>VLOOKUP(F2514,'Set up'!$A$2:$D$47,4,FALSE)</f>
        <v>0</v>
      </c>
      <c r="K2514" s="4">
        <f>A2514+J2514</f>
        <v>45297</v>
      </c>
      <c r="L2514" s="5">
        <f t="shared" si="889"/>
        <v>1</v>
      </c>
      <c r="M2514" s="5">
        <f t="shared" si="890"/>
        <v>2024</v>
      </c>
      <c r="N2514" s="6">
        <v>3476</v>
      </c>
      <c r="O2514" s="6"/>
      <c r="P2514" s="6">
        <f t="shared" si="891"/>
        <v>3476</v>
      </c>
      <c r="Q2514" s="128">
        <f t="shared" si="871"/>
        <v>4104097.1500000018</v>
      </c>
      <c r="R2514" s="44" t="str">
        <f>VLOOKUP(F2514,'Set up'!$A$2:$E$48,5,FALSE)</f>
        <v>Trsf</v>
      </c>
    </row>
    <row r="2515" spans="1:18" s="135" customFormat="1" x14ac:dyDescent="0.3">
      <c r="A2515" s="134">
        <v>45297</v>
      </c>
      <c r="B2515" s="133">
        <f t="shared" si="878"/>
        <v>1</v>
      </c>
      <c r="C2515" s="133">
        <f t="shared" si="879"/>
        <v>2024</v>
      </c>
      <c r="D2515" s="133" t="s">
        <v>2151</v>
      </c>
      <c r="E2515" s="5" t="str">
        <f>VLOOKUP(F2515,'Set up'!$A$2:$C$47,2,FALSE)</f>
        <v>C00000043</v>
      </c>
      <c r="F2515" s="135" t="s">
        <v>2114</v>
      </c>
      <c r="G2515" s="99" t="s">
        <v>1392</v>
      </c>
      <c r="H2515" s="133">
        <v>2</v>
      </c>
      <c r="I2515" s="5" t="str">
        <f>VLOOKUP(F2515,'Set up'!$A$2:$C$47,3,FALSE)</f>
        <v>Cash</v>
      </c>
      <c r="J2515" s="5">
        <f>VLOOKUP(F2515,'Set up'!$A$2:$D$47,4,FALSE)</f>
        <v>0</v>
      </c>
      <c r="K2515" s="4">
        <f t="shared" ref="K2515:K2522" si="892">A2515+J2515</f>
        <v>45297</v>
      </c>
      <c r="L2515" s="5">
        <f t="shared" si="889"/>
        <v>1</v>
      </c>
      <c r="M2515" s="5">
        <f t="shared" si="890"/>
        <v>2024</v>
      </c>
      <c r="N2515" s="6">
        <v>853.2</v>
      </c>
      <c r="O2515" s="6"/>
      <c r="P2515" s="6">
        <f t="shared" si="891"/>
        <v>853.2</v>
      </c>
      <c r="Q2515" s="128">
        <f t="shared" si="871"/>
        <v>4104950.350000002</v>
      </c>
      <c r="R2515" s="44" t="str">
        <f>VLOOKUP(F2515,'Set up'!$A$2:$E$48,5,FALSE)</f>
        <v>Trsf</v>
      </c>
    </row>
    <row r="2516" spans="1:18" s="135" customFormat="1" x14ac:dyDescent="0.3">
      <c r="A2516" s="134">
        <v>45297</v>
      </c>
      <c r="B2516" s="133">
        <f t="shared" si="878"/>
        <v>1</v>
      </c>
      <c r="C2516" s="133">
        <f t="shared" si="879"/>
        <v>2024</v>
      </c>
      <c r="D2516" s="133" t="s">
        <v>2151</v>
      </c>
      <c r="E2516" s="5" t="str">
        <f>VLOOKUP(F2516,'Set up'!$A$2:$C$47,2,FALSE)</f>
        <v>C00000043</v>
      </c>
      <c r="F2516" s="135" t="s">
        <v>2114</v>
      </c>
      <c r="G2516" s="99" t="s">
        <v>293</v>
      </c>
      <c r="H2516" s="133">
        <v>1</v>
      </c>
      <c r="I2516" s="5" t="str">
        <f>VLOOKUP(F2516,'Set up'!$A$2:$C$47,3,FALSE)</f>
        <v>Cash</v>
      </c>
      <c r="J2516" s="5">
        <f>VLOOKUP(F2516,'Set up'!$A$2:$D$47,4,FALSE)</f>
        <v>0</v>
      </c>
      <c r="K2516" s="4">
        <f t="shared" si="892"/>
        <v>45297</v>
      </c>
      <c r="L2516" s="5">
        <f t="shared" ref="L2516:L2522" si="893">MONTH(K2516)</f>
        <v>1</v>
      </c>
      <c r="M2516" s="5">
        <f t="shared" si="890"/>
        <v>2024</v>
      </c>
      <c r="N2516" s="6">
        <v>480</v>
      </c>
      <c r="O2516" s="6"/>
      <c r="P2516" s="6">
        <f t="shared" ref="P2516:P2522" si="894">SUM(N2516+O2516)</f>
        <v>480</v>
      </c>
      <c r="Q2516" s="128">
        <f t="shared" si="871"/>
        <v>4105430.350000002</v>
      </c>
      <c r="R2516" s="44" t="str">
        <f>VLOOKUP(F2516,'Set up'!$A$2:$E$48,5,FALSE)</f>
        <v>Trsf</v>
      </c>
    </row>
    <row r="2517" spans="1:18" s="135" customFormat="1" x14ac:dyDescent="0.3">
      <c r="A2517" s="134">
        <v>45297</v>
      </c>
      <c r="B2517" s="133">
        <f t="shared" si="878"/>
        <v>1</v>
      </c>
      <c r="C2517" s="133">
        <f t="shared" si="879"/>
        <v>2024</v>
      </c>
      <c r="D2517" s="133" t="s">
        <v>2151</v>
      </c>
      <c r="E2517" s="5" t="str">
        <f>VLOOKUP(F2517,'Set up'!$A$2:$C$47,2,FALSE)</f>
        <v>C00000043</v>
      </c>
      <c r="F2517" s="135" t="s">
        <v>2114</v>
      </c>
      <c r="G2517" s="90" t="s">
        <v>2109</v>
      </c>
      <c r="H2517" s="133">
        <v>10</v>
      </c>
      <c r="I2517" s="5" t="str">
        <f>VLOOKUP(F2517,'Set up'!$A$2:$C$47,3,FALSE)</f>
        <v>Cash</v>
      </c>
      <c r="J2517" s="5">
        <f>VLOOKUP(F2517,'Set up'!$A$2:$D$47,4,FALSE)</f>
        <v>0</v>
      </c>
      <c r="K2517" s="4">
        <f t="shared" si="892"/>
        <v>45297</v>
      </c>
      <c r="L2517" s="5">
        <f t="shared" si="893"/>
        <v>1</v>
      </c>
      <c r="M2517" s="5">
        <f t="shared" si="890"/>
        <v>2024</v>
      </c>
      <c r="N2517" s="6">
        <v>650</v>
      </c>
      <c r="O2517" s="6"/>
      <c r="P2517" s="6">
        <f t="shared" si="894"/>
        <v>650</v>
      </c>
      <c r="Q2517" s="128">
        <f t="shared" si="871"/>
        <v>4106080.350000002</v>
      </c>
      <c r="R2517" s="44" t="str">
        <f>VLOOKUP(F2517,'Set up'!$A$2:$E$48,5,FALSE)</f>
        <v>Trsf</v>
      </c>
    </row>
    <row r="2518" spans="1:18" s="135" customFormat="1" x14ac:dyDescent="0.3">
      <c r="A2518" s="134">
        <v>45297</v>
      </c>
      <c r="B2518" s="133">
        <f t="shared" si="878"/>
        <v>1</v>
      </c>
      <c r="C2518" s="133">
        <f t="shared" si="879"/>
        <v>2024</v>
      </c>
      <c r="D2518" s="133" t="s">
        <v>2151</v>
      </c>
      <c r="E2518" s="5" t="str">
        <f>VLOOKUP(F2518,'Set up'!$A$2:$C$47,2,FALSE)</f>
        <v>C00000043</v>
      </c>
      <c r="F2518" s="135" t="s">
        <v>2114</v>
      </c>
      <c r="G2518" s="99" t="s">
        <v>2113</v>
      </c>
      <c r="H2518" s="133">
        <v>12</v>
      </c>
      <c r="I2518" s="5" t="str">
        <f>VLOOKUP(F2518,'Set up'!$A$2:$C$47,3,FALSE)</f>
        <v>Cash</v>
      </c>
      <c r="J2518" s="5">
        <f>VLOOKUP(F2518,'Set up'!$A$2:$D$47,4,FALSE)</f>
        <v>0</v>
      </c>
      <c r="K2518" s="4">
        <f t="shared" si="892"/>
        <v>45297</v>
      </c>
      <c r="L2518" s="5">
        <f t="shared" si="893"/>
        <v>1</v>
      </c>
      <c r="M2518" s="5">
        <f t="shared" si="890"/>
        <v>2024</v>
      </c>
      <c r="N2518" s="6">
        <v>54</v>
      </c>
      <c r="O2518" s="6"/>
      <c r="P2518" s="6">
        <f t="shared" si="894"/>
        <v>54</v>
      </c>
      <c r="Q2518" s="128">
        <f t="shared" si="871"/>
        <v>4106134.350000002</v>
      </c>
      <c r="R2518" s="44" t="str">
        <f>VLOOKUP(F2518,'Set up'!$A$2:$E$48,5,FALSE)</f>
        <v>Trsf</v>
      </c>
    </row>
    <row r="2519" spans="1:18" s="135" customFormat="1" x14ac:dyDescent="0.3">
      <c r="A2519" s="134">
        <v>45297</v>
      </c>
      <c r="B2519" s="133">
        <f t="shared" si="878"/>
        <v>1</v>
      </c>
      <c r="C2519" s="133">
        <f t="shared" si="879"/>
        <v>2024</v>
      </c>
      <c r="D2519" s="133" t="s">
        <v>2151</v>
      </c>
      <c r="E2519" s="5" t="str">
        <f>VLOOKUP(F2519,'Set up'!$A$2:$C$47,2,FALSE)</f>
        <v>C00000043</v>
      </c>
      <c r="F2519" s="135" t="s">
        <v>2114</v>
      </c>
      <c r="G2519" s="99" t="s">
        <v>2130</v>
      </c>
      <c r="H2519" s="133">
        <v>1</v>
      </c>
      <c r="I2519" s="5" t="str">
        <f>VLOOKUP(F2519,'Set up'!$A$2:$C$47,3,FALSE)</f>
        <v>Cash</v>
      </c>
      <c r="J2519" s="5">
        <f>VLOOKUP(F2519,'Set up'!$A$2:$D$47,4,FALSE)</f>
        <v>0</v>
      </c>
      <c r="K2519" s="4">
        <f t="shared" si="892"/>
        <v>45297</v>
      </c>
      <c r="L2519" s="5">
        <f t="shared" si="893"/>
        <v>1</v>
      </c>
      <c r="M2519" s="5">
        <f t="shared" si="890"/>
        <v>2024</v>
      </c>
      <c r="N2519" s="6">
        <v>283.8</v>
      </c>
      <c r="O2519" s="6"/>
      <c r="P2519" s="6">
        <f t="shared" si="894"/>
        <v>283.8</v>
      </c>
      <c r="Q2519" s="128">
        <f t="shared" si="871"/>
        <v>4106418.1500000018</v>
      </c>
      <c r="R2519" s="44" t="str">
        <f>VLOOKUP(F2519,'Set up'!$A$2:$E$48,5,FALSE)</f>
        <v>Trsf</v>
      </c>
    </row>
    <row r="2520" spans="1:18" s="135" customFormat="1" x14ac:dyDescent="0.3">
      <c r="A2520" s="134">
        <v>45297</v>
      </c>
      <c r="B2520" s="133">
        <f t="shared" si="878"/>
        <v>1</v>
      </c>
      <c r="C2520" s="133">
        <f t="shared" si="879"/>
        <v>2024</v>
      </c>
      <c r="D2520" s="133" t="s">
        <v>2151</v>
      </c>
      <c r="E2520" s="5" t="str">
        <f>VLOOKUP(F2520,'Set up'!$A$2:$C$47,2,FALSE)</f>
        <v>C00000043</v>
      </c>
      <c r="F2520" s="135" t="s">
        <v>2114</v>
      </c>
      <c r="G2520" s="99" t="s">
        <v>46</v>
      </c>
      <c r="H2520" s="133">
        <v>2</v>
      </c>
      <c r="I2520" s="5" t="str">
        <f>VLOOKUP(F2520,'Set up'!$A$2:$C$47,3,FALSE)</f>
        <v>Cash</v>
      </c>
      <c r="J2520" s="5">
        <f>VLOOKUP(F2520,'Set up'!$A$2:$D$47,4,FALSE)</f>
        <v>0</v>
      </c>
      <c r="K2520" s="4">
        <f t="shared" si="892"/>
        <v>45297</v>
      </c>
      <c r="L2520" s="5">
        <f t="shared" si="893"/>
        <v>1</v>
      </c>
      <c r="M2520" s="5">
        <f t="shared" si="890"/>
        <v>2024</v>
      </c>
      <c r="N2520" s="6">
        <v>220</v>
      </c>
      <c r="O2520" s="6"/>
      <c r="P2520" s="6">
        <f t="shared" si="894"/>
        <v>220</v>
      </c>
      <c r="Q2520" s="128">
        <f t="shared" si="871"/>
        <v>4106638.1500000018</v>
      </c>
      <c r="R2520" s="44" t="str">
        <f>VLOOKUP(F2520,'Set up'!$A$2:$E$48,5,FALSE)</f>
        <v>Trsf</v>
      </c>
    </row>
    <row r="2521" spans="1:18" s="135" customFormat="1" x14ac:dyDescent="0.3">
      <c r="A2521" s="134">
        <v>45297</v>
      </c>
      <c r="B2521" s="133">
        <f t="shared" si="878"/>
        <v>1</v>
      </c>
      <c r="C2521" s="133">
        <f t="shared" si="879"/>
        <v>2024</v>
      </c>
      <c r="D2521" s="133" t="s">
        <v>2151</v>
      </c>
      <c r="E2521" s="5" t="str">
        <f>VLOOKUP(F2521,'Set up'!$A$2:$C$47,2,FALSE)</f>
        <v>C00000043</v>
      </c>
      <c r="F2521" s="135" t="s">
        <v>2114</v>
      </c>
      <c r="G2521" s="99" t="s">
        <v>1392</v>
      </c>
      <c r="H2521" s="133">
        <v>1</v>
      </c>
      <c r="I2521" s="5" t="str">
        <f>VLOOKUP(F2521,'Set up'!$A$2:$C$47,3,FALSE)</f>
        <v>Cash</v>
      </c>
      <c r="J2521" s="5">
        <f>VLOOKUP(F2521,'Set up'!$A$2:$D$47,4,FALSE)</f>
        <v>0</v>
      </c>
      <c r="K2521" s="4">
        <f t="shared" si="892"/>
        <v>45297</v>
      </c>
      <c r="L2521" s="5">
        <f t="shared" si="893"/>
        <v>1</v>
      </c>
      <c r="M2521" s="5">
        <f t="shared" si="890"/>
        <v>2024</v>
      </c>
      <c r="N2521" s="6">
        <v>424.8</v>
      </c>
      <c r="O2521" s="6"/>
      <c r="P2521" s="6">
        <f t="shared" si="894"/>
        <v>424.8</v>
      </c>
      <c r="Q2521" s="128">
        <f t="shared" si="871"/>
        <v>4107062.9500000016</v>
      </c>
      <c r="R2521" s="44" t="str">
        <f>VLOOKUP(F2521,'Set up'!$A$2:$E$48,5,FALSE)</f>
        <v>Trsf</v>
      </c>
    </row>
    <row r="2522" spans="1:18" s="135" customFormat="1" x14ac:dyDescent="0.3">
      <c r="A2522" s="134">
        <v>45299</v>
      </c>
      <c r="B2522" s="133">
        <f t="shared" si="878"/>
        <v>1</v>
      </c>
      <c r="C2522" s="133">
        <f t="shared" si="879"/>
        <v>2024</v>
      </c>
      <c r="D2522" s="133" t="s">
        <v>2152</v>
      </c>
      <c r="E2522" s="5" t="str">
        <f>VLOOKUP(F2522,'Set up'!$A$2:$C$47,2,FALSE)</f>
        <v>C00000009</v>
      </c>
      <c r="F2522" s="135" t="s">
        <v>58</v>
      </c>
      <c r="G2522" s="11" t="s">
        <v>95</v>
      </c>
      <c r="H2522" s="133">
        <v>2</v>
      </c>
      <c r="I2522" s="5">
        <f>VLOOKUP(F2522,'Set up'!$A$2:$C$47,3,FALSE)</f>
        <v>60</v>
      </c>
      <c r="J2522" s="5">
        <f>VLOOKUP(F2522,'Set up'!$A$2:$D$47,4,FALSE)</f>
        <v>60</v>
      </c>
      <c r="K2522" s="4">
        <f t="shared" si="892"/>
        <v>45359</v>
      </c>
      <c r="L2522" s="5">
        <f t="shared" si="893"/>
        <v>3</v>
      </c>
      <c r="M2522" s="5">
        <f t="shared" si="890"/>
        <v>2024</v>
      </c>
      <c r="N2522" s="6">
        <v>3212</v>
      </c>
      <c r="O2522" s="6"/>
      <c r="P2522" s="6">
        <f t="shared" si="894"/>
        <v>3212</v>
      </c>
      <c r="Q2522" s="128">
        <f t="shared" si="871"/>
        <v>4110274.9500000016</v>
      </c>
      <c r="R2522" s="44" t="str">
        <f>VLOOKUP(F2522,'Set up'!$A$2:$E$48,5,FALSE)</f>
        <v>Chq</v>
      </c>
    </row>
    <row r="2523" spans="1:18" s="135" customFormat="1" x14ac:dyDescent="0.3">
      <c r="A2523" s="134">
        <v>45299</v>
      </c>
      <c r="B2523" s="133">
        <f t="shared" si="878"/>
        <v>1</v>
      </c>
      <c r="C2523" s="133">
        <f t="shared" si="879"/>
        <v>2024</v>
      </c>
      <c r="D2523" s="133" t="s">
        <v>2152</v>
      </c>
      <c r="E2523" s="5" t="str">
        <f>VLOOKUP(F2523,'Set up'!$A$2:$C$47,2,FALSE)</f>
        <v>C00000009</v>
      </c>
      <c r="F2523" s="135" t="s">
        <v>58</v>
      </c>
      <c r="G2523" s="11" t="s">
        <v>287</v>
      </c>
      <c r="H2523" s="133">
        <v>1</v>
      </c>
      <c r="I2523" s="5">
        <f>VLOOKUP(F2523,'Set up'!$A$2:$C$47,3,FALSE)</f>
        <v>60</v>
      </c>
      <c r="J2523" s="5">
        <f>VLOOKUP(F2523,'Set up'!$A$2:$D$47,4,FALSE)</f>
        <v>60</v>
      </c>
      <c r="K2523" s="4">
        <f t="shared" ref="K2523:K2552" si="895">A2523+J2523</f>
        <v>45359</v>
      </c>
      <c r="L2523" s="5">
        <f t="shared" ref="L2523:L2552" si="896">MONTH(K2523)</f>
        <v>3</v>
      </c>
      <c r="M2523" s="5">
        <f t="shared" ref="M2523:M2552" si="897">YEAR(K2523)</f>
        <v>2024</v>
      </c>
      <c r="N2523" s="6">
        <v>1606</v>
      </c>
      <c r="O2523" s="6"/>
      <c r="P2523" s="6">
        <f t="shared" ref="P2523:P2552" si="898">SUM(N2523+O2523)</f>
        <v>1606</v>
      </c>
      <c r="Q2523" s="128">
        <f t="shared" ref="Q2523:Q2552" si="899">SUM(Q2522+N2523)</f>
        <v>4111880.9500000016</v>
      </c>
      <c r="R2523" s="44" t="str">
        <f>VLOOKUP(F2523,'Set up'!$A$2:$E$48,5,FALSE)</f>
        <v>Chq</v>
      </c>
    </row>
    <row r="2524" spans="1:18" s="135" customFormat="1" x14ac:dyDescent="0.3">
      <c r="A2524" s="134">
        <v>45299</v>
      </c>
      <c r="B2524" s="133">
        <f t="shared" si="878"/>
        <v>1</v>
      </c>
      <c r="C2524" s="133">
        <f t="shared" si="879"/>
        <v>2024</v>
      </c>
      <c r="D2524" s="133" t="s">
        <v>2152</v>
      </c>
      <c r="E2524" s="5" t="str">
        <f>VLOOKUP(F2524,'Set up'!$A$2:$C$47,2,FALSE)</f>
        <v>C00000009</v>
      </c>
      <c r="F2524" s="135" t="s">
        <v>58</v>
      </c>
      <c r="G2524" s="89" t="s">
        <v>1413</v>
      </c>
      <c r="H2524" s="133">
        <v>2</v>
      </c>
      <c r="I2524" s="5">
        <f>VLOOKUP(F2524,'Set up'!$A$2:$C$47,3,FALSE)</f>
        <v>60</v>
      </c>
      <c r="J2524" s="5">
        <f>VLOOKUP(F2524,'Set up'!$A$2:$D$47,4,FALSE)</f>
        <v>60</v>
      </c>
      <c r="K2524" s="4">
        <f t="shared" si="895"/>
        <v>45359</v>
      </c>
      <c r="L2524" s="5">
        <f t="shared" si="896"/>
        <v>3</v>
      </c>
      <c r="M2524" s="5">
        <f t="shared" si="897"/>
        <v>2024</v>
      </c>
      <c r="N2524" s="6">
        <v>626.4</v>
      </c>
      <c r="O2524" s="6"/>
      <c r="P2524" s="6">
        <f t="shared" si="898"/>
        <v>626.4</v>
      </c>
      <c r="Q2524" s="128">
        <f t="shared" si="899"/>
        <v>4112507.3500000015</v>
      </c>
      <c r="R2524" s="44" t="str">
        <f>VLOOKUP(F2524,'Set up'!$A$2:$E$48,5,FALSE)</f>
        <v>Chq</v>
      </c>
    </row>
    <row r="2525" spans="1:18" s="135" customFormat="1" x14ac:dyDescent="0.3">
      <c r="A2525" s="134">
        <v>45299</v>
      </c>
      <c r="B2525" s="133">
        <f t="shared" si="878"/>
        <v>1</v>
      </c>
      <c r="C2525" s="133">
        <f t="shared" si="879"/>
        <v>2024</v>
      </c>
      <c r="D2525" s="133" t="s">
        <v>2152</v>
      </c>
      <c r="E2525" s="5" t="str">
        <f>VLOOKUP(F2525,'Set up'!$A$2:$C$47,2,FALSE)</f>
        <v>C00000009</v>
      </c>
      <c r="F2525" s="135" t="s">
        <v>58</v>
      </c>
      <c r="G2525" s="90" t="s">
        <v>2104</v>
      </c>
      <c r="H2525" s="133">
        <v>2</v>
      </c>
      <c r="I2525" s="5">
        <f>VLOOKUP(F2525,'Set up'!$A$2:$C$47,3,FALSE)</f>
        <v>60</v>
      </c>
      <c r="J2525" s="5">
        <f>VLOOKUP(F2525,'Set up'!$A$2:$D$47,4,FALSE)</f>
        <v>60</v>
      </c>
      <c r="K2525" s="4">
        <f t="shared" si="895"/>
        <v>45359</v>
      </c>
      <c r="L2525" s="5">
        <f t="shared" si="896"/>
        <v>3</v>
      </c>
      <c r="M2525" s="5">
        <f t="shared" si="897"/>
        <v>2024</v>
      </c>
      <c r="N2525" s="6">
        <v>626.4</v>
      </c>
      <c r="O2525" s="6"/>
      <c r="P2525" s="6">
        <f t="shared" si="898"/>
        <v>626.4</v>
      </c>
      <c r="Q2525" s="128">
        <f t="shared" si="899"/>
        <v>4113133.7500000014</v>
      </c>
      <c r="R2525" s="44" t="str">
        <f>VLOOKUP(F2525,'Set up'!$A$2:$E$48,5,FALSE)</f>
        <v>Chq</v>
      </c>
    </row>
    <row r="2526" spans="1:18" s="135" customFormat="1" x14ac:dyDescent="0.3">
      <c r="A2526" s="134">
        <v>45299</v>
      </c>
      <c r="B2526" s="133">
        <f t="shared" si="878"/>
        <v>1</v>
      </c>
      <c r="C2526" s="133">
        <f t="shared" si="879"/>
        <v>2024</v>
      </c>
      <c r="D2526" s="133" t="s">
        <v>2152</v>
      </c>
      <c r="E2526" s="5" t="str">
        <f>VLOOKUP(F2526,'Set up'!$A$2:$C$47,2,FALSE)</f>
        <v>C00000009</v>
      </c>
      <c r="F2526" s="135" t="s">
        <v>58</v>
      </c>
      <c r="G2526" s="90" t="s">
        <v>46</v>
      </c>
      <c r="H2526" s="133">
        <v>2</v>
      </c>
      <c r="I2526" s="5">
        <f>VLOOKUP(F2526,'Set up'!$A$2:$C$47,3,FALSE)</f>
        <v>60</v>
      </c>
      <c r="J2526" s="5">
        <f>VLOOKUP(F2526,'Set up'!$A$2:$D$47,4,FALSE)</f>
        <v>60</v>
      </c>
      <c r="K2526" s="4">
        <f t="shared" si="895"/>
        <v>45359</v>
      </c>
      <c r="L2526" s="5">
        <f t="shared" si="896"/>
        <v>3</v>
      </c>
      <c r="M2526" s="5">
        <f t="shared" si="897"/>
        <v>2024</v>
      </c>
      <c r="N2526" s="6">
        <v>220</v>
      </c>
      <c r="O2526" s="6"/>
      <c r="P2526" s="6">
        <f t="shared" si="898"/>
        <v>220</v>
      </c>
      <c r="Q2526" s="128">
        <f t="shared" si="899"/>
        <v>4113353.7500000014</v>
      </c>
      <c r="R2526" s="44" t="str">
        <f>VLOOKUP(F2526,'Set up'!$A$2:$E$48,5,FALSE)</f>
        <v>Chq</v>
      </c>
    </row>
    <row r="2527" spans="1:18" s="135" customFormat="1" x14ac:dyDescent="0.3">
      <c r="A2527" s="134">
        <v>45300</v>
      </c>
      <c r="B2527" s="133">
        <f t="shared" si="878"/>
        <v>1</v>
      </c>
      <c r="C2527" s="133">
        <f t="shared" si="879"/>
        <v>2024</v>
      </c>
      <c r="D2527" s="133" t="s">
        <v>2153</v>
      </c>
      <c r="E2527" s="5" t="str">
        <f>VLOOKUP(F2527,'Set up'!$A$2:$C$47,2,FALSE)</f>
        <v>C00000044</v>
      </c>
      <c r="F2527" s="135" t="s">
        <v>2118</v>
      </c>
      <c r="G2527" s="95" t="s">
        <v>304</v>
      </c>
      <c r="H2527" s="133">
        <v>1</v>
      </c>
      <c r="I2527" s="5" t="str">
        <f>VLOOKUP(F2527,'Set up'!$A$2:$C$47,3,FALSE)</f>
        <v>Cash</v>
      </c>
      <c r="J2527" s="5">
        <f>VLOOKUP(F2527,'Set up'!$A$2:$D$47,4,FALSE)</f>
        <v>0</v>
      </c>
      <c r="K2527" s="4">
        <f t="shared" si="895"/>
        <v>45300</v>
      </c>
      <c r="L2527" s="5">
        <f t="shared" si="896"/>
        <v>1</v>
      </c>
      <c r="M2527" s="5">
        <f t="shared" si="897"/>
        <v>2024</v>
      </c>
      <c r="N2527" s="6">
        <v>1606</v>
      </c>
      <c r="O2527" s="6"/>
      <c r="P2527" s="6">
        <f t="shared" si="898"/>
        <v>1606</v>
      </c>
      <c r="Q2527" s="128">
        <f t="shared" si="899"/>
        <v>4114959.7500000014</v>
      </c>
      <c r="R2527" s="44" t="str">
        <f>VLOOKUP(F2527,'Set up'!$A$2:$E$48,5,FALSE)</f>
        <v>Trsf</v>
      </c>
    </row>
    <row r="2528" spans="1:18" s="135" customFormat="1" x14ac:dyDescent="0.3">
      <c r="A2528" s="134">
        <v>45300</v>
      </c>
      <c r="B2528" s="133">
        <f t="shared" si="878"/>
        <v>1</v>
      </c>
      <c r="C2528" s="133">
        <f t="shared" si="879"/>
        <v>2024</v>
      </c>
      <c r="D2528" s="133" t="s">
        <v>2153</v>
      </c>
      <c r="E2528" s="5" t="str">
        <f>VLOOKUP(F2528,'Set up'!$A$2:$C$47,2,FALSE)</f>
        <v>C00000044</v>
      </c>
      <c r="F2528" s="135" t="s">
        <v>2118</v>
      </c>
      <c r="G2528" s="90" t="s">
        <v>1545</v>
      </c>
      <c r="H2528" s="133">
        <v>3</v>
      </c>
      <c r="I2528" s="5" t="str">
        <f>VLOOKUP(F2528,'Set up'!$A$2:$C$47,3,FALSE)</f>
        <v>Cash</v>
      </c>
      <c r="J2528" s="5">
        <f>VLOOKUP(F2528,'Set up'!$A$2:$D$47,4,FALSE)</f>
        <v>0</v>
      </c>
      <c r="K2528" s="4">
        <f t="shared" si="895"/>
        <v>45300</v>
      </c>
      <c r="L2528" s="5">
        <f t="shared" si="896"/>
        <v>1</v>
      </c>
      <c r="M2528" s="5">
        <f t="shared" si="897"/>
        <v>2024</v>
      </c>
      <c r="N2528" s="6">
        <v>630</v>
      </c>
      <c r="O2528" s="6"/>
      <c r="P2528" s="6">
        <f t="shared" si="898"/>
        <v>630</v>
      </c>
      <c r="Q2528" s="128">
        <f t="shared" si="899"/>
        <v>4115589.7500000014</v>
      </c>
      <c r="R2528" s="44" t="str">
        <f>VLOOKUP(F2528,'Set up'!$A$2:$E$48,5,FALSE)</f>
        <v>Trsf</v>
      </c>
    </row>
    <row r="2529" spans="1:18" s="135" customFormat="1" x14ac:dyDescent="0.3">
      <c r="A2529" s="134">
        <v>45301</v>
      </c>
      <c r="B2529" s="133">
        <f t="shared" si="878"/>
        <v>1</v>
      </c>
      <c r="C2529" s="133">
        <f t="shared" si="879"/>
        <v>2024</v>
      </c>
      <c r="D2529" s="133" t="s">
        <v>2154</v>
      </c>
      <c r="E2529" s="5" t="str">
        <f>VLOOKUP(F2529,'Set up'!$A$2:$C$47,2,FALSE)</f>
        <v>C00000019</v>
      </c>
      <c r="F2529" s="135" t="s">
        <v>402</v>
      </c>
      <c r="G2529" s="90" t="s">
        <v>95</v>
      </c>
      <c r="H2529" s="133">
        <v>1</v>
      </c>
      <c r="I2529" s="5" t="str">
        <f>VLOOKUP(F2529,'Set up'!$A$2:$C$47,3,FALSE)</f>
        <v>Cash</v>
      </c>
      <c r="J2529" s="5">
        <f>VLOOKUP(F2529,'Set up'!$A$2:$D$47,4,FALSE)</f>
        <v>0</v>
      </c>
      <c r="K2529" s="4">
        <f t="shared" si="895"/>
        <v>45301</v>
      </c>
      <c r="L2529" s="5">
        <f t="shared" si="896"/>
        <v>1</v>
      </c>
      <c r="M2529" s="5">
        <f t="shared" si="897"/>
        <v>2024</v>
      </c>
      <c r="N2529" s="6">
        <v>1738</v>
      </c>
      <c r="O2529" s="6"/>
      <c r="P2529" s="6">
        <f t="shared" si="898"/>
        <v>1738</v>
      </c>
      <c r="Q2529" s="128">
        <f t="shared" si="899"/>
        <v>4117327.7500000014</v>
      </c>
      <c r="R2529" s="44" t="str">
        <f>VLOOKUP(F2529,'Set up'!$A$2:$E$48,5,FALSE)</f>
        <v>Trsf</v>
      </c>
    </row>
    <row r="2530" spans="1:18" s="135" customFormat="1" x14ac:dyDescent="0.3">
      <c r="A2530" s="134">
        <v>45301</v>
      </c>
      <c r="B2530" s="133">
        <f t="shared" si="878"/>
        <v>1</v>
      </c>
      <c r="C2530" s="133">
        <f t="shared" si="879"/>
        <v>2024</v>
      </c>
      <c r="D2530" s="133" t="s">
        <v>2154</v>
      </c>
      <c r="E2530" s="5" t="str">
        <f>VLOOKUP(F2530,'Set up'!$A$2:$C$47,2,FALSE)</f>
        <v>C00000019</v>
      </c>
      <c r="F2530" s="135" t="s">
        <v>402</v>
      </c>
      <c r="G2530" s="90" t="s">
        <v>896</v>
      </c>
      <c r="H2530" s="133">
        <v>1</v>
      </c>
      <c r="I2530" s="5" t="str">
        <f>VLOOKUP(F2530,'Set up'!$A$2:$C$47,3,FALSE)</f>
        <v>Cash</v>
      </c>
      <c r="J2530" s="5">
        <f>VLOOKUP(F2530,'Set up'!$A$2:$D$47,4,FALSE)</f>
        <v>0</v>
      </c>
      <c r="K2530" s="4">
        <f t="shared" si="895"/>
        <v>45301</v>
      </c>
      <c r="L2530" s="5">
        <f t="shared" si="896"/>
        <v>1</v>
      </c>
      <c r="M2530" s="5">
        <f t="shared" si="897"/>
        <v>2024</v>
      </c>
      <c r="N2530" s="6">
        <v>150</v>
      </c>
      <c r="O2530" s="6"/>
      <c r="P2530" s="6">
        <f t="shared" si="898"/>
        <v>150</v>
      </c>
      <c r="Q2530" s="128">
        <f t="shared" si="899"/>
        <v>4117477.7500000014</v>
      </c>
      <c r="R2530" s="44" t="str">
        <f>VLOOKUP(F2530,'Set up'!$A$2:$E$48,5,FALSE)</f>
        <v>Trsf</v>
      </c>
    </row>
    <row r="2531" spans="1:18" s="135" customFormat="1" x14ac:dyDescent="0.3">
      <c r="A2531" s="134">
        <v>45301</v>
      </c>
      <c r="B2531" s="133">
        <f t="shared" si="878"/>
        <v>1</v>
      </c>
      <c r="C2531" s="133">
        <f t="shared" si="879"/>
        <v>2024</v>
      </c>
      <c r="D2531" s="133" t="s">
        <v>2154</v>
      </c>
      <c r="E2531" s="5" t="str">
        <f>VLOOKUP(F2531,'Set up'!$A$2:$C$47,2,FALSE)</f>
        <v>C00000019</v>
      </c>
      <c r="F2531" s="135" t="s">
        <v>402</v>
      </c>
      <c r="G2531" s="90" t="s">
        <v>2109</v>
      </c>
      <c r="H2531" s="133">
        <v>3</v>
      </c>
      <c r="I2531" s="5" t="str">
        <f>VLOOKUP(F2531,'Set up'!$A$2:$C$47,3,FALSE)</f>
        <v>Cash</v>
      </c>
      <c r="J2531" s="5">
        <f>VLOOKUP(F2531,'Set up'!$A$2:$D$47,4,FALSE)</f>
        <v>0</v>
      </c>
      <c r="K2531" s="4">
        <f t="shared" si="895"/>
        <v>45301</v>
      </c>
      <c r="L2531" s="5">
        <f t="shared" si="896"/>
        <v>1</v>
      </c>
      <c r="M2531" s="5">
        <f t="shared" si="897"/>
        <v>2024</v>
      </c>
      <c r="N2531" s="6">
        <v>187.5</v>
      </c>
      <c r="O2531" s="6"/>
      <c r="P2531" s="6">
        <f t="shared" si="898"/>
        <v>187.5</v>
      </c>
      <c r="Q2531" s="128">
        <f t="shared" si="899"/>
        <v>4117665.2500000014</v>
      </c>
      <c r="R2531" s="44" t="str">
        <f>VLOOKUP(F2531,'Set up'!$A$2:$E$48,5,FALSE)</f>
        <v>Trsf</v>
      </c>
    </row>
    <row r="2532" spans="1:18" s="135" customFormat="1" x14ac:dyDescent="0.3">
      <c r="A2532" s="134">
        <v>45301</v>
      </c>
      <c r="B2532" s="133">
        <f t="shared" si="878"/>
        <v>1</v>
      </c>
      <c r="C2532" s="133">
        <f t="shared" si="879"/>
        <v>2024</v>
      </c>
      <c r="D2532" s="133" t="s">
        <v>2155</v>
      </c>
      <c r="E2532" s="5" t="str">
        <f>VLOOKUP(F2532,'Set up'!$A$2:$C$47,2,FALSE)</f>
        <v>C00000042</v>
      </c>
      <c r="F2532" s="135" t="s">
        <v>2020</v>
      </c>
      <c r="G2532" s="103" t="s">
        <v>2093</v>
      </c>
      <c r="H2532" s="133">
        <v>3</v>
      </c>
      <c r="I2532" s="5" t="str">
        <f>VLOOKUP(F2532,'Set up'!$A$2:$C$47,3,FALSE)</f>
        <v>Cash</v>
      </c>
      <c r="J2532" s="5">
        <f>VLOOKUP(F2532,'Set up'!$A$2:$D$47,4,FALSE)</f>
        <v>0</v>
      </c>
      <c r="K2532" s="4">
        <f t="shared" si="895"/>
        <v>45301</v>
      </c>
      <c r="L2532" s="5">
        <f t="shared" si="896"/>
        <v>1</v>
      </c>
      <c r="M2532" s="5">
        <f t="shared" si="897"/>
        <v>2024</v>
      </c>
      <c r="N2532" s="6">
        <v>187.5</v>
      </c>
      <c r="O2532" s="6"/>
      <c r="P2532" s="6">
        <f t="shared" si="898"/>
        <v>187.5</v>
      </c>
      <c r="Q2532" s="128">
        <f t="shared" si="899"/>
        <v>4117852.7500000014</v>
      </c>
      <c r="R2532" s="44" t="str">
        <f>VLOOKUP(F2532,'Set up'!$A$2:$E$48,5,FALSE)</f>
        <v>Trsf</v>
      </c>
    </row>
    <row r="2533" spans="1:18" s="135" customFormat="1" x14ac:dyDescent="0.3">
      <c r="A2533" s="134">
        <v>45301</v>
      </c>
      <c r="B2533" s="133">
        <f t="shared" si="878"/>
        <v>1</v>
      </c>
      <c r="C2533" s="133">
        <f t="shared" si="879"/>
        <v>2024</v>
      </c>
      <c r="D2533" s="133" t="s">
        <v>2156</v>
      </c>
      <c r="E2533" s="5" t="str">
        <f>VLOOKUP(F2533,'Set up'!$A$2:$C$47,2,FALSE)</f>
        <v>C00000042</v>
      </c>
      <c r="F2533" s="135" t="s">
        <v>2020</v>
      </c>
      <c r="G2533" s="103" t="s">
        <v>1897</v>
      </c>
      <c r="H2533" s="133">
        <v>6</v>
      </c>
      <c r="I2533" s="5" t="str">
        <f>VLOOKUP(F2533,'Set up'!$A$2:$C$47,3,FALSE)</f>
        <v>Cash</v>
      </c>
      <c r="J2533" s="5">
        <f>VLOOKUP(F2533,'Set up'!$A$2:$D$47,4,FALSE)</f>
        <v>0</v>
      </c>
      <c r="K2533" s="4">
        <f t="shared" si="895"/>
        <v>45301</v>
      </c>
      <c r="L2533" s="5">
        <f t="shared" si="896"/>
        <v>1</v>
      </c>
      <c r="M2533" s="5">
        <f t="shared" si="897"/>
        <v>2024</v>
      </c>
      <c r="N2533" s="6">
        <v>9636</v>
      </c>
      <c r="O2533" s="6"/>
      <c r="P2533" s="6">
        <f t="shared" si="898"/>
        <v>9636</v>
      </c>
      <c r="Q2533" s="128">
        <f t="shared" si="899"/>
        <v>4127488.7500000014</v>
      </c>
      <c r="R2533" s="44" t="str">
        <f>VLOOKUP(F2533,'Set up'!$A$2:$E$48,5,FALSE)</f>
        <v>Trsf</v>
      </c>
    </row>
    <row r="2534" spans="1:18" s="135" customFormat="1" x14ac:dyDescent="0.3">
      <c r="A2534" s="134">
        <v>45301</v>
      </c>
      <c r="B2534" s="133">
        <f t="shared" si="878"/>
        <v>1</v>
      </c>
      <c r="C2534" s="133">
        <f t="shared" si="879"/>
        <v>2024</v>
      </c>
      <c r="D2534" s="133" t="s">
        <v>2156</v>
      </c>
      <c r="E2534" s="5" t="str">
        <f>VLOOKUP(F2534,'Set up'!$A$2:$C$47,2,FALSE)</f>
        <v>C00000042</v>
      </c>
      <c r="F2534" s="135" t="s">
        <v>2020</v>
      </c>
      <c r="G2534" s="90" t="s">
        <v>2157</v>
      </c>
      <c r="H2534" s="133">
        <v>5</v>
      </c>
      <c r="I2534" s="5" t="str">
        <f>VLOOKUP(F2534,'Set up'!$A$2:$C$47,3,FALSE)</f>
        <v>Cash</v>
      </c>
      <c r="J2534" s="5">
        <f>VLOOKUP(F2534,'Set up'!$A$2:$D$47,4,FALSE)</f>
        <v>0</v>
      </c>
      <c r="K2534" s="4">
        <f t="shared" si="895"/>
        <v>45301</v>
      </c>
      <c r="L2534" s="5">
        <f t="shared" si="896"/>
        <v>1</v>
      </c>
      <c r="M2534" s="5">
        <f t="shared" si="897"/>
        <v>2024</v>
      </c>
      <c r="N2534" s="6">
        <v>1073</v>
      </c>
      <c r="O2534" s="6"/>
      <c r="P2534" s="6">
        <f t="shared" si="898"/>
        <v>1073</v>
      </c>
      <c r="Q2534" s="128">
        <f t="shared" si="899"/>
        <v>4128561.7500000014</v>
      </c>
      <c r="R2534" s="44" t="str">
        <f>VLOOKUP(F2534,'Set up'!$A$2:$E$48,5,FALSE)</f>
        <v>Trsf</v>
      </c>
    </row>
    <row r="2535" spans="1:18" s="135" customFormat="1" x14ac:dyDescent="0.3">
      <c r="A2535" s="134">
        <v>45301</v>
      </c>
      <c r="B2535" s="133">
        <f t="shared" si="878"/>
        <v>1</v>
      </c>
      <c r="C2535" s="133">
        <f t="shared" si="879"/>
        <v>2024</v>
      </c>
      <c r="D2535" s="133" t="s">
        <v>2156</v>
      </c>
      <c r="E2535" s="5" t="str">
        <f>VLOOKUP(F2535,'Set up'!$A$2:$C$47,2,FALSE)</f>
        <v>C00000042</v>
      </c>
      <c r="F2535" s="135" t="s">
        <v>2020</v>
      </c>
      <c r="G2535" s="90" t="s">
        <v>1799</v>
      </c>
      <c r="H2535" s="133">
        <v>10</v>
      </c>
      <c r="I2535" s="5" t="str">
        <f>VLOOKUP(F2535,'Set up'!$A$2:$C$47,3,FALSE)</f>
        <v>Cash</v>
      </c>
      <c r="J2535" s="5">
        <f>VLOOKUP(F2535,'Set up'!$A$2:$D$47,4,FALSE)</f>
        <v>0</v>
      </c>
      <c r="K2535" s="4">
        <f t="shared" si="895"/>
        <v>45301</v>
      </c>
      <c r="L2535" s="5">
        <f t="shared" si="896"/>
        <v>1</v>
      </c>
      <c r="M2535" s="5">
        <f t="shared" si="897"/>
        <v>2024</v>
      </c>
      <c r="N2535" s="6">
        <v>1740</v>
      </c>
      <c r="O2535" s="6"/>
      <c r="P2535" s="6">
        <f t="shared" si="898"/>
        <v>1740</v>
      </c>
      <c r="Q2535" s="128">
        <f t="shared" si="899"/>
        <v>4130301.7500000014</v>
      </c>
      <c r="R2535" s="44" t="str">
        <f>VLOOKUP(F2535,'Set up'!$A$2:$E$48,5,FALSE)</f>
        <v>Trsf</v>
      </c>
    </row>
    <row r="2536" spans="1:18" s="135" customFormat="1" x14ac:dyDescent="0.3">
      <c r="A2536" s="134">
        <v>45301</v>
      </c>
      <c r="B2536" s="133">
        <f t="shared" si="878"/>
        <v>1</v>
      </c>
      <c r="C2536" s="133">
        <f t="shared" si="879"/>
        <v>2024</v>
      </c>
      <c r="D2536" s="133" t="s">
        <v>2156</v>
      </c>
      <c r="E2536" s="5" t="str">
        <f>VLOOKUP(F2536,'Set up'!$A$2:$C$47,2,FALSE)</f>
        <v>C00000042</v>
      </c>
      <c r="F2536" s="135" t="s">
        <v>2020</v>
      </c>
      <c r="G2536" s="90" t="s">
        <v>1925</v>
      </c>
      <c r="H2536" s="133">
        <v>7</v>
      </c>
      <c r="I2536" s="5" t="str">
        <f>VLOOKUP(F2536,'Set up'!$A$2:$C$47,3,FALSE)</f>
        <v>Cash</v>
      </c>
      <c r="J2536" s="5">
        <f>VLOOKUP(F2536,'Set up'!$A$2:$D$47,4,FALSE)</f>
        <v>0</v>
      </c>
      <c r="K2536" s="4">
        <f t="shared" si="895"/>
        <v>45301</v>
      </c>
      <c r="L2536" s="5">
        <f t="shared" si="896"/>
        <v>1</v>
      </c>
      <c r="M2536" s="5">
        <f t="shared" si="897"/>
        <v>2024</v>
      </c>
      <c r="N2536" s="6">
        <v>1638</v>
      </c>
      <c r="O2536" s="6"/>
      <c r="P2536" s="6">
        <f t="shared" si="898"/>
        <v>1638</v>
      </c>
      <c r="Q2536" s="128">
        <f t="shared" si="899"/>
        <v>4131939.7500000014</v>
      </c>
      <c r="R2536" s="44" t="str">
        <f>VLOOKUP(F2536,'Set up'!$A$2:$E$48,5,FALSE)</f>
        <v>Trsf</v>
      </c>
    </row>
    <row r="2537" spans="1:18" s="135" customFormat="1" x14ac:dyDescent="0.3">
      <c r="A2537" s="134">
        <v>45301</v>
      </c>
      <c r="B2537" s="133">
        <f t="shared" si="878"/>
        <v>1</v>
      </c>
      <c r="C2537" s="133">
        <f t="shared" si="879"/>
        <v>2024</v>
      </c>
      <c r="D2537" s="133" t="s">
        <v>2156</v>
      </c>
      <c r="E2537" s="5" t="str">
        <f>VLOOKUP(F2537,'Set up'!$A$2:$C$47,2,FALSE)</f>
        <v>C00000042</v>
      </c>
      <c r="F2537" s="135" t="s">
        <v>2020</v>
      </c>
      <c r="G2537" s="90" t="s">
        <v>1075</v>
      </c>
      <c r="H2537" s="133">
        <v>1</v>
      </c>
      <c r="I2537" s="5" t="str">
        <f>VLOOKUP(F2537,'Set up'!$A$2:$C$47,3,FALSE)</f>
        <v>Cash</v>
      </c>
      <c r="J2537" s="5">
        <f>VLOOKUP(F2537,'Set up'!$A$2:$D$47,4,FALSE)</f>
        <v>0</v>
      </c>
      <c r="K2537" s="4">
        <f t="shared" si="895"/>
        <v>45301</v>
      </c>
      <c r="L2537" s="5">
        <f t="shared" si="896"/>
        <v>1</v>
      </c>
      <c r="M2537" s="5">
        <f t="shared" si="897"/>
        <v>2024</v>
      </c>
      <c r="N2537" s="6">
        <v>1000</v>
      </c>
      <c r="O2537" s="6"/>
      <c r="P2537" s="6">
        <f t="shared" si="898"/>
        <v>1000</v>
      </c>
      <c r="Q2537" s="128">
        <f t="shared" si="899"/>
        <v>4132939.7500000014</v>
      </c>
      <c r="R2537" s="44" t="str">
        <f>VLOOKUP(F2537,'Set up'!$A$2:$E$48,5,FALSE)</f>
        <v>Trsf</v>
      </c>
    </row>
    <row r="2538" spans="1:18" s="135" customFormat="1" x14ac:dyDescent="0.3">
      <c r="A2538" s="134">
        <v>45303</v>
      </c>
      <c r="B2538" s="133">
        <f t="shared" si="878"/>
        <v>1</v>
      </c>
      <c r="C2538" s="133">
        <f t="shared" si="879"/>
        <v>2024</v>
      </c>
      <c r="D2538" s="133" t="s">
        <v>2158</v>
      </c>
      <c r="E2538" s="5" t="str">
        <f>VLOOKUP(F2538,'Set up'!$A$2:$C$47,2,FALSE)</f>
        <v>C00000010</v>
      </c>
      <c r="F2538" s="135" t="s">
        <v>62</v>
      </c>
      <c r="G2538" s="95" t="s">
        <v>1180</v>
      </c>
      <c r="H2538" s="133">
        <v>6</v>
      </c>
      <c r="I2538" s="5">
        <f>VLOOKUP(F2538,'Set up'!$A$2:$C$47,3,FALSE)</f>
        <v>120</v>
      </c>
      <c r="J2538" s="5">
        <f>VLOOKUP(F2538,'Set up'!$A$2:$D$47,4,FALSE)</f>
        <v>120</v>
      </c>
      <c r="K2538" s="4">
        <f t="shared" si="895"/>
        <v>45423</v>
      </c>
      <c r="L2538" s="5">
        <f t="shared" si="896"/>
        <v>5</v>
      </c>
      <c r="M2538" s="5">
        <f t="shared" si="897"/>
        <v>2024</v>
      </c>
      <c r="N2538" s="6">
        <v>9636</v>
      </c>
      <c r="O2538" s="6"/>
      <c r="P2538" s="6">
        <f t="shared" si="898"/>
        <v>9636</v>
      </c>
      <c r="Q2538" s="128">
        <f t="shared" si="899"/>
        <v>4142575.7500000014</v>
      </c>
      <c r="R2538" s="44" t="str">
        <f>VLOOKUP(F2538,'Set up'!$A$2:$E$48,5,FALSE)</f>
        <v>Trsf</v>
      </c>
    </row>
    <row r="2539" spans="1:18" s="135" customFormat="1" x14ac:dyDescent="0.3">
      <c r="A2539" s="134">
        <v>45303</v>
      </c>
      <c r="B2539" s="133">
        <f t="shared" si="878"/>
        <v>1</v>
      </c>
      <c r="C2539" s="133">
        <f t="shared" si="879"/>
        <v>2024</v>
      </c>
      <c r="D2539" s="133" t="s">
        <v>2158</v>
      </c>
      <c r="E2539" s="5" t="str">
        <f>VLOOKUP(F2539,'Set up'!$A$2:$C$47,2,FALSE)</f>
        <v>C00000010</v>
      </c>
      <c r="F2539" s="135" t="s">
        <v>62</v>
      </c>
      <c r="G2539" s="90" t="s">
        <v>2092</v>
      </c>
      <c r="H2539" s="133">
        <v>10</v>
      </c>
      <c r="I2539" s="5">
        <f>VLOOKUP(F2539,'Set up'!$A$2:$C$47,3,FALSE)</f>
        <v>120</v>
      </c>
      <c r="J2539" s="5">
        <f>VLOOKUP(F2539,'Set up'!$A$2:$D$47,4,FALSE)</f>
        <v>120</v>
      </c>
      <c r="K2539" s="4">
        <f t="shared" si="895"/>
        <v>45423</v>
      </c>
      <c r="L2539" s="5">
        <f t="shared" si="896"/>
        <v>5</v>
      </c>
      <c r="M2539" s="5">
        <f t="shared" si="897"/>
        <v>2024</v>
      </c>
      <c r="N2539" s="6">
        <v>2146</v>
      </c>
      <c r="O2539" s="6"/>
      <c r="P2539" s="6">
        <f t="shared" si="898"/>
        <v>2146</v>
      </c>
      <c r="Q2539" s="128">
        <f t="shared" si="899"/>
        <v>4144721.7500000014</v>
      </c>
      <c r="R2539" s="44" t="str">
        <f>VLOOKUP(F2539,'Set up'!$A$2:$E$48,5,FALSE)</f>
        <v>Trsf</v>
      </c>
    </row>
    <row r="2540" spans="1:18" s="135" customFormat="1" x14ac:dyDescent="0.3">
      <c r="A2540" s="134">
        <v>45303</v>
      </c>
      <c r="B2540" s="133">
        <f t="shared" si="878"/>
        <v>1</v>
      </c>
      <c r="C2540" s="133">
        <f t="shared" si="879"/>
        <v>2024</v>
      </c>
      <c r="D2540" s="133" t="s">
        <v>2158</v>
      </c>
      <c r="E2540" s="5" t="str">
        <f>VLOOKUP(F2540,'Set up'!$A$2:$C$47,2,FALSE)</f>
        <v>C00000010</v>
      </c>
      <c r="F2540" s="135" t="s">
        <v>62</v>
      </c>
      <c r="G2540" s="90" t="s">
        <v>793</v>
      </c>
      <c r="H2540" s="133">
        <v>10</v>
      </c>
      <c r="I2540" s="5">
        <f>VLOOKUP(F2540,'Set up'!$A$2:$C$47,3,FALSE)</f>
        <v>120</v>
      </c>
      <c r="J2540" s="5">
        <f>VLOOKUP(F2540,'Set up'!$A$2:$D$47,4,FALSE)</f>
        <v>120</v>
      </c>
      <c r="K2540" s="4">
        <f t="shared" si="895"/>
        <v>45423</v>
      </c>
      <c r="L2540" s="5">
        <f t="shared" si="896"/>
        <v>5</v>
      </c>
      <c r="M2540" s="5">
        <f t="shared" si="897"/>
        <v>2024</v>
      </c>
      <c r="N2540" s="6">
        <v>575</v>
      </c>
      <c r="O2540" s="6"/>
      <c r="P2540" s="6">
        <f t="shared" si="898"/>
        <v>575</v>
      </c>
      <c r="Q2540" s="128">
        <f t="shared" si="899"/>
        <v>4145296.7500000014</v>
      </c>
      <c r="R2540" s="44" t="str">
        <f>VLOOKUP(F2540,'Set up'!$A$2:$E$48,5,FALSE)</f>
        <v>Trsf</v>
      </c>
    </row>
    <row r="2541" spans="1:18" s="135" customFormat="1" x14ac:dyDescent="0.3">
      <c r="A2541" s="134">
        <v>45303</v>
      </c>
      <c r="B2541" s="133">
        <f t="shared" si="878"/>
        <v>1</v>
      </c>
      <c r="C2541" s="133">
        <f t="shared" si="879"/>
        <v>2024</v>
      </c>
      <c r="D2541" s="133" t="s">
        <v>2158</v>
      </c>
      <c r="E2541" s="5" t="str">
        <f>VLOOKUP(F2541,'Set up'!$A$2:$C$47,2,FALSE)</f>
        <v>C00000010</v>
      </c>
      <c r="F2541" s="135" t="s">
        <v>62</v>
      </c>
      <c r="G2541" s="11" t="s">
        <v>46</v>
      </c>
      <c r="H2541" s="133">
        <v>4</v>
      </c>
      <c r="I2541" s="5">
        <f>VLOOKUP(F2541,'Set up'!$A$2:$C$47,3,FALSE)</f>
        <v>120</v>
      </c>
      <c r="J2541" s="5">
        <f>VLOOKUP(F2541,'Set up'!$A$2:$D$47,4,FALSE)</f>
        <v>120</v>
      </c>
      <c r="K2541" s="4">
        <f t="shared" si="895"/>
        <v>45423</v>
      </c>
      <c r="L2541" s="5">
        <f t="shared" si="896"/>
        <v>5</v>
      </c>
      <c r="M2541" s="5">
        <f t="shared" si="897"/>
        <v>2024</v>
      </c>
      <c r="N2541" s="6">
        <v>440</v>
      </c>
      <c r="O2541" s="6"/>
      <c r="P2541" s="6">
        <f t="shared" si="898"/>
        <v>440</v>
      </c>
      <c r="Q2541" s="128">
        <f t="shared" si="899"/>
        <v>4145736.7500000014</v>
      </c>
      <c r="R2541" s="44" t="str">
        <f>VLOOKUP(F2541,'Set up'!$A$2:$E$48,5,FALSE)</f>
        <v>Trsf</v>
      </c>
    </row>
    <row r="2542" spans="1:18" s="135" customFormat="1" x14ac:dyDescent="0.3">
      <c r="A2542" s="134">
        <v>45306</v>
      </c>
      <c r="B2542" s="133">
        <f t="shared" si="878"/>
        <v>1</v>
      </c>
      <c r="C2542" s="133">
        <f t="shared" si="879"/>
        <v>2024</v>
      </c>
      <c r="D2542" s="133" t="s">
        <v>2159</v>
      </c>
      <c r="E2542" s="5" t="str">
        <f>VLOOKUP(F2542,'Set up'!$A$2:$C$47,2,FALSE)</f>
        <v>C00000021</v>
      </c>
      <c r="F2542" s="135" t="s">
        <v>493</v>
      </c>
      <c r="G2542" s="107" t="s">
        <v>67</v>
      </c>
      <c r="H2542" s="133">
        <v>1</v>
      </c>
      <c r="I2542" s="5" t="str">
        <f>VLOOKUP(F2542,'Set up'!$A$2:$C$47,3,FALSE)</f>
        <v>Cash</v>
      </c>
      <c r="J2542" s="5">
        <f>VLOOKUP(F2542,'Set up'!$A$2:$D$47,4,FALSE)</f>
        <v>0</v>
      </c>
      <c r="K2542" s="4">
        <f t="shared" si="895"/>
        <v>45306</v>
      </c>
      <c r="L2542" s="5">
        <f t="shared" si="896"/>
        <v>1</v>
      </c>
      <c r="M2542" s="5">
        <f t="shared" si="897"/>
        <v>2024</v>
      </c>
      <c r="N2542" s="6">
        <v>1738</v>
      </c>
      <c r="O2542" s="6"/>
      <c r="P2542" s="6">
        <f t="shared" si="898"/>
        <v>1738</v>
      </c>
      <c r="Q2542" s="128">
        <f t="shared" si="899"/>
        <v>4147474.7500000014</v>
      </c>
      <c r="R2542" s="44" t="str">
        <f>VLOOKUP(F2542,'Set up'!$A$2:$E$48,5,FALSE)</f>
        <v>PD Chq</v>
      </c>
    </row>
    <row r="2543" spans="1:18" s="135" customFormat="1" x14ac:dyDescent="0.3">
      <c r="A2543" s="134">
        <v>45306</v>
      </c>
      <c r="B2543" s="133">
        <f t="shared" si="878"/>
        <v>1</v>
      </c>
      <c r="C2543" s="133">
        <f t="shared" si="879"/>
        <v>2024</v>
      </c>
      <c r="D2543" s="133" t="s">
        <v>2159</v>
      </c>
      <c r="E2543" s="5" t="str">
        <f>VLOOKUP(F2543,'Set up'!$A$2:$C$47,2,FALSE)</f>
        <v>C00000021</v>
      </c>
      <c r="F2543" s="135" t="s">
        <v>493</v>
      </c>
      <c r="G2543" s="99" t="s">
        <v>2092</v>
      </c>
      <c r="H2543" s="133">
        <v>2</v>
      </c>
      <c r="I2543" s="5" t="str">
        <f>VLOOKUP(F2543,'Set up'!$A$2:$C$47,3,FALSE)</f>
        <v>Cash</v>
      </c>
      <c r="J2543" s="5">
        <f>VLOOKUP(F2543,'Set up'!$A$2:$D$47,4,FALSE)</f>
        <v>0</v>
      </c>
      <c r="K2543" s="4">
        <f t="shared" si="895"/>
        <v>45306</v>
      </c>
      <c r="L2543" s="5">
        <f t="shared" si="896"/>
        <v>1</v>
      </c>
      <c r="M2543" s="5">
        <f t="shared" si="897"/>
        <v>2024</v>
      </c>
      <c r="N2543" s="6">
        <v>555</v>
      </c>
      <c r="O2543" s="6"/>
      <c r="P2543" s="6">
        <f t="shared" si="898"/>
        <v>555</v>
      </c>
      <c r="Q2543" s="128">
        <f t="shared" si="899"/>
        <v>4148029.7500000014</v>
      </c>
      <c r="R2543" s="44" t="str">
        <f>VLOOKUP(F2543,'Set up'!$A$2:$E$48,5,FALSE)</f>
        <v>PD Chq</v>
      </c>
    </row>
    <row r="2544" spans="1:18" s="135" customFormat="1" x14ac:dyDescent="0.3">
      <c r="A2544" s="134">
        <v>45306</v>
      </c>
      <c r="B2544" s="133">
        <f t="shared" si="878"/>
        <v>1</v>
      </c>
      <c r="C2544" s="133">
        <f t="shared" si="879"/>
        <v>2024</v>
      </c>
      <c r="D2544" s="133" t="s">
        <v>2159</v>
      </c>
      <c r="E2544" s="5" t="str">
        <f>VLOOKUP(F2544,'Set up'!$A$2:$C$47,2,FALSE)</f>
        <v>C00000021</v>
      </c>
      <c r="F2544" s="135" t="s">
        <v>493</v>
      </c>
      <c r="G2544" s="99" t="s">
        <v>1063</v>
      </c>
      <c r="H2544" s="133">
        <v>1</v>
      </c>
      <c r="I2544" s="5" t="str">
        <f>VLOOKUP(F2544,'Set up'!$A$2:$C$47,3,FALSE)</f>
        <v>Cash</v>
      </c>
      <c r="J2544" s="5">
        <f>VLOOKUP(F2544,'Set up'!$A$2:$D$47,4,FALSE)</f>
        <v>0</v>
      </c>
      <c r="K2544" s="4">
        <f t="shared" si="895"/>
        <v>45306</v>
      </c>
      <c r="L2544" s="5">
        <f t="shared" si="896"/>
        <v>1</v>
      </c>
      <c r="M2544" s="5">
        <f t="shared" si="897"/>
        <v>2024</v>
      </c>
      <c r="N2544" s="6">
        <v>95</v>
      </c>
      <c r="O2544" s="6"/>
      <c r="P2544" s="6">
        <f t="shared" si="898"/>
        <v>95</v>
      </c>
      <c r="Q2544" s="128">
        <f t="shared" si="899"/>
        <v>4148124.7500000014</v>
      </c>
      <c r="R2544" s="44" t="str">
        <f>VLOOKUP(F2544,'Set up'!$A$2:$E$48,5,FALSE)</f>
        <v>PD Chq</v>
      </c>
    </row>
    <row r="2545" spans="1:18" s="135" customFormat="1" x14ac:dyDescent="0.3">
      <c r="A2545" s="134">
        <v>45306</v>
      </c>
      <c r="B2545" s="133">
        <f t="shared" si="878"/>
        <v>1</v>
      </c>
      <c r="C2545" s="133">
        <f t="shared" si="879"/>
        <v>2024</v>
      </c>
      <c r="D2545" s="133" t="s">
        <v>2159</v>
      </c>
      <c r="E2545" s="5" t="str">
        <f>VLOOKUP(F2545,'Set up'!$A$2:$C$47,2,FALSE)</f>
        <v>C00000021</v>
      </c>
      <c r="F2545" s="135" t="s">
        <v>493</v>
      </c>
      <c r="G2545" s="90" t="s">
        <v>2093</v>
      </c>
      <c r="H2545" s="133">
        <v>5</v>
      </c>
      <c r="I2545" s="5" t="str">
        <f>VLOOKUP(F2545,'Set up'!$A$2:$C$47,3,FALSE)</f>
        <v>Cash</v>
      </c>
      <c r="J2545" s="5">
        <f>VLOOKUP(F2545,'Set up'!$A$2:$D$47,4,FALSE)</f>
        <v>0</v>
      </c>
      <c r="K2545" s="4">
        <f t="shared" si="895"/>
        <v>45306</v>
      </c>
      <c r="L2545" s="5">
        <f t="shared" si="896"/>
        <v>1</v>
      </c>
      <c r="M2545" s="5">
        <f t="shared" si="897"/>
        <v>2024</v>
      </c>
      <c r="N2545" s="6">
        <v>312.5</v>
      </c>
      <c r="O2545" s="6"/>
      <c r="P2545" s="6">
        <f t="shared" si="898"/>
        <v>312.5</v>
      </c>
      <c r="Q2545" s="128">
        <f t="shared" si="899"/>
        <v>4148437.2500000014</v>
      </c>
      <c r="R2545" s="44" t="str">
        <f>VLOOKUP(F2545,'Set up'!$A$2:$E$48,5,FALSE)</f>
        <v>PD Chq</v>
      </c>
    </row>
    <row r="2546" spans="1:18" s="135" customFormat="1" x14ac:dyDescent="0.3">
      <c r="A2546" s="134">
        <v>45308</v>
      </c>
      <c r="B2546" s="133">
        <f t="shared" si="878"/>
        <v>1</v>
      </c>
      <c r="C2546" s="133">
        <f t="shared" si="879"/>
        <v>2024</v>
      </c>
      <c r="D2546" s="133" t="s">
        <v>2160</v>
      </c>
      <c r="E2546" s="5" t="str">
        <f>VLOOKUP(F2546,'Set up'!$A$2:$C$47,2,FALSE)</f>
        <v>C00000019</v>
      </c>
      <c r="F2546" s="135" t="s">
        <v>402</v>
      </c>
      <c r="G2546" s="90" t="s">
        <v>1413</v>
      </c>
      <c r="H2546" s="133">
        <v>1</v>
      </c>
      <c r="I2546" s="5" t="str">
        <f>VLOOKUP(F2546,'Set up'!$A$2:$C$47,3,FALSE)</f>
        <v>Cash</v>
      </c>
      <c r="J2546" s="5">
        <f>VLOOKUP(F2546,'Set up'!$A$2:$D$47,4,FALSE)</f>
        <v>0</v>
      </c>
      <c r="K2546" s="4">
        <f t="shared" si="895"/>
        <v>45308</v>
      </c>
      <c r="L2546" s="5">
        <f t="shared" si="896"/>
        <v>1</v>
      </c>
      <c r="M2546" s="5">
        <f t="shared" si="897"/>
        <v>2024</v>
      </c>
      <c r="N2546" s="6">
        <v>405</v>
      </c>
      <c r="O2546" s="6"/>
      <c r="P2546" s="6">
        <f t="shared" si="898"/>
        <v>405</v>
      </c>
      <c r="Q2546" s="128">
        <f t="shared" si="899"/>
        <v>4148842.2500000014</v>
      </c>
      <c r="R2546" s="44" t="str">
        <f>VLOOKUP(F2546,'Set up'!$A$2:$E$48,5,FALSE)</f>
        <v>Trsf</v>
      </c>
    </row>
    <row r="2547" spans="1:18" s="135" customFormat="1" x14ac:dyDescent="0.3">
      <c r="A2547" s="134">
        <v>45308</v>
      </c>
      <c r="B2547" s="133">
        <f t="shared" si="878"/>
        <v>1</v>
      </c>
      <c r="C2547" s="133">
        <f t="shared" si="879"/>
        <v>2024</v>
      </c>
      <c r="D2547" s="133" t="s">
        <v>2160</v>
      </c>
      <c r="E2547" s="5" t="str">
        <f>VLOOKUP(F2547,'Set up'!$A$2:$C$47,2,FALSE)</f>
        <v>C00000019</v>
      </c>
      <c r="F2547" s="135" t="s">
        <v>402</v>
      </c>
      <c r="G2547" s="90" t="s">
        <v>1471</v>
      </c>
      <c r="H2547" s="133">
        <v>1</v>
      </c>
      <c r="I2547" s="5" t="str">
        <f>VLOOKUP(F2547,'Set up'!$A$2:$C$47,3,FALSE)</f>
        <v>Cash</v>
      </c>
      <c r="J2547" s="5">
        <f>VLOOKUP(F2547,'Set up'!$A$2:$D$47,4,FALSE)</f>
        <v>0</v>
      </c>
      <c r="K2547" s="4">
        <f t="shared" si="895"/>
        <v>45308</v>
      </c>
      <c r="L2547" s="5">
        <f t="shared" si="896"/>
        <v>1</v>
      </c>
      <c r="M2547" s="5">
        <f t="shared" si="897"/>
        <v>2024</v>
      </c>
      <c r="N2547" s="6">
        <v>390</v>
      </c>
      <c r="O2547" s="6"/>
      <c r="P2547" s="6">
        <f t="shared" si="898"/>
        <v>390</v>
      </c>
      <c r="Q2547" s="128">
        <f t="shared" si="899"/>
        <v>4149232.2500000014</v>
      </c>
      <c r="R2547" s="44" t="str">
        <f>VLOOKUP(F2547,'Set up'!$A$2:$E$48,5,FALSE)</f>
        <v>Trsf</v>
      </c>
    </row>
    <row r="2548" spans="1:18" s="135" customFormat="1" x14ac:dyDescent="0.3">
      <c r="A2548" s="134">
        <v>45311</v>
      </c>
      <c r="B2548" s="133">
        <f t="shared" si="878"/>
        <v>1</v>
      </c>
      <c r="C2548" s="133">
        <f t="shared" si="879"/>
        <v>2024</v>
      </c>
      <c r="D2548" s="133" t="s">
        <v>2162</v>
      </c>
      <c r="E2548" s="5" t="str">
        <f>VLOOKUP(F2548,'Set up'!$A$2:$C$48,2,FALSE)</f>
        <v>C00000046</v>
      </c>
      <c r="F2548" s="135" t="s">
        <v>2163</v>
      </c>
      <c r="G2548" s="95" t="s">
        <v>2161</v>
      </c>
      <c r="H2548" s="133">
        <v>1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95"/>
        <v>45311</v>
      </c>
      <c r="L2548" s="5">
        <f t="shared" si="896"/>
        <v>1</v>
      </c>
      <c r="M2548" s="5">
        <f t="shared" si="897"/>
        <v>2024</v>
      </c>
      <c r="N2548" s="6">
        <v>1694</v>
      </c>
      <c r="O2548" s="6"/>
      <c r="P2548" s="6">
        <f t="shared" si="898"/>
        <v>1694</v>
      </c>
      <c r="Q2548" s="128">
        <f t="shared" si="899"/>
        <v>4150926.2500000014</v>
      </c>
      <c r="R2548" s="44" t="str">
        <f>VLOOKUP(F2548,'Set up'!$A$2:$E$48,5,FALSE)</f>
        <v>Trsf</v>
      </c>
    </row>
    <row r="2549" spans="1:18" s="135" customFormat="1" x14ac:dyDescent="0.3">
      <c r="A2549" s="134">
        <v>45311</v>
      </c>
      <c r="B2549" s="133">
        <f t="shared" si="878"/>
        <v>1</v>
      </c>
      <c r="C2549" s="133">
        <f t="shared" si="879"/>
        <v>2024</v>
      </c>
      <c r="D2549" s="133" t="s">
        <v>2162</v>
      </c>
      <c r="E2549" s="5" t="str">
        <f>VLOOKUP(F2549,'Set up'!$A$2:$C$48,2,FALSE)</f>
        <v>C00000046</v>
      </c>
      <c r="F2549" s="135" t="s">
        <v>2163</v>
      </c>
      <c r="G2549" s="90" t="s">
        <v>1799</v>
      </c>
      <c r="H2549" s="133">
        <v>3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95"/>
        <v>45311</v>
      </c>
      <c r="L2549" s="5">
        <f t="shared" si="896"/>
        <v>1</v>
      </c>
      <c r="M2549" s="5">
        <f t="shared" si="897"/>
        <v>2024</v>
      </c>
      <c r="N2549" s="6">
        <v>675</v>
      </c>
      <c r="O2549" s="6"/>
      <c r="P2549" s="6">
        <f t="shared" si="898"/>
        <v>675</v>
      </c>
      <c r="Q2549" s="128">
        <f t="shared" si="899"/>
        <v>4151601.2500000014</v>
      </c>
      <c r="R2549" s="44" t="str">
        <f>VLOOKUP(F2549,'Set up'!$A$2:$E$48,5,FALSE)</f>
        <v>Trsf</v>
      </c>
    </row>
    <row r="2550" spans="1:18" s="135" customFormat="1" x14ac:dyDescent="0.3">
      <c r="A2550" s="134">
        <v>45311</v>
      </c>
      <c r="B2550" s="133">
        <f t="shared" si="878"/>
        <v>1</v>
      </c>
      <c r="C2550" s="133">
        <f t="shared" si="879"/>
        <v>2024</v>
      </c>
      <c r="D2550" s="133" t="s">
        <v>2162</v>
      </c>
      <c r="E2550" s="5" t="str">
        <f>VLOOKUP(F2550,'Set up'!$A$2:$C$48,2,FALSE)</f>
        <v>C00000046</v>
      </c>
      <c r="F2550" s="135" t="s">
        <v>2163</v>
      </c>
      <c r="G2550" s="90" t="s">
        <v>2038</v>
      </c>
      <c r="H2550" s="133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95"/>
        <v>45311</v>
      </c>
      <c r="L2550" s="5">
        <f t="shared" si="896"/>
        <v>1</v>
      </c>
      <c r="M2550" s="5">
        <f t="shared" si="897"/>
        <v>2024</v>
      </c>
      <c r="N2550" s="6">
        <v>280</v>
      </c>
      <c r="O2550" s="6"/>
      <c r="P2550" s="6">
        <f t="shared" si="898"/>
        <v>280</v>
      </c>
      <c r="Q2550" s="128">
        <f t="shared" si="899"/>
        <v>4151881.2500000014</v>
      </c>
      <c r="R2550" s="44" t="str">
        <f>VLOOKUP(F2550,'Set up'!$A$2:$E$48,5,FALSE)</f>
        <v>Trsf</v>
      </c>
    </row>
    <row r="2551" spans="1:18" s="135" customFormat="1" x14ac:dyDescent="0.3">
      <c r="A2551" s="134">
        <v>45311</v>
      </c>
      <c r="B2551" s="133">
        <f t="shared" si="878"/>
        <v>1</v>
      </c>
      <c r="C2551" s="133">
        <f t="shared" si="879"/>
        <v>2024</v>
      </c>
      <c r="D2551" s="133" t="s">
        <v>2162</v>
      </c>
      <c r="E2551" s="5" t="str">
        <f>VLOOKUP(F2551,'Set up'!$A$2:$C$48,2,FALSE)</f>
        <v>C00000046</v>
      </c>
      <c r="F2551" s="135" t="s">
        <v>2163</v>
      </c>
      <c r="G2551" s="99" t="s">
        <v>17</v>
      </c>
      <c r="H2551" s="133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95"/>
        <v>45311</v>
      </c>
      <c r="L2551" s="5">
        <f t="shared" si="896"/>
        <v>1</v>
      </c>
      <c r="M2551" s="5">
        <f t="shared" si="897"/>
        <v>2024</v>
      </c>
      <c r="N2551" s="6">
        <v>110</v>
      </c>
      <c r="O2551" s="6"/>
      <c r="P2551" s="6">
        <f t="shared" si="898"/>
        <v>110</v>
      </c>
      <c r="Q2551" s="128">
        <f t="shared" si="899"/>
        <v>4151991.2500000014</v>
      </c>
      <c r="R2551" s="44" t="str">
        <f>VLOOKUP(F2551,'Set up'!$A$2:$E$48,5,FALSE)</f>
        <v>Trsf</v>
      </c>
    </row>
    <row r="2552" spans="1:18" s="135" customFormat="1" x14ac:dyDescent="0.3">
      <c r="A2552" s="134">
        <v>45311</v>
      </c>
      <c r="B2552" s="133">
        <f t="shared" si="878"/>
        <v>1</v>
      </c>
      <c r="C2552" s="133">
        <f t="shared" si="879"/>
        <v>2024</v>
      </c>
      <c r="D2552" s="133" t="s">
        <v>2162</v>
      </c>
      <c r="E2552" s="5" t="str">
        <f>VLOOKUP(F2552,'Set up'!$A$2:$C$48,2,FALSE)</f>
        <v>C00000046</v>
      </c>
      <c r="F2552" s="135" t="s">
        <v>2163</v>
      </c>
      <c r="G2552" s="90" t="s">
        <v>1745</v>
      </c>
      <c r="H2552" s="133">
        <v>1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95"/>
        <v>45311</v>
      </c>
      <c r="L2552" s="5">
        <f t="shared" si="896"/>
        <v>1</v>
      </c>
      <c r="M2552" s="5">
        <f t="shared" si="897"/>
        <v>2024</v>
      </c>
      <c r="N2552" s="6">
        <v>60</v>
      </c>
      <c r="O2552" s="6"/>
      <c r="P2552" s="6">
        <f t="shared" si="898"/>
        <v>60</v>
      </c>
      <c r="Q2552" s="128">
        <f t="shared" si="899"/>
        <v>4152051.2500000014</v>
      </c>
      <c r="R2552" s="44" t="str">
        <f>VLOOKUP(F2552,'Set up'!$A$2:$E$48,5,FALSE)</f>
        <v>Trsf</v>
      </c>
    </row>
    <row r="2553" spans="1:18" s="135" customFormat="1" x14ac:dyDescent="0.3">
      <c r="A2553" s="134">
        <v>45311</v>
      </c>
      <c r="B2553" s="133">
        <f t="shared" si="878"/>
        <v>1</v>
      </c>
      <c r="C2553" s="133">
        <f t="shared" si="879"/>
        <v>2024</v>
      </c>
      <c r="D2553" s="133" t="s">
        <v>2162</v>
      </c>
      <c r="E2553" s="5" t="str">
        <f>VLOOKUP(F2553,'Set up'!$A$2:$C$48,2,FALSE)</f>
        <v>C00000046</v>
      </c>
      <c r="F2553" s="135" t="s">
        <v>2163</v>
      </c>
      <c r="G2553" s="90" t="s">
        <v>1746</v>
      </c>
      <c r="H2553" s="133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ref="K2553:K2573" si="900">A2553+J2553</f>
        <v>45311</v>
      </c>
      <c r="L2553" s="5">
        <f t="shared" ref="L2553:L2573" si="901">MONTH(K2553)</f>
        <v>1</v>
      </c>
      <c r="M2553" s="5">
        <f t="shared" ref="M2553:M2573" si="902">YEAR(K2553)</f>
        <v>2024</v>
      </c>
      <c r="N2553" s="6">
        <v>54</v>
      </c>
      <c r="O2553" s="6"/>
      <c r="P2553" s="6">
        <f t="shared" ref="P2553:P2573" si="903">SUM(N2553+O2553)</f>
        <v>54</v>
      </c>
      <c r="Q2553" s="128">
        <f t="shared" ref="Q2553:Q2573" si="904">SUM(Q2552+N2553)</f>
        <v>4152105.2500000014</v>
      </c>
      <c r="R2553" s="44" t="str">
        <f>VLOOKUP(F2553,'Set up'!$A$2:$E$48,5,FALSE)</f>
        <v>Trsf</v>
      </c>
    </row>
    <row r="2554" spans="1:18" s="135" customFormat="1" x14ac:dyDescent="0.3">
      <c r="A2554" s="134">
        <v>45311</v>
      </c>
      <c r="B2554" s="133">
        <f t="shared" si="878"/>
        <v>1</v>
      </c>
      <c r="C2554" s="133">
        <f t="shared" si="879"/>
        <v>2024</v>
      </c>
      <c r="D2554" s="133" t="s">
        <v>2162</v>
      </c>
      <c r="E2554" s="5" t="str">
        <f>VLOOKUP(F2554,'Set up'!$A$2:$C$48,2,FALSE)</f>
        <v>C00000046</v>
      </c>
      <c r="F2554" s="135" t="s">
        <v>2163</v>
      </c>
      <c r="G2554" s="108" t="s">
        <v>2094</v>
      </c>
      <c r="H2554" s="133">
        <v>2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900"/>
        <v>45311</v>
      </c>
      <c r="L2554" s="5">
        <f t="shared" si="901"/>
        <v>1</v>
      </c>
      <c r="M2554" s="5">
        <f t="shared" si="902"/>
        <v>2024</v>
      </c>
      <c r="N2554" s="6">
        <v>120</v>
      </c>
      <c r="O2554" s="6"/>
      <c r="P2554" s="6">
        <f t="shared" si="903"/>
        <v>120</v>
      </c>
      <c r="Q2554" s="128">
        <f t="shared" si="904"/>
        <v>4152225.2500000014</v>
      </c>
      <c r="R2554" s="44" t="str">
        <f>VLOOKUP(F2554,'Set up'!$A$2:$E$48,5,FALSE)</f>
        <v>Trsf</v>
      </c>
    </row>
    <row r="2555" spans="1:18" s="135" customFormat="1" x14ac:dyDescent="0.3">
      <c r="A2555" s="134">
        <v>45311</v>
      </c>
      <c r="B2555" s="133">
        <f t="shared" si="878"/>
        <v>1</v>
      </c>
      <c r="C2555" s="133">
        <f t="shared" si="879"/>
        <v>2024</v>
      </c>
      <c r="D2555" s="133" t="s">
        <v>2162</v>
      </c>
      <c r="E2555" s="5" t="str">
        <f>VLOOKUP(F2555,'Set up'!$A$2:$C$48,2,FALSE)</f>
        <v>C00000046</v>
      </c>
      <c r="F2555" s="135" t="s">
        <v>2163</v>
      </c>
      <c r="G2555" s="99" t="s">
        <v>896</v>
      </c>
      <c r="H2555" s="133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900"/>
        <v>45311</v>
      </c>
      <c r="L2555" s="5">
        <f t="shared" si="901"/>
        <v>1</v>
      </c>
      <c r="M2555" s="5">
        <f t="shared" si="902"/>
        <v>2024</v>
      </c>
      <c r="N2555" s="6">
        <v>160</v>
      </c>
      <c r="O2555" s="6"/>
      <c r="P2555" s="6">
        <f t="shared" si="903"/>
        <v>160</v>
      </c>
      <c r="Q2555" s="128">
        <f t="shared" si="904"/>
        <v>4152385.2500000014</v>
      </c>
      <c r="R2555" s="44" t="str">
        <f>VLOOKUP(F2555,'Set up'!$A$2:$E$48,5,FALSE)</f>
        <v>Trsf</v>
      </c>
    </row>
    <row r="2556" spans="1:18" s="135" customFormat="1" x14ac:dyDescent="0.3">
      <c r="A2556" s="134">
        <v>45311</v>
      </c>
      <c r="B2556" s="133">
        <f t="shared" si="878"/>
        <v>1</v>
      </c>
      <c r="C2556" s="133">
        <f t="shared" si="879"/>
        <v>2024</v>
      </c>
      <c r="D2556" s="133" t="s">
        <v>2162</v>
      </c>
      <c r="E2556" s="5" t="str">
        <f>VLOOKUP(F2556,'Set up'!$A$2:$C$48,2,FALSE)</f>
        <v>C00000046</v>
      </c>
      <c r="F2556" s="135" t="s">
        <v>2163</v>
      </c>
      <c r="G2556" s="99" t="s">
        <v>770</v>
      </c>
      <c r="H2556" s="133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900"/>
        <v>45311</v>
      </c>
      <c r="L2556" s="5">
        <f t="shared" si="901"/>
        <v>1</v>
      </c>
      <c r="M2556" s="5">
        <f t="shared" si="902"/>
        <v>2024</v>
      </c>
      <c r="N2556" s="6">
        <v>170</v>
      </c>
      <c r="O2556" s="6"/>
      <c r="P2556" s="6">
        <f t="shared" si="903"/>
        <v>170</v>
      </c>
      <c r="Q2556" s="128">
        <f t="shared" si="904"/>
        <v>4152555.2500000014</v>
      </c>
      <c r="R2556" s="44" t="str">
        <f>VLOOKUP(F2556,'Set up'!$A$2:$E$48,5,FALSE)</f>
        <v>Trsf</v>
      </c>
    </row>
    <row r="2557" spans="1:18" s="135" customFormat="1" x14ac:dyDescent="0.3">
      <c r="A2557" s="134">
        <v>45310</v>
      </c>
      <c r="B2557" s="133">
        <f t="shared" si="878"/>
        <v>1</v>
      </c>
      <c r="C2557" s="133">
        <f t="shared" si="879"/>
        <v>2024</v>
      </c>
      <c r="D2557" s="133" t="s">
        <v>2165</v>
      </c>
      <c r="E2557" s="5" t="str">
        <f>VLOOKUP(F2557,'Set up'!$A$2:$C$48,2,FALSE)</f>
        <v>C00000019</v>
      </c>
      <c r="F2557" s="135" t="s">
        <v>402</v>
      </c>
      <c r="G2557" s="90" t="s">
        <v>95</v>
      </c>
      <c r="H2557" s="133">
        <v>1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900"/>
        <v>45310</v>
      </c>
      <c r="L2557" s="5">
        <f t="shared" si="901"/>
        <v>1</v>
      </c>
      <c r="M2557" s="5">
        <f t="shared" si="902"/>
        <v>2024</v>
      </c>
      <c r="N2557" s="6">
        <v>1738</v>
      </c>
      <c r="O2557" s="6"/>
      <c r="P2557" s="6">
        <f t="shared" si="903"/>
        <v>1738</v>
      </c>
      <c r="Q2557" s="128">
        <f t="shared" si="904"/>
        <v>4154293.2500000014</v>
      </c>
      <c r="R2557" s="44" t="str">
        <f>VLOOKUP(F2557,'Set up'!$A$2:$E$48,5,FALSE)</f>
        <v>Trsf</v>
      </c>
    </row>
    <row r="2558" spans="1:18" s="135" customFormat="1" x14ac:dyDescent="0.3">
      <c r="A2558" s="134">
        <v>45310</v>
      </c>
      <c r="B2558" s="133">
        <f t="shared" si="878"/>
        <v>1</v>
      </c>
      <c r="C2558" s="133">
        <f t="shared" si="879"/>
        <v>2024</v>
      </c>
      <c r="D2558" s="133" t="s">
        <v>2165</v>
      </c>
      <c r="E2558" s="5" t="str">
        <f>VLOOKUP(F2558,'Set up'!$A$2:$C$48,2,FALSE)</f>
        <v>C00000019</v>
      </c>
      <c r="F2558" s="135" t="s">
        <v>402</v>
      </c>
      <c r="G2558" s="90" t="s">
        <v>2084</v>
      </c>
      <c r="H2558" s="133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900"/>
        <v>45310</v>
      </c>
      <c r="L2558" s="5">
        <f t="shared" si="901"/>
        <v>1</v>
      </c>
      <c r="M2558" s="5">
        <f t="shared" si="902"/>
        <v>2024</v>
      </c>
      <c r="N2558" s="6">
        <v>283.8</v>
      </c>
      <c r="O2558" s="6"/>
      <c r="P2558" s="6">
        <f t="shared" si="903"/>
        <v>283.8</v>
      </c>
      <c r="Q2558" s="128">
        <f t="shared" si="904"/>
        <v>4154577.0500000012</v>
      </c>
      <c r="R2558" s="44" t="str">
        <f>VLOOKUP(F2558,'Set up'!$A$2:$E$48,5,FALSE)</f>
        <v>Trsf</v>
      </c>
    </row>
    <row r="2559" spans="1:18" s="135" customFormat="1" x14ac:dyDescent="0.3">
      <c r="A2559" s="134">
        <v>45310</v>
      </c>
      <c r="B2559" s="133">
        <f t="shared" si="878"/>
        <v>1</v>
      </c>
      <c r="C2559" s="133">
        <f t="shared" si="879"/>
        <v>2024</v>
      </c>
      <c r="D2559" s="133" t="s">
        <v>2165</v>
      </c>
      <c r="E2559" s="5" t="str">
        <f>VLOOKUP(F2559,'Set up'!$A$2:$C$48,2,FALSE)</f>
        <v>C00000019</v>
      </c>
      <c r="F2559" s="135" t="s">
        <v>402</v>
      </c>
      <c r="G2559" s="90" t="s">
        <v>793</v>
      </c>
      <c r="H2559" s="133">
        <v>3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900"/>
        <v>45310</v>
      </c>
      <c r="L2559" s="5">
        <f t="shared" si="901"/>
        <v>1</v>
      </c>
      <c r="M2559" s="5">
        <f t="shared" si="902"/>
        <v>2024</v>
      </c>
      <c r="N2559" s="6">
        <v>187.5</v>
      </c>
      <c r="O2559" s="6"/>
      <c r="P2559" s="6">
        <f t="shared" si="903"/>
        <v>187.5</v>
      </c>
      <c r="Q2559" s="128">
        <f t="shared" si="904"/>
        <v>4154764.5500000012</v>
      </c>
      <c r="R2559" s="44" t="str">
        <f>VLOOKUP(F2559,'Set up'!$A$2:$E$48,5,FALSE)</f>
        <v>Trsf</v>
      </c>
    </row>
    <row r="2560" spans="1:18" s="135" customFormat="1" x14ac:dyDescent="0.3">
      <c r="A2560" s="134">
        <v>45310</v>
      </c>
      <c r="B2560" s="133">
        <f t="shared" si="878"/>
        <v>1</v>
      </c>
      <c r="C2560" s="133">
        <f t="shared" si="879"/>
        <v>2024</v>
      </c>
      <c r="D2560" s="133" t="s">
        <v>2165</v>
      </c>
      <c r="E2560" s="5" t="str">
        <f>VLOOKUP(F2560,'Set up'!$A$2:$C$48,2,FALSE)</f>
        <v>C00000019</v>
      </c>
      <c r="F2560" s="135" t="s">
        <v>402</v>
      </c>
      <c r="G2560" s="90" t="s">
        <v>951</v>
      </c>
      <c r="H2560" s="133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900"/>
        <v>45310</v>
      </c>
      <c r="L2560" s="5">
        <f t="shared" si="901"/>
        <v>1</v>
      </c>
      <c r="M2560" s="5">
        <f t="shared" si="902"/>
        <v>2024</v>
      </c>
      <c r="N2560" s="6">
        <v>60</v>
      </c>
      <c r="O2560" s="6"/>
      <c r="P2560" s="6">
        <f t="shared" si="903"/>
        <v>60</v>
      </c>
      <c r="Q2560" s="128">
        <f t="shared" si="904"/>
        <v>4154824.5500000012</v>
      </c>
      <c r="R2560" s="44" t="str">
        <f>VLOOKUP(F2560,'Set up'!$A$2:$E$48,5,FALSE)</f>
        <v>Trsf</v>
      </c>
    </row>
    <row r="2561" spans="1:18" s="135" customFormat="1" x14ac:dyDescent="0.3">
      <c r="A2561" s="134">
        <v>45311</v>
      </c>
      <c r="B2561" s="133">
        <f t="shared" ref="B2561:B2573" si="905">MONTH(A2561)</f>
        <v>1</v>
      </c>
      <c r="C2561" s="133">
        <f t="shared" ref="C2561:C2573" si="906">YEAR(A2561)</f>
        <v>2024</v>
      </c>
      <c r="D2561" s="133" t="s">
        <v>2166</v>
      </c>
      <c r="E2561" s="5" t="str">
        <f>VLOOKUP(F2561,'Set up'!$A$2:$C$48,2,FALSE)</f>
        <v>C00000042</v>
      </c>
      <c r="F2561" s="135" t="s">
        <v>2020</v>
      </c>
      <c r="G2561" s="103" t="s">
        <v>2093</v>
      </c>
      <c r="H2561" s="133">
        <v>6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900"/>
        <v>45311</v>
      </c>
      <c r="L2561" s="5">
        <f t="shared" si="901"/>
        <v>1</v>
      </c>
      <c r="M2561" s="5">
        <f t="shared" si="902"/>
        <v>2024</v>
      </c>
      <c r="N2561" s="6">
        <v>375</v>
      </c>
      <c r="O2561" s="6"/>
      <c r="P2561" s="6">
        <f t="shared" si="903"/>
        <v>375</v>
      </c>
      <c r="Q2561" s="128">
        <f t="shared" si="904"/>
        <v>4155199.5500000012</v>
      </c>
      <c r="R2561" s="44" t="str">
        <f>VLOOKUP(F2561,'Set up'!$A$2:$E$48,5,FALSE)</f>
        <v>Trsf</v>
      </c>
    </row>
    <row r="2562" spans="1:18" s="135" customFormat="1" x14ac:dyDescent="0.3">
      <c r="A2562" s="134">
        <v>45311</v>
      </c>
      <c r="B2562" s="133">
        <f t="shared" si="905"/>
        <v>1</v>
      </c>
      <c r="C2562" s="133">
        <f t="shared" si="906"/>
        <v>2024</v>
      </c>
      <c r="D2562" s="133" t="s">
        <v>2167</v>
      </c>
      <c r="E2562" s="5" t="str">
        <f>VLOOKUP(F2562,'Set up'!$A$2:$C$48,2,FALSE)</f>
        <v>C00000042</v>
      </c>
      <c r="F2562" s="135" t="s">
        <v>2020</v>
      </c>
      <c r="G2562" s="103" t="s">
        <v>1736</v>
      </c>
      <c r="H2562" s="133">
        <v>6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900"/>
        <v>45311</v>
      </c>
      <c r="L2562" s="5">
        <f t="shared" si="901"/>
        <v>1</v>
      </c>
      <c r="M2562" s="5">
        <f t="shared" si="902"/>
        <v>2024</v>
      </c>
      <c r="N2562" s="6">
        <v>9636</v>
      </c>
      <c r="O2562" s="6"/>
      <c r="P2562" s="6">
        <f t="shared" si="903"/>
        <v>9636</v>
      </c>
      <c r="Q2562" s="128">
        <f t="shared" si="904"/>
        <v>4164835.5500000012</v>
      </c>
      <c r="R2562" s="44" t="str">
        <f>VLOOKUP(F2562,'Set up'!$A$2:$E$48,5,FALSE)</f>
        <v>Trsf</v>
      </c>
    </row>
    <row r="2563" spans="1:18" s="135" customFormat="1" x14ac:dyDescent="0.3">
      <c r="A2563" s="134">
        <v>45311</v>
      </c>
      <c r="B2563" s="133">
        <f t="shared" si="905"/>
        <v>1</v>
      </c>
      <c r="C2563" s="133">
        <f t="shared" si="906"/>
        <v>2024</v>
      </c>
      <c r="D2563" s="133" t="s">
        <v>2167</v>
      </c>
      <c r="E2563" s="5" t="str">
        <f>VLOOKUP(F2563,'Set up'!$A$2:$C$48,2,FALSE)</f>
        <v>C00000042</v>
      </c>
      <c r="F2563" s="135" t="s">
        <v>2020</v>
      </c>
      <c r="G2563" s="90" t="s">
        <v>1799</v>
      </c>
      <c r="H2563" s="133">
        <v>18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900"/>
        <v>45311</v>
      </c>
      <c r="L2563" s="5">
        <f t="shared" si="901"/>
        <v>1</v>
      </c>
      <c r="M2563" s="5">
        <f t="shared" si="902"/>
        <v>2024</v>
      </c>
      <c r="N2563" s="6">
        <v>3132</v>
      </c>
      <c r="O2563" s="6"/>
      <c r="P2563" s="6">
        <f t="shared" si="903"/>
        <v>3132</v>
      </c>
      <c r="Q2563" s="128">
        <f t="shared" si="904"/>
        <v>4167967.5500000012</v>
      </c>
      <c r="R2563" s="44" t="str">
        <f>VLOOKUP(F2563,'Set up'!$A$2:$E$48,5,FALSE)</f>
        <v>Trsf</v>
      </c>
    </row>
    <row r="2564" spans="1:18" s="135" customFormat="1" x14ac:dyDescent="0.3">
      <c r="A2564" s="134">
        <v>45311</v>
      </c>
      <c r="B2564" s="133">
        <f t="shared" si="905"/>
        <v>1</v>
      </c>
      <c r="C2564" s="133">
        <f t="shared" si="906"/>
        <v>2024</v>
      </c>
      <c r="D2564" s="133" t="s">
        <v>2167</v>
      </c>
      <c r="E2564" s="5" t="str">
        <f>VLOOKUP(F2564,'Set up'!$A$2:$C$48,2,FALSE)</f>
        <v>C00000042</v>
      </c>
      <c r="F2564" s="135" t="s">
        <v>2020</v>
      </c>
      <c r="G2564" s="90" t="s">
        <v>1925</v>
      </c>
      <c r="H2564" s="133">
        <v>8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900"/>
        <v>45311</v>
      </c>
      <c r="L2564" s="5">
        <f t="shared" si="901"/>
        <v>1</v>
      </c>
      <c r="M2564" s="5">
        <f t="shared" si="902"/>
        <v>2024</v>
      </c>
      <c r="N2564" s="6">
        <v>1872</v>
      </c>
      <c r="O2564" s="6"/>
      <c r="P2564" s="6">
        <f t="shared" si="903"/>
        <v>1872</v>
      </c>
      <c r="Q2564" s="128">
        <f t="shared" si="904"/>
        <v>4169839.5500000012</v>
      </c>
      <c r="R2564" s="44" t="str">
        <f>VLOOKUP(F2564,'Set up'!$A$2:$E$48,5,FALSE)</f>
        <v>Trsf</v>
      </c>
    </row>
    <row r="2565" spans="1:18" s="135" customFormat="1" x14ac:dyDescent="0.3">
      <c r="A2565" s="134">
        <v>45311</v>
      </c>
      <c r="B2565" s="133">
        <f t="shared" si="905"/>
        <v>1</v>
      </c>
      <c r="C2565" s="133">
        <f t="shared" si="906"/>
        <v>2024</v>
      </c>
      <c r="D2565" s="133" t="s">
        <v>2167</v>
      </c>
      <c r="E2565" s="5" t="str">
        <f>VLOOKUP(F2565,'Set up'!$A$2:$C$48,2,FALSE)</f>
        <v>C00000042</v>
      </c>
      <c r="F2565" s="135" t="s">
        <v>2020</v>
      </c>
      <c r="G2565" s="90" t="s">
        <v>1063</v>
      </c>
      <c r="H2565" s="133">
        <v>4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900"/>
        <v>45311</v>
      </c>
      <c r="L2565" s="5">
        <f t="shared" si="901"/>
        <v>1</v>
      </c>
      <c r="M2565" s="5">
        <f t="shared" si="902"/>
        <v>2024</v>
      </c>
      <c r="N2565" s="6">
        <v>380</v>
      </c>
      <c r="O2565" s="6"/>
      <c r="P2565" s="6">
        <f t="shared" si="903"/>
        <v>380</v>
      </c>
      <c r="Q2565" s="128">
        <f t="shared" si="904"/>
        <v>4170219.5500000012</v>
      </c>
      <c r="R2565" s="44" t="str">
        <f>VLOOKUP(F2565,'Set up'!$A$2:$E$48,5,FALSE)</f>
        <v>Trsf</v>
      </c>
    </row>
    <row r="2566" spans="1:18" s="135" customFormat="1" x14ac:dyDescent="0.3">
      <c r="A2566" s="134">
        <v>45313</v>
      </c>
      <c r="B2566" s="133">
        <f t="shared" si="905"/>
        <v>1</v>
      </c>
      <c r="C2566" s="133">
        <f t="shared" si="906"/>
        <v>2024</v>
      </c>
      <c r="D2566" s="133" t="s">
        <v>2168</v>
      </c>
      <c r="E2566" s="5" t="str">
        <f>VLOOKUP(F2566,'Set up'!$A$2:$C$48,2,FALSE)</f>
        <v>C00000046</v>
      </c>
      <c r="F2566" s="135" t="s">
        <v>2163</v>
      </c>
      <c r="G2566" s="95" t="s">
        <v>1112</v>
      </c>
      <c r="H2566" s="133">
        <v>3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900"/>
        <v>45313</v>
      </c>
      <c r="L2566" s="5">
        <f t="shared" si="901"/>
        <v>1</v>
      </c>
      <c r="M2566" s="5">
        <f t="shared" si="902"/>
        <v>2024</v>
      </c>
      <c r="N2566" s="6">
        <v>180</v>
      </c>
      <c r="O2566" s="6"/>
      <c r="P2566" s="6">
        <f t="shared" si="903"/>
        <v>180</v>
      </c>
      <c r="Q2566" s="128">
        <f t="shared" si="904"/>
        <v>4170399.5500000012</v>
      </c>
      <c r="R2566" s="44" t="str">
        <f>VLOOKUP(F2566,'Set up'!$A$2:$E$48,5,FALSE)</f>
        <v>Trsf</v>
      </c>
    </row>
    <row r="2567" spans="1:18" s="135" customFormat="1" x14ac:dyDescent="0.3">
      <c r="A2567" s="134">
        <v>45314</v>
      </c>
      <c r="B2567" s="133">
        <f t="shared" si="905"/>
        <v>1</v>
      </c>
      <c r="C2567" s="133">
        <f t="shared" si="906"/>
        <v>2024</v>
      </c>
      <c r="D2567" s="133" t="s">
        <v>2169</v>
      </c>
      <c r="E2567" s="5" t="str">
        <f>VLOOKUP(F2567,'Set up'!$A$2:$C$48,2,FALSE)</f>
        <v>C00000044</v>
      </c>
      <c r="F2567" s="135" t="s">
        <v>2118</v>
      </c>
      <c r="G2567" s="129" t="s">
        <v>2170</v>
      </c>
      <c r="H2567" s="133">
        <v>1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900"/>
        <v>45314</v>
      </c>
      <c r="L2567" s="5">
        <f t="shared" si="901"/>
        <v>1</v>
      </c>
      <c r="M2567" s="5">
        <f t="shared" si="902"/>
        <v>2024</v>
      </c>
      <c r="N2567" s="6">
        <v>1606</v>
      </c>
      <c r="O2567" s="6"/>
      <c r="P2567" s="6">
        <f t="shared" si="903"/>
        <v>1606</v>
      </c>
      <c r="Q2567" s="128">
        <f t="shared" si="904"/>
        <v>4172005.5500000012</v>
      </c>
      <c r="R2567" s="44" t="str">
        <f>VLOOKUP(F2567,'Set up'!$A$2:$E$48,5,FALSE)</f>
        <v>Trsf</v>
      </c>
    </row>
    <row r="2568" spans="1:18" s="135" customFormat="1" x14ac:dyDescent="0.3">
      <c r="A2568" s="134">
        <v>45314</v>
      </c>
      <c r="B2568" s="133">
        <f t="shared" si="905"/>
        <v>1</v>
      </c>
      <c r="C2568" s="133">
        <f t="shared" si="906"/>
        <v>2024</v>
      </c>
      <c r="D2568" s="133" t="s">
        <v>2169</v>
      </c>
      <c r="E2568" s="5" t="str">
        <f>VLOOKUP(F2568,'Set up'!$A$2:$C$48,2,FALSE)</f>
        <v>C00000044</v>
      </c>
      <c r="F2568" s="135" t="s">
        <v>2118</v>
      </c>
      <c r="G2568" s="138" t="s">
        <v>2171</v>
      </c>
      <c r="H2568" s="133">
        <v>2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900"/>
        <v>45314</v>
      </c>
      <c r="L2568" s="5">
        <f t="shared" si="901"/>
        <v>1</v>
      </c>
      <c r="M2568" s="5">
        <f t="shared" si="902"/>
        <v>2024</v>
      </c>
      <c r="N2568" s="6">
        <v>420</v>
      </c>
      <c r="O2568" s="6"/>
      <c r="P2568" s="6">
        <f t="shared" si="903"/>
        <v>420</v>
      </c>
      <c r="Q2568" s="128">
        <f t="shared" si="904"/>
        <v>4172425.5500000012</v>
      </c>
      <c r="R2568" s="44" t="str">
        <f>VLOOKUP(F2568,'Set up'!$A$2:$E$48,5,FALSE)</f>
        <v>Trsf</v>
      </c>
    </row>
    <row r="2569" spans="1:18" s="135" customFormat="1" x14ac:dyDescent="0.3">
      <c r="A2569" s="134">
        <v>45314</v>
      </c>
      <c r="B2569" s="133">
        <f t="shared" si="905"/>
        <v>1</v>
      </c>
      <c r="C2569" s="133">
        <f t="shared" si="906"/>
        <v>2024</v>
      </c>
      <c r="D2569" s="133" t="s">
        <v>2169</v>
      </c>
      <c r="E2569" s="5" t="str">
        <f>VLOOKUP(F2569,'Set up'!$A$2:$C$48,2,FALSE)</f>
        <v>C00000044</v>
      </c>
      <c r="F2569" s="135" t="s">
        <v>2118</v>
      </c>
      <c r="G2569" s="138" t="s">
        <v>2172</v>
      </c>
      <c r="H2569" s="133">
        <v>1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si="900"/>
        <v>45314</v>
      </c>
      <c r="L2569" s="5">
        <f t="shared" si="901"/>
        <v>1</v>
      </c>
      <c r="M2569" s="5">
        <f t="shared" si="902"/>
        <v>2024</v>
      </c>
      <c r="N2569" s="6">
        <v>280</v>
      </c>
      <c r="O2569" s="6"/>
      <c r="P2569" s="6">
        <f t="shared" si="903"/>
        <v>280</v>
      </c>
      <c r="Q2569" s="128">
        <f t="shared" si="904"/>
        <v>4172705.5500000012</v>
      </c>
      <c r="R2569" s="44" t="str">
        <f>VLOOKUP(F2569,'Set up'!$A$2:$E$48,5,FALSE)</f>
        <v>Trsf</v>
      </c>
    </row>
    <row r="2570" spans="1:18" s="135" customFormat="1" x14ac:dyDescent="0.3">
      <c r="A2570" s="134">
        <v>45314</v>
      </c>
      <c r="B2570" s="133">
        <f t="shared" si="905"/>
        <v>1</v>
      </c>
      <c r="C2570" s="133">
        <f t="shared" si="906"/>
        <v>2024</v>
      </c>
      <c r="D2570" s="133" t="s">
        <v>2169</v>
      </c>
      <c r="E2570" s="5" t="str">
        <f>VLOOKUP(F2570,'Set up'!$A$2:$C$48,2,FALSE)</f>
        <v>C00000044</v>
      </c>
      <c r="F2570" s="135" t="s">
        <v>2118</v>
      </c>
      <c r="G2570" s="138" t="s">
        <v>716</v>
      </c>
      <c r="H2570" s="133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900"/>
        <v>45314</v>
      </c>
      <c r="L2570" s="5">
        <f t="shared" si="901"/>
        <v>1</v>
      </c>
      <c r="M2570" s="5">
        <f t="shared" si="902"/>
        <v>2024</v>
      </c>
      <c r="N2570" s="6">
        <v>62.5</v>
      </c>
      <c r="O2570" s="6"/>
      <c r="P2570" s="6">
        <f t="shared" si="903"/>
        <v>62.5</v>
      </c>
      <c r="Q2570" s="128">
        <f t="shared" si="904"/>
        <v>4172768.0500000012</v>
      </c>
      <c r="R2570" s="44" t="str">
        <f>VLOOKUP(F2570,'Set up'!$A$2:$E$48,5,FALSE)</f>
        <v>Trsf</v>
      </c>
    </row>
    <row r="2571" spans="1:18" s="135" customFormat="1" x14ac:dyDescent="0.3">
      <c r="A2571" s="134">
        <v>45314</v>
      </c>
      <c r="B2571" s="133">
        <f t="shared" si="905"/>
        <v>1</v>
      </c>
      <c r="C2571" s="133">
        <f t="shared" si="906"/>
        <v>2024</v>
      </c>
      <c r="D2571" s="133" t="s">
        <v>2169</v>
      </c>
      <c r="E2571" s="5" t="str">
        <f>VLOOKUP(F2571,'Set up'!$A$2:$C$48,2,FALSE)</f>
        <v>C00000044</v>
      </c>
      <c r="F2571" s="135" t="s">
        <v>2118</v>
      </c>
      <c r="G2571" s="138" t="s">
        <v>2173</v>
      </c>
      <c r="H2571" s="133">
        <v>5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900"/>
        <v>45314</v>
      </c>
      <c r="L2571" s="5">
        <f t="shared" si="901"/>
        <v>1</v>
      </c>
      <c r="M2571" s="5">
        <f t="shared" si="902"/>
        <v>2024</v>
      </c>
      <c r="N2571" s="6">
        <v>700</v>
      </c>
      <c r="O2571" s="6"/>
      <c r="P2571" s="6">
        <f t="shared" si="903"/>
        <v>700</v>
      </c>
      <c r="Q2571" s="128">
        <f t="shared" si="904"/>
        <v>4173468.0500000012</v>
      </c>
      <c r="R2571" s="44" t="str">
        <f>VLOOKUP(F2571,'Set up'!$A$2:$E$48,5,FALSE)</f>
        <v>Trsf</v>
      </c>
    </row>
    <row r="2572" spans="1:18" s="135" customFormat="1" x14ac:dyDescent="0.3">
      <c r="A2572" s="134">
        <v>45314</v>
      </c>
      <c r="B2572" s="133">
        <f t="shared" si="905"/>
        <v>1</v>
      </c>
      <c r="C2572" s="133">
        <f t="shared" si="906"/>
        <v>2024</v>
      </c>
      <c r="D2572" s="133" t="s">
        <v>2169</v>
      </c>
      <c r="E2572" s="5" t="str">
        <f>VLOOKUP(F2572,'Set up'!$A$2:$C$48,2,FALSE)</f>
        <v>C00000044</v>
      </c>
      <c r="F2572" s="135" t="s">
        <v>2118</v>
      </c>
      <c r="G2572" s="138" t="s">
        <v>2174</v>
      </c>
      <c r="H2572" s="133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900"/>
        <v>45314</v>
      </c>
      <c r="L2572" s="5">
        <f t="shared" si="901"/>
        <v>1</v>
      </c>
      <c r="M2572" s="5">
        <f t="shared" si="902"/>
        <v>2024</v>
      </c>
      <c r="N2572" s="6">
        <v>290</v>
      </c>
      <c r="O2572" s="6"/>
      <c r="P2572" s="6">
        <f t="shared" si="903"/>
        <v>290</v>
      </c>
      <c r="Q2572" s="128">
        <f t="shared" si="904"/>
        <v>4173758.0500000012</v>
      </c>
      <c r="R2572" s="44" t="str">
        <f>VLOOKUP(F2572,'Set up'!$A$2:$E$48,5,FALSE)</f>
        <v>Trsf</v>
      </c>
    </row>
    <row r="2573" spans="1:18" s="135" customFormat="1" x14ac:dyDescent="0.3">
      <c r="A2573" s="134">
        <v>45314</v>
      </c>
      <c r="B2573" s="133">
        <f t="shared" si="905"/>
        <v>1</v>
      </c>
      <c r="C2573" s="133">
        <f t="shared" si="906"/>
        <v>2024</v>
      </c>
      <c r="D2573" s="133" t="s">
        <v>2169</v>
      </c>
      <c r="E2573" s="5" t="str">
        <f>VLOOKUP(F2573,'Set up'!$A$2:$C$48,2,FALSE)</f>
        <v>C00000044</v>
      </c>
      <c r="F2573" s="135" t="s">
        <v>2118</v>
      </c>
      <c r="G2573" s="138" t="s">
        <v>2175</v>
      </c>
      <c r="H2573" s="133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900"/>
        <v>45314</v>
      </c>
      <c r="L2573" s="5">
        <f t="shared" si="901"/>
        <v>1</v>
      </c>
      <c r="M2573" s="5">
        <f t="shared" si="902"/>
        <v>2024</v>
      </c>
      <c r="N2573" s="6">
        <v>283.8</v>
      </c>
      <c r="O2573" s="6"/>
      <c r="P2573" s="6">
        <f t="shared" si="903"/>
        <v>283.8</v>
      </c>
      <c r="Q2573" s="128">
        <f t="shared" si="904"/>
        <v>4174041.850000001</v>
      </c>
      <c r="R2573" s="44" t="str">
        <f>VLOOKUP(F2573,'Set up'!$A$2:$E$48,5,FALSE)</f>
        <v>Trsf</v>
      </c>
    </row>
    <row r="2574" spans="1:18" s="135" customFormat="1" x14ac:dyDescent="0.3">
      <c r="A2574" s="134">
        <v>45314</v>
      </c>
      <c r="B2574" s="133">
        <f t="shared" ref="B2574:B2588" si="907">MONTH(A2574)</f>
        <v>1</v>
      </c>
      <c r="C2574" s="133">
        <f t="shared" ref="C2574:C2588" si="908">YEAR(A2574)</f>
        <v>2024</v>
      </c>
      <c r="D2574" s="133" t="s">
        <v>2169</v>
      </c>
      <c r="E2574" s="5" t="str">
        <f>VLOOKUP(F2574,'Set up'!$A$2:$C$48,2,FALSE)</f>
        <v>C00000044</v>
      </c>
      <c r="F2574" s="135" t="s">
        <v>2118</v>
      </c>
      <c r="G2574" s="138" t="s">
        <v>2033</v>
      </c>
      <c r="H2574" s="133">
        <v>1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ref="K2574:K2588" si="909">A2574+J2574</f>
        <v>45314</v>
      </c>
      <c r="L2574" s="5">
        <f t="shared" ref="L2574:L2588" si="910">MONTH(K2574)</f>
        <v>1</v>
      </c>
      <c r="M2574" s="5">
        <f t="shared" ref="M2574:M2588" si="911">YEAR(K2574)</f>
        <v>2024</v>
      </c>
      <c r="N2574" s="6">
        <v>110</v>
      </c>
      <c r="O2574" s="6"/>
      <c r="P2574" s="6">
        <f t="shared" ref="P2574:P2588" si="912">SUM(N2574+O2574)</f>
        <v>110</v>
      </c>
      <c r="Q2574" s="128">
        <f t="shared" ref="Q2574:Q2588" si="913">SUM(Q2573+N2574)</f>
        <v>4174151.850000001</v>
      </c>
      <c r="R2574" s="44" t="str">
        <f>VLOOKUP(F2574,'Set up'!$A$2:$E$48,5,FALSE)</f>
        <v>Trsf</v>
      </c>
    </row>
    <row r="2575" spans="1:18" s="135" customFormat="1" x14ac:dyDescent="0.3">
      <c r="A2575" s="134">
        <v>45315</v>
      </c>
      <c r="B2575" s="133">
        <f t="shared" si="907"/>
        <v>1</v>
      </c>
      <c r="C2575" s="133">
        <f t="shared" si="908"/>
        <v>2024</v>
      </c>
      <c r="D2575" s="133" t="s">
        <v>2176</v>
      </c>
      <c r="E2575" s="5" t="str">
        <f>VLOOKUP(F2575,'Set up'!$A$2:$C$48,2,FALSE)</f>
        <v>C00000046</v>
      </c>
      <c r="F2575" s="135" t="s">
        <v>2163</v>
      </c>
      <c r="G2575" s="95" t="s">
        <v>1741</v>
      </c>
      <c r="H2575" s="133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909"/>
        <v>45315</v>
      </c>
      <c r="L2575" s="5">
        <f t="shared" si="910"/>
        <v>1</v>
      </c>
      <c r="M2575" s="5">
        <f t="shared" si="911"/>
        <v>2024</v>
      </c>
      <c r="N2575" s="6">
        <v>1694</v>
      </c>
      <c r="O2575" s="6"/>
      <c r="P2575" s="6">
        <f t="shared" si="912"/>
        <v>1694</v>
      </c>
      <c r="Q2575" s="128">
        <f t="shared" si="913"/>
        <v>4175845.850000001</v>
      </c>
      <c r="R2575" s="44" t="str">
        <f>VLOOKUP(F2575,'Set up'!$A$2:$E$48,5,FALSE)</f>
        <v>Trsf</v>
      </c>
    </row>
    <row r="2576" spans="1:18" s="135" customFormat="1" x14ac:dyDescent="0.3">
      <c r="A2576" s="134">
        <v>45315</v>
      </c>
      <c r="B2576" s="133">
        <f t="shared" si="907"/>
        <v>1</v>
      </c>
      <c r="C2576" s="133">
        <f t="shared" si="908"/>
        <v>2024</v>
      </c>
      <c r="D2576" s="133" t="s">
        <v>2176</v>
      </c>
      <c r="E2576" s="5" t="str">
        <f>VLOOKUP(F2576,'Set up'!$A$2:$C$48,2,FALSE)</f>
        <v>C00000046</v>
      </c>
      <c r="F2576" s="135" t="s">
        <v>2163</v>
      </c>
      <c r="G2576" s="90" t="s">
        <v>1799</v>
      </c>
      <c r="H2576" s="133">
        <v>2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909"/>
        <v>45315</v>
      </c>
      <c r="L2576" s="5">
        <f t="shared" si="910"/>
        <v>1</v>
      </c>
      <c r="M2576" s="5">
        <f t="shared" si="911"/>
        <v>2024</v>
      </c>
      <c r="N2576" s="6">
        <v>450</v>
      </c>
      <c r="O2576" s="6"/>
      <c r="P2576" s="6">
        <f t="shared" si="912"/>
        <v>450</v>
      </c>
      <c r="Q2576" s="128">
        <f t="shared" si="913"/>
        <v>4176295.850000001</v>
      </c>
      <c r="R2576" s="44" t="str">
        <f>VLOOKUP(F2576,'Set up'!$A$2:$E$48,5,FALSE)</f>
        <v>Trsf</v>
      </c>
    </row>
    <row r="2577" spans="1:18" s="135" customFormat="1" x14ac:dyDescent="0.3">
      <c r="A2577" s="134">
        <v>45315</v>
      </c>
      <c r="B2577" s="133">
        <f t="shared" si="907"/>
        <v>1</v>
      </c>
      <c r="C2577" s="133">
        <f t="shared" si="908"/>
        <v>2024</v>
      </c>
      <c r="D2577" s="133" t="s">
        <v>2176</v>
      </c>
      <c r="E2577" s="5" t="str">
        <f>VLOOKUP(F2577,'Set up'!$A$2:$C$48,2,FALSE)</f>
        <v>C00000046</v>
      </c>
      <c r="F2577" s="135" t="s">
        <v>2163</v>
      </c>
      <c r="G2577" s="90" t="s">
        <v>2038</v>
      </c>
      <c r="H2577" s="133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909"/>
        <v>45315</v>
      </c>
      <c r="L2577" s="5">
        <f t="shared" si="910"/>
        <v>1</v>
      </c>
      <c r="M2577" s="5">
        <f t="shared" si="911"/>
        <v>2024</v>
      </c>
      <c r="N2577" s="6">
        <v>280</v>
      </c>
      <c r="O2577" s="6"/>
      <c r="P2577" s="6">
        <f t="shared" si="912"/>
        <v>280</v>
      </c>
      <c r="Q2577" s="128">
        <f t="shared" si="913"/>
        <v>4176575.850000001</v>
      </c>
      <c r="R2577" s="44" t="str">
        <f>VLOOKUP(F2577,'Set up'!$A$2:$E$48,5,FALSE)</f>
        <v>Trsf</v>
      </c>
    </row>
    <row r="2578" spans="1:18" s="135" customFormat="1" x14ac:dyDescent="0.3">
      <c r="A2578" s="134">
        <v>45320</v>
      </c>
      <c r="B2578" s="133">
        <f t="shared" si="907"/>
        <v>1</v>
      </c>
      <c r="C2578" s="133">
        <f t="shared" si="908"/>
        <v>2024</v>
      </c>
      <c r="D2578" s="133" t="s">
        <v>2177</v>
      </c>
      <c r="E2578" s="5" t="str">
        <f>VLOOKUP(F2578,'Set up'!$A$2:$C$48,2,FALSE)</f>
        <v>C00000042</v>
      </c>
      <c r="F2578" s="135" t="s">
        <v>2020</v>
      </c>
      <c r="G2578" s="103" t="s">
        <v>2093</v>
      </c>
      <c r="H2578" s="133">
        <v>3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909"/>
        <v>45320</v>
      </c>
      <c r="L2578" s="5">
        <f t="shared" si="910"/>
        <v>1</v>
      </c>
      <c r="M2578" s="5">
        <f t="shared" si="911"/>
        <v>2024</v>
      </c>
      <c r="N2578" s="6">
        <v>187.5</v>
      </c>
      <c r="O2578" s="6"/>
      <c r="P2578" s="6">
        <f t="shared" si="912"/>
        <v>187.5</v>
      </c>
      <c r="Q2578" s="128">
        <f t="shared" si="913"/>
        <v>4176763.350000001</v>
      </c>
      <c r="R2578" s="44" t="str">
        <f>VLOOKUP(F2578,'Set up'!$A$2:$E$48,5,FALSE)</f>
        <v>Trsf</v>
      </c>
    </row>
    <row r="2579" spans="1:18" s="135" customFormat="1" x14ac:dyDescent="0.3">
      <c r="A2579" s="134">
        <v>45320</v>
      </c>
      <c r="B2579" s="133">
        <f t="shared" si="907"/>
        <v>1</v>
      </c>
      <c r="C2579" s="133">
        <f t="shared" si="908"/>
        <v>2024</v>
      </c>
      <c r="D2579" s="133" t="s">
        <v>2178</v>
      </c>
      <c r="E2579" s="5" t="str">
        <f>VLOOKUP(F2579,'Set up'!$A$2:$C$48,2,FALSE)</f>
        <v>C00000042</v>
      </c>
      <c r="F2579" s="135" t="s">
        <v>2020</v>
      </c>
      <c r="G2579" s="103" t="s">
        <v>1736</v>
      </c>
      <c r="H2579" s="133">
        <v>3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909"/>
        <v>45320</v>
      </c>
      <c r="L2579" s="5">
        <f t="shared" si="910"/>
        <v>1</v>
      </c>
      <c r="M2579" s="5">
        <f t="shared" si="911"/>
        <v>2024</v>
      </c>
      <c r="N2579" s="6">
        <v>4818</v>
      </c>
      <c r="O2579" s="6"/>
      <c r="P2579" s="6">
        <f t="shared" si="912"/>
        <v>4818</v>
      </c>
      <c r="Q2579" s="128">
        <f t="shared" si="913"/>
        <v>4181581.350000001</v>
      </c>
      <c r="R2579" s="44" t="str">
        <f>VLOOKUP(F2579,'Set up'!$A$2:$E$48,5,FALSE)</f>
        <v>Trsf</v>
      </c>
    </row>
    <row r="2580" spans="1:18" s="135" customFormat="1" x14ac:dyDescent="0.3">
      <c r="A2580" s="134">
        <v>45320</v>
      </c>
      <c r="B2580" s="133">
        <f t="shared" si="907"/>
        <v>1</v>
      </c>
      <c r="C2580" s="133">
        <f t="shared" si="908"/>
        <v>2024</v>
      </c>
      <c r="D2580" s="133" t="s">
        <v>2178</v>
      </c>
      <c r="E2580" s="5" t="str">
        <f>VLOOKUP(F2580,'Set up'!$A$2:$C$48,2,FALSE)</f>
        <v>C00000042</v>
      </c>
      <c r="F2580" s="135" t="s">
        <v>2020</v>
      </c>
      <c r="G2580" s="90" t="s">
        <v>1799</v>
      </c>
      <c r="H2580" s="133">
        <v>6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909"/>
        <v>45320</v>
      </c>
      <c r="L2580" s="5">
        <f t="shared" si="910"/>
        <v>1</v>
      </c>
      <c r="M2580" s="5">
        <f t="shared" si="911"/>
        <v>2024</v>
      </c>
      <c r="N2580" s="6">
        <v>1044</v>
      </c>
      <c r="O2580" s="6"/>
      <c r="P2580" s="6">
        <f t="shared" si="912"/>
        <v>1044</v>
      </c>
      <c r="Q2580" s="128">
        <f t="shared" si="913"/>
        <v>4182625.350000001</v>
      </c>
      <c r="R2580" s="44" t="str">
        <f>VLOOKUP(F2580,'Set up'!$A$2:$E$48,5,FALSE)</f>
        <v>Trsf</v>
      </c>
    </row>
    <row r="2581" spans="1:18" s="135" customFormat="1" x14ac:dyDescent="0.3">
      <c r="A2581" s="134">
        <v>45320</v>
      </c>
      <c r="B2581" s="133">
        <f t="shared" si="907"/>
        <v>1</v>
      </c>
      <c r="C2581" s="133">
        <f t="shared" si="908"/>
        <v>2024</v>
      </c>
      <c r="D2581" s="133" t="s">
        <v>2178</v>
      </c>
      <c r="E2581" s="5" t="str">
        <f>VLOOKUP(F2581,'Set up'!$A$2:$C$48,2,FALSE)</f>
        <v>C00000042</v>
      </c>
      <c r="F2581" s="135" t="s">
        <v>2020</v>
      </c>
      <c r="G2581" s="90" t="s">
        <v>1925</v>
      </c>
      <c r="H2581" s="133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909"/>
        <v>45320</v>
      </c>
      <c r="L2581" s="5">
        <f t="shared" si="910"/>
        <v>1</v>
      </c>
      <c r="M2581" s="5">
        <f t="shared" si="911"/>
        <v>2024</v>
      </c>
      <c r="N2581" s="6">
        <v>702</v>
      </c>
      <c r="O2581" s="6"/>
      <c r="P2581" s="6">
        <f t="shared" si="912"/>
        <v>702</v>
      </c>
      <c r="Q2581" s="128">
        <f t="shared" si="913"/>
        <v>4183327.350000001</v>
      </c>
      <c r="R2581" s="44" t="str">
        <f>VLOOKUP(F2581,'Set up'!$A$2:$E$48,5,FALSE)</f>
        <v>Trsf</v>
      </c>
    </row>
    <row r="2582" spans="1:18" s="135" customFormat="1" x14ac:dyDescent="0.3">
      <c r="A2582" s="134">
        <v>45322</v>
      </c>
      <c r="B2582" s="133">
        <f t="shared" si="907"/>
        <v>1</v>
      </c>
      <c r="C2582" s="133">
        <f t="shared" si="908"/>
        <v>2024</v>
      </c>
      <c r="D2582" s="133" t="s">
        <v>2179</v>
      </c>
      <c r="E2582" s="5" t="str">
        <f>VLOOKUP(F2582,'Set up'!$A$2:$C$48,2,FALSE)</f>
        <v>C00000042</v>
      </c>
      <c r="F2582" s="135" t="s">
        <v>2020</v>
      </c>
      <c r="G2582" s="103" t="s">
        <v>2093</v>
      </c>
      <c r="H2582" s="133">
        <v>6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909"/>
        <v>45322</v>
      </c>
      <c r="L2582" s="5">
        <f t="shared" si="910"/>
        <v>1</v>
      </c>
      <c r="M2582" s="5">
        <f t="shared" si="911"/>
        <v>2024</v>
      </c>
      <c r="N2582" s="6">
        <v>375</v>
      </c>
      <c r="O2582" s="6"/>
      <c r="P2582" s="6">
        <f t="shared" si="912"/>
        <v>375</v>
      </c>
      <c r="Q2582" s="128">
        <f t="shared" si="913"/>
        <v>4183702.350000001</v>
      </c>
      <c r="R2582" s="44" t="str">
        <f>VLOOKUP(F2582,'Set up'!$A$2:$E$48,5,FALSE)</f>
        <v>Trsf</v>
      </c>
    </row>
    <row r="2583" spans="1:18" s="135" customFormat="1" x14ac:dyDescent="0.3">
      <c r="A2583" s="134">
        <v>45322</v>
      </c>
      <c r="B2583" s="133">
        <f t="shared" si="907"/>
        <v>1</v>
      </c>
      <c r="C2583" s="133">
        <f t="shared" si="908"/>
        <v>2024</v>
      </c>
      <c r="D2583" s="133" t="s">
        <v>2180</v>
      </c>
      <c r="E2583" s="5" t="str">
        <f>VLOOKUP(F2583,'Set up'!$A$2:$C$48,2,FALSE)</f>
        <v>C00000042</v>
      </c>
      <c r="F2583" s="135" t="s">
        <v>2020</v>
      </c>
      <c r="G2583" s="103" t="s">
        <v>1736</v>
      </c>
      <c r="H2583" s="133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909"/>
        <v>45322</v>
      </c>
      <c r="L2583" s="5">
        <f t="shared" si="910"/>
        <v>1</v>
      </c>
      <c r="M2583" s="5">
        <f t="shared" si="911"/>
        <v>2024</v>
      </c>
      <c r="N2583" s="6">
        <v>9636</v>
      </c>
      <c r="O2583" s="6"/>
      <c r="P2583" s="6">
        <f t="shared" si="912"/>
        <v>9636</v>
      </c>
      <c r="Q2583" s="128">
        <f t="shared" si="913"/>
        <v>4193338.350000001</v>
      </c>
      <c r="R2583" s="44" t="str">
        <f>VLOOKUP(F2583,'Set up'!$A$2:$E$48,5,FALSE)</f>
        <v>Trsf</v>
      </c>
    </row>
    <row r="2584" spans="1:18" s="135" customFormat="1" x14ac:dyDescent="0.3">
      <c r="A2584" s="134">
        <v>45322</v>
      </c>
      <c r="B2584" s="133">
        <f t="shared" si="907"/>
        <v>1</v>
      </c>
      <c r="C2584" s="133">
        <f t="shared" si="908"/>
        <v>2024</v>
      </c>
      <c r="D2584" s="133" t="s">
        <v>2180</v>
      </c>
      <c r="E2584" s="5" t="str">
        <f>VLOOKUP(F2584,'Set up'!$A$2:$C$48,2,FALSE)</f>
        <v>C00000042</v>
      </c>
      <c r="F2584" s="135" t="s">
        <v>2020</v>
      </c>
      <c r="G2584" s="90" t="s">
        <v>1799</v>
      </c>
      <c r="H2584" s="133">
        <v>10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909"/>
        <v>45322</v>
      </c>
      <c r="L2584" s="5">
        <f t="shared" si="910"/>
        <v>1</v>
      </c>
      <c r="M2584" s="5">
        <f t="shared" si="911"/>
        <v>2024</v>
      </c>
      <c r="N2584" s="6">
        <v>1740</v>
      </c>
      <c r="O2584" s="6"/>
      <c r="P2584" s="6">
        <f t="shared" si="912"/>
        <v>1740</v>
      </c>
      <c r="Q2584" s="128">
        <f t="shared" si="913"/>
        <v>4195078.3500000015</v>
      </c>
      <c r="R2584" s="44" t="str">
        <f>VLOOKUP(F2584,'Set up'!$A$2:$E$48,5,FALSE)</f>
        <v>Trsf</v>
      </c>
    </row>
    <row r="2585" spans="1:18" s="135" customFormat="1" x14ac:dyDescent="0.3">
      <c r="A2585" s="134">
        <v>45322</v>
      </c>
      <c r="B2585" s="133">
        <f t="shared" si="907"/>
        <v>1</v>
      </c>
      <c r="C2585" s="133">
        <f t="shared" si="908"/>
        <v>2024</v>
      </c>
      <c r="D2585" s="133" t="s">
        <v>2180</v>
      </c>
      <c r="E2585" s="5" t="str">
        <f>VLOOKUP(F2585,'Set up'!$A$2:$C$48,2,FALSE)</f>
        <v>C00000042</v>
      </c>
      <c r="F2585" s="135" t="s">
        <v>2020</v>
      </c>
      <c r="G2585" s="90" t="s">
        <v>2157</v>
      </c>
      <c r="H2585" s="133">
        <v>8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909"/>
        <v>45322</v>
      </c>
      <c r="L2585" s="5">
        <f t="shared" si="910"/>
        <v>1</v>
      </c>
      <c r="M2585" s="5">
        <f t="shared" si="911"/>
        <v>2024</v>
      </c>
      <c r="N2585" s="6">
        <v>1716.8</v>
      </c>
      <c r="O2585" s="6"/>
      <c r="P2585" s="6">
        <f t="shared" si="912"/>
        <v>1716.8</v>
      </c>
      <c r="Q2585" s="128">
        <f t="shared" si="913"/>
        <v>4196795.1500000013</v>
      </c>
      <c r="R2585" s="44" t="str">
        <f>VLOOKUP(F2585,'Set up'!$A$2:$E$48,5,FALSE)</f>
        <v>Trsf</v>
      </c>
    </row>
    <row r="2586" spans="1:18" s="135" customFormat="1" x14ac:dyDescent="0.3">
      <c r="A2586" s="134">
        <v>45322</v>
      </c>
      <c r="B2586" s="133">
        <f t="shared" si="907"/>
        <v>1</v>
      </c>
      <c r="C2586" s="133">
        <f t="shared" si="908"/>
        <v>2024</v>
      </c>
      <c r="D2586" s="133" t="s">
        <v>2180</v>
      </c>
      <c r="E2586" s="5" t="str">
        <f>VLOOKUP(F2586,'Set up'!$A$2:$C$48,2,FALSE)</f>
        <v>C00000042</v>
      </c>
      <c r="F2586" s="135" t="s">
        <v>2020</v>
      </c>
      <c r="G2586" s="90" t="s">
        <v>1925</v>
      </c>
      <c r="H2586" s="133">
        <v>7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909"/>
        <v>45322</v>
      </c>
      <c r="L2586" s="5">
        <f t="shared" si="910"/>
        <v>1</v>
      </c>
      <c r="M2586" s="5">
        <f t="shared" si="911"/>
        <v>2024</v>
      </c>
      <c r="N2586" s="6">
        <v>1638</v>
      </c>
      <c r="O2586" s="6"/>
      <c r="P2586" s="6">
        <f t="shared" si="912"/>
        <v>1638</v>
      </c>
      <c r="Q2586" s="128">
        <f t="shared" si="913"/>
        <v>4198433.1500000013</v>
      </c>
      <c r="R2586" s="44" t="str">
        <f>VLOOKUP(F2586,'Set up'!$A$2:$E$48,5,FALSE)</f>
        <v>Trsf</v>
      </c>
    </row>
    <row r="2587" spans="1:18" s="135" customFormat="1" x14ac:dyDescent="0.3">
      <c r="A2587" s="134">
        <v>45322</v>
      </c>
      <c r="B2587" s="133">
        <f t="shared" si="907"/>
        <v>1</v>
      </c>
      <c r="C2587" s="133">
        <f t="shared" si="908"/>
        <v>2024</v>
      </c>
      <c r="D2587" s="133" t="s">
        <v>2180</v>
      </c>
      <c r="E2587" s="5" t="str">
        <f>VLOOKUP(F2587,'Set up'!$A$2:$C$48,2,FALSE)</f>
        <v>C00000042</v>
      </c>
      <c r="F2587" s="135" t="s">
        <v>2020</v>
      </c>
      <c r="G2587" s="90" t="s">
        <v>2038</v>
      </c>
      <c r="H2587" s="133">
        <v>2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909"/>
        <v>45322</v>
      </c>
      <c r="L2587" s="5">
        <f t="shared" si="910"/>
        <v>1</v>
      </c>
      <c r="M2587" s="5">
        <f t="shared" si="911"/>
        <v>2024</v>
      </c>
      <c r="N2587" s="6">
        <v>416</v>
      </c>
      <c r="O2587" s="6"/>
      <c r="P2587" s="6">
        <f t="shared" si="912"/>
        <v>416</v>
      </c>
      <c r="Q2587" s="128">
        <f t="shared" si="913"/>
        <v>4198849.1500000013</v>
      </c>
      <c r="R2587" s="44" t="str">
        <f>VLOOKUP(F2587,'Set up'!$A$2:$E$48,5,FALSE)</f>
        <v>Trsf</v>
      </c>
    </row>
    <row r="2588" spans="1:18" s="10" customFormat="1" x14ac:dyDescent="0.3">
      <c r="A2588" s="120">
        <v>45322</v>
      </c>
      <c r="B2588" s="121">
        <f t="shared" si="907"/>
        <v>1</v>
      </c>
      <c r="C2588" s="121">
        <f t="shared" si="908"/>
        <v>2024</v>
      </c>
      <c r="D2588" s="121" t="s">
        <v>2180</v>
      </c>
      <c r="E2588" s="121" t="str">
        <f>VLOOKUP(F2588,'Set up'!$A$2:$C$48,2,FALSE)</f>
        <v>C00000042</v>
      </c>
      <c r="F2588" s="10" t="s">
        <v>2020</v>
      </c>
      <c r="G2588" s="123" t="s">
        <v>1075</v>
      </c>
      <c r="H2588" s="121">
        <v>1</v>
      </c>
      <c r="I2588" s="121" t="str">
        <f>VLOOKUP(F2588,'Set up'!$A$2:$C$48,3,FALSE)</f>
        <v>Cash</v>
      </c>
      <c r="J2588" s="121">
        <f>VLOOKUP(F2588,'Set up'!$A$2:$D$48,4,FALSE)</f>
        <v>0</v>
      </c>
      <c r="K2588" s="120">
        <f t="shared" si="909"/>
        <v>45322</v>
      </c>
      <c r="L2588" s="121">
        <f t="shared" si="910"/>
        <v>1</v>
      </c>
      <c r="M2588" s="121">
        <f t="shared" si="911"/>
        <v>2024</v>
      </c>
      <c r="N2588" s="34">
        <v>1000</v>
      </c>
      <c r="O2588" s="34"/>
      <c r="P2588" s="34">
        <f t="shared" si="912"/>
        <v>1000</v>
      </c>
      <c r="Q2588" s="125">
        <f t="shared" si="913"/>
        <v>4199849.1500000013</v>
      </c>
      <c r="R2588" s="139" t="str">
        <f>VLOOKUP(F2588,'Set up'!$A$2:$E$48,5,FALSE)</f>
        <v>Trsf</v>
      </c>
    </row>
    <row r="2589" spans="1:18" s="135" customFormat="1" x14ac:dyDescent="0.3">
      <c r="A2589" s="134">
        <v>45323</v>
      </c>
      <c r="B2589" s="133">
        <f t="shared" ref="B2589:B2630" si="914">MONTH(A2589)</f>
        <v>2</v>
      </c>
      <c r="C2589" s="133">
        <f t="shared" ref="C2589:C2630" si="915">YEAR(A2589)</f>
        <v>2024</v>
      </c>
      <c r="D2589" s="133" t="s">
        <v>2181</v>
      </c>
      <c r="E2589" s="5" t="str">
        <f>VLOOKUP(F2589,'Set up'!$A$2:$C$48,2,FALSE)</f>
        <v>C00000019</v>
      </c>
      <c r="F2589" s="135" t="s">
        <v>402</v>
      </c>
      <c r="G2589" s="90" t="s">
        <v>95</v>
      </c>
      <c r="H2589" s="133">
        <v>1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ref="K2589:K2630" si="916">A2589+J2589</f>
        <v>45323</v>
      </c>
      <c r="L2589" s="5">
        <f t="shared" ref="L2589:L2630" si="917">MONTH(K2589)</f>
        <v>2</v>
      </c>
      <c r="M2589" s="5">
        <f t="shared" ref="M2589:M2630" si="918">YEAR(K2589)</f>
        <v>2024</v>
      </c>
      <c r="N2589" s="6">
        <v>1738</v>
      </c>
      <c r="O2589" s="6"/>
      <c r="P2589" s="6">
        <f t="shared" ref="P2589:P2630" si="919">SUM(N2589+O2589)</f>
        <v>1738</v>
      </c>
      <c r="Q2589" s="128">
        <f t="shared" ref="Q2589:Q2630" si="920">SUM(Q2588+N2589)</f>
        <v>4201587.1500000013</v>
      </c>
      <c r="R2589" s="44" t="str">
        <f>VLOOKUP(F2589,'Set up'!$A$2:$E$48,5,FALSE)</f>
        <v>Trsf</v>
      </c>
    </row>
    <row r="2590" spans="1:18" s="135" customFormat="1" x14ac:dyDescent="0.3">
      <c r="A2590" s="134">
        <v>45323</v>
      </c>
      <c r="B2590" s="133">
        <f t="shared" si="914"/>
        <v>2</v>
      </c>
      <c r="C2590" s="133">
        <f t="shared" si="915"/>
        <v>2024</v>
      </c>
      <c r="D2590" s="133" t="s">
        <v>2181</v>
      </c>
      <c r="E2590" s="5" t="str">
        <f>VLOOKUP(F2590,'Set up'!$A$2:$C$48,2,FALSE)</f>
        <v>C00000019</v>
      </c>
      <c r="F2590" s="135" t="s">
        <v>402</v>
      </c>
      <c r="G2590" s="90" t="s">
        <v>2126</v>
      </c>
      <c r="H2590" s="133">
        <v>1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916"/>
        <v>45323</v>
      </c>
      <c r="L2590" s="5">
        <f t="shared" si="917"/>
        <v>2</v>
      </c>
      <c r="M2590" s="5">
        <f t="shared" si="918"/>
        <v>2024</v>
      </c>
      <c r="N2590" s="6">
        <v>405</v>
      </c>
      <c r="O2590" s="6"/>
      <c r="P2590" s="6">
        <f t="shared" si="919"/>
        <v>405</v>
      </c>
      <c r="Q2590" s="128">
        <f t="shared" si="920"/>
        <v>4201992.1500000013</v>
      </c>
      <c r="R2590" s="44" t="str">
        <f>VLOOKUP(F2590,'Set up'!$A$2:$E$48,5,FALSE)</f>
        <v>Trsf</v>
      </c>
    </row>
    <row r="2591" spans="1:18" s="135" customFormat="1" x14ac:dyDescent="0.3">
      <c r="A2591" s="134">
        <v>45323</v>
      </c>
      <c r="B2591" s="133">
        <f t="shared" si="914"/>
        <v>2</v>
      </c>
      <c r="C2591" s="133">
        <f t="shared" si="915"/>
        <v>2024</v>
      </c>
      <c r="D2591" s="133" t="s">
        <v>2181</v>
      </c>
      <c r="E2591" s="5" t="str">
        <f>VLOOKUP(F2591,'Set up'!$A$2:$C$48,2,FALSE)</f>
        <v>C00000019</v>
      </c>
      <c r="F2591" s="135" t="s">
        <v>402</v>
      </c>
      <c r="G2591" s="90" t="s">
        <v>46</v>
      </c>
      <c r="H2591" s="133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916"/>
        <v>45323</v>
      </c>
      <c r="L2591" s="5">
        <f t="shared" si="917"/>
        <v>2</v>
      </c>
      <c r="M2591" s="5">
        <f t="shared" si="918"/>
        <v>2024</v>
      </c>
      <c r="N2591" s="6">
        <v>110</v>
      </c>
      <c r="O2591" s="6"/>
      <c r="P2591" s="6">
        <f t="shared" si="919"/>
        <v>110</v>
      </c>
      <c r="Q2591" s="128">
        <f t="shared" si="920"/>
        <v>4202102.1500000013</v>
      </c>
      <c r="R2591" s="44" t="str">
        <f>VLOOKUP(F2591,'Set up'!$A$2:$E$48,5,FALSE)</f>
        <v>Trsf</v>
      </c>
    </row>
    <row r="2592" spans="1:18" s="135" customFormat="1" x14ac:dyDescent="0.3">
      <c r="A2592" s="134">
        <v>45323</v>
      </c>
      <c r="B2592" s="133">
        <f t="shared" si="914"/>
        <v>2</v>
      </c>
      <c r="C2592" s="133">
        <f t="shared" si="915"/>
        <v>2024</v>
      </c>
      <c r="D2592" s="133" t="s">
        <v>2181</v>
      </c>
      <c r="E2592" s="5" t="str">
        <f>VLOOKUP(F2592,'Set up'!$A$2:$C$48,2,FALSE)</f>
        <v>C00000019</v>
      </c>
      <c r="F2592" s="135" t="s">
        <v>402</v>
      </c>
      <c r="G2592" s="90" t="s">
        <v>1471</v>
      </c>
      <c r="H2592" s="133">
        <v>1</v>
      </c>
      <c r="I2592" s="5" t="str">
        <f>VLOOKUP(F2592,'Set up'!$A$2:$C$48,3,FALSE)</f>
        <v>Cash</v>
      </c>
      <c r="J2592" s="5">
        <f>VLOOKUP(F2592,'Set up'!$A$2:$D$48,4,FALSE)</f>
        <v>0</v>
      </c>
      <c r="K2592" s="4">
        <f t="shared" si="916"/>
        <v>45323</v>
      </c>
      <c r="L2592" s="5">
        <f t="shared" si="917"/>
        <v>2</v>
      </c>
      <c r="M2592" s="5">
        <f t="shared" si="918"/>
        <v>2024</v>
      </c>
      <c r="N2592" s="6">
        <v>390</v>
      </c>
      <c r="O2592" s="6"/>
      <c r="P2592" s="6">
        <f t="shared" si="919"/>
        <v>390</v>
      </c>
      <c r="Q2592" s="128">
        <f t="shared" si="920"/>
        <v>4202492.1500000013</v>
      </c>
      <c r="R2592" s="44" t="str">
        <f>VLOOKUP(F2592,'Set up'!$A$2:$E$48,5,FALSE)</f>
        <v>Trsf</v>
      </c>
    </row>
    <row r="2593" spans="1:18" s="135" customFormat="1" x14ac:dyDescent="0.3">
      <c r="A2593" s="134">
        <v>45324</v>
      </c>
      <c r="B2593" s="133">
        <f t="shared" si="914"/>
        <v>2</v>
      </c>
      <c r="C2593" s="133">
        <f t="shared" si="915"/>
        <v>2024</v>
      </c>
      <c r="D2593" s="133" t="s">
        <v>2182</v>
      </c>
      <c r="E2593" s="5" t="str">
        <f>VLOOKUP(F2593,'Set up'!$A$2:$C$48,2,FALSE)</f>
        <v>C00000037</v>
      </c>
      <c r="F2593" s="135" t="s">
        <v>1311</v>
      </c>
      <c r="G2593" s="11" t="s">
        <v>1897</v>
      </c>
      <c r="H2593" s="133">
        <v>3</v>
      </c>
      <c r="I2593" s="5">
        <f>VLOOKUP(F2593,'Set up'!$A$2:$C$48,3,FALSE)</f>
        <v>30</v>
      </c>
      <c r="J2593" s="5">
        <f>VLOOKUP(F2593,'Set up'!$A$2:$D$48,4,FALSE)</f>
        <v>30</v>
      </c>
      <c r="K2593" s="4">
        <f t="shared" si="916"/>
        <v>45354</v>
      </c>
      <c r="L2593" s="5">
        <f t="shared" si="917"/>
        <v>3</v>
      </c>
      <c r="M2593" s="5">
        <f t="shared" si="918"/>
        <v>2024</v>
      </c>
      <c r="N2593" s="6">
        <v>5214</v>
      </c>
      <c r="O2593" s="6"/>
      <c r="P2593" s="6">
        <f t="shared" si="919"/>
        <v>5214</v>
      </c>
      <c r="Q2593" s="128">
        <f t="shared" si="920"/>
        <v>4207706.1500000013</v>
      </c>
      <c r="R2593" s="44" t="str">
        <f>VLOOKUP(F2593,'Set up'!$A$2:$E$48,5,FALSE)</f>
        <v>Chq</v>
      </c>
    </row>
    <row r="2594" spans="1:18" s="135" customFormat="1" x14ac:dyDescent="0.3">
      <c r="A2594" s="134">
        <v>45324</v>
      </c>
      <c r="B2594" s="133">
        <f t="shared" si="914"/>
        <v>2</v>
      </c>
      <c r="C2594" s="133">
        <f t="shared" si="915"/>
        <v>2024</v>
      </c>
      <c r="D2594" s="133" t="s">
        <v>2182</v>
      </c>
      <c r="E2594" s="5" t="str">
        <f>VLOOKUP(F2594,'Set up'!$A$2:$C$48,2,FALSE)</f>
        <v>C00000037</v>
      </c>
      <c r="F2594" s="135" t="s">
        <v>1311</v>
      </c>
      <c r="G2594" s="11" t="s">
        <v>2129</v>
      </c>
      <c r="H2594" s="133">
        <v>5</v>
      </c>
      <c r="I2594" s="5">
        <f>VLOOKUP(F2594,'Set up'!$A$2:$C$48,3,FALSE)</f>
        <v>30</v>
      </c>
      <c r="J2594" s="5">
        <f>VLOOKUP(F2594,'Set up'!$A$2:$D$48,4,FALSE)</f>
        <v>30</v>
      </c>
      <c r="K2594" s="4">
        <f t="shared" si="916"/>
        <v>45354</v>
      </c>
      <c r="L2594" s="5">
        <f t="shared" si="917"/>
        <v>3</v>
      </c>
      <c r="M2594" s="5">
        <f t="shared" si="918"/>
        <v>2024</v>
      </c>
      <c r="N2594" s="6">
        <v>2613</v>
      </c>
      <c r="O2594" s="6"/>
      <c r="P2594" s="6">
        <f t="shared" si="919"/>
        <v>2613</v>
      </c>
      <c r="Q2594" s="128">
        <f t="shared" si="920"/>
        <v>4210319.1500000013</v>
      </c>
      <c r="R2594" s="44" t="str">
        <f>VLOOKUP(F2594,'Set up'!$A$2:$E$48,5,FALSE)</f>
        <v>Chq</v>
      </c>
    </row>
    <row r="2595" spans="1:18" s="135" customFormat="1" x14ac:dyDescent="0.3">
      <c r="A2595" s="134">
        <v>45324</v>
      </c>
      <c r="B2595" s="133">
        <f t="shared" si="914"/>
        <v>2</v>
      </c>
      <c r="C2595" s="133">
        <f t="shared" si="915"/>
        <v>2024</v>
      </c>
      <c r="D2595" s="133" t="s">
        <v>2182</v>
      </c>
      <c r="E2595" s="5" t="str">
        <f>VLOOKUP(F2595,'Set up'!$A$2:$C$48,2,FALSE)</f>
        <v>C00000037</v>
      </c>
      <c r="F2595" s="135" t="s">
        <v>1311</v>
      </c>
      <c r="G2595" s="11" t="s">
        <v>1407</v>
      </c>
      <c r="H2595" s="133">
        <v>3</v>
      </c>
      <c r="I2595" s="5">
        <f>VLOOKUP(F2595,'Set up'!$A$2:$C$48,3,FALSE)</f>
        <v>30</v>
      </c>
      <c r="J2595" s="5">
        <f>VLOOKUP(F2595,'Set up'!$A$2:$D$48,4,FALSE)</f>
        <v>30</v>
      </c>
      <c r="K2595" s="4">
        <f t="shared" si="916"/>
        <v>45354</v>
      </c>
      <c r="L2595" s="5">
        <f t="shared" si="917"/>
        <v>3</v>
      </c>
      <c r="M2595" s="5">
        <f t="shared" si="918"/>
        <v>2024</v>
      </c>
      <c r="N2595" s="6">
        <v>144</v>
      </c>
      <c r="O2595" s="6"/>
      <c r="P2595" s="6">
        <f t="shared" si="919"/>
        <v>144</v>
      </c>
      <c r="Q2595" s="128">
        <f t="shared" si="920"/>
        <v>4210463.1500000013</v>
      </c>
      <c r="R2595" s="44" t="str">
        <f>VLOOKUP(F2595,'Set up'!$A$2:$E$48,5,FALSE)</f>
        <v>Chq</v>
      </c>
    </row>
    <row r="2596" spans="1:18" s="135" customFormat="1" x14ac:dyDescent="0.3">
      <c r="A2596" s="134">
        <v>45324</v>
      </c>
      <c r="B2596" s="133">
        <f t="shared" si="914"/>
        <v>2</v>
      </c>
      <c r="C2596" s="133">
        <f t="shared" si="915"/>
        <v>2024</v>
      </c>
      <c r="D2596" s="133" t="s">
        <v>2182</v>
      </c>
      <c r="E2596" s="5" t="str">
        <f>VLOOKUP(F2596,'Set up'!$A$2:$C$48,2,FALSE)</f>
        <v>C00000037</v>
      </c>
      <c r="F2596" s="135" t="s">
        <v>1311</v>
      </c>
      <c r="G2596" s="99" t="s">
        <v>2093</v>
      </c>
      <c r="H2596" s="133">
        <v>3</v>
      </c>
      <c r="I2596" s="5">
        <f>VLOOKUP(F2596,'Set up'!$A$2:$C$48,3,FALSE)</f>
        <v>30</v>
      </c>
      <c r="J2596" s="5">
        <f>VLOOKUP(F2596,'Set up'!$A$2:$D$48,4,FALSE)</f>
        <v>30</v>
      </c>
      <c r="K2596" s="4">
        <f t="shared" si="916"/>
        <v>45354</v>
      </c>
      <c r="L2596" s="5">
        <f t="shared" si="917"/>
        <v>3</v>
      </c>
      <c r="M2596" s="5">
        <f t="shared" si="918"/>
        <v>2024</v>
      </c>
      <c r="N2596" s="6">
        <v>187.5</v>
      </c>
      <c r="O2596" s="6"/>
      <c r="P2596" s="6">
        <f t="shared" si="919"/>
        <v>187.5</v>
      </c>
      <c r="Q2596" s="128">
        <f t="shared" si="920"/>
        <v>4210650.6500000013</v>
      </c>
      <c r="R2596" s="44" t="str">
        <f>VLOOKUP(F2596,'Set up'!$A$2:$E$48,5,FALSE)</f>
        <v>Chq</v>
      </c>
    </row>
    <row r="2597" spans="1:18" s="135" customFormat="1" x14ac:dyDescent="0.3">
      <c r="A2597" s="134">
        <v>45324</v>
      </c>
      <c r="B2597" s="133">
        <f t="shared" si="914"/>
        <v>2</v>
      </c>
      <c r="C2597" s="133">
        <f t="shared" si="915"/>
        <v>2024</v>
      </c>
      <c r="D2597" s="133" t="s">
        <v>2182</v>
      </c>
      <c r="E2597" s="5" t="str">
        <f>VLOOKUP(F2597,'Set up'!$A$2:$C$48,2,FALSE)</f>
        <v>C00000037</v>
      </c>
      <c r="F2597" s="135" t="s">
        <v>1311</v>
      </c>
      <c r="G2597" s="90" t="s">
        <v>1063</v>
      </c>
      <c r="H2597" s="133">
        <v>2</v>
      </c>
      <c r="I2597" s="5">
        <f>VLOOKUP(F2597,'Set up'!$A$2:$C$48,3,FALSE)</f>
        <v>30</v>
      </c>
      <c r="J2597" s="5">
        <f>VLOOKUP(F2597,'Set up'!$A$2:$D$48,4,FALSE)</f>
        <v>30</v>
      </c>
      <c r="K2597" s="4">
        <f t="shared" si="916"/>
        <v>45354</v>
      </c>
      <c r="L2597" s="5">
        <f t="shared" si="917"/>
        <v>3</v>
      </c>
      <c r="M2597" s="5">
        <f t="shared" si="918"/>
        <v>2024</v>
      </c>
      <c r="N2597" s="6">
        <v>190</v>
      </c>
      <c r="O2597" s="6"/>
      <c r="P2597" s="6">
        <f t="shared" si="919"/>
        <v>190</v>
      </c>
      <c r="Q2597" s="128">
        <f t="shared" si="920"/>
        <v>4210840.6500000013</v>
      </c>
      <c r="R2597" s="44" t="str">
        <f>VLOOKUP(F2597,'Set up'!$A$2:$E$48,5,FALSE)</f>
        <v>Chq</v>
      </c>
    </row>
    <row r="2598" spans="1:18" s="135" customFormat="1" x14ac:dyDescent="0.3">
      <c r="A2598" s="134">
        <v>45324</v>
      </c>
      <c r="B2598" s="133">
        <f t="shared" si="914"/>
        <v>2</v>
      </c>
      <c r="C2598" s="133">
        <f t="shared" si="915"/>
        <v>2024</v>
      </c>
      <c r="D2598" s="133" t="s">
        <v>2183</v>
      </c>
      <c r="E2598" s="5" t="str">
        <f>VLOOKUP(F2598,'Set up'!$A$2:$C$48,2,FALSE)</f>
        <v>C00000046</v>
      </c>
      <c r="F2598" s="135" t="s">
        <v>2163</v>
      </c>
      <c r="G2598" s="95" t="s">
        <v>2157</v>
      </c>
      <c r="H2598" s="133">
        <v>2</v>
      </c>
      <c r="I2598" s="5" t="str">
        <f>VLOOKUP(F2598,'Set up'!$A$2:$C$48,3,FALSE)</f>
        <v>Cash</v>
      </c>
      <c r="J2598" s="5">
        <f>VLOOKUP(F2598,'Set up'!$A$2:$D$48,4,FALSE)</f>
        <v>0</v>
      </c>
      <c r="K2598" s="4">
        <f t="shared" si="916"/>
        <v>45324</v>
      </c>
      <c r="L2598" s="5">
        <f t="shared" si="917"/>
        <v>2</v>
      </c>
      <c r="M2598" s="5">
        <f t="shared" si="918"/>
        <v>2024</v>
      </c>
      <c r="N2598" s="6">
        <v>555</v>
      </c>
      <c r="O2598" s="6"/>
      <c r="P2598" s="6">
        <f t="shared" si="919"/>
        <v>555</v>
      </c>
      <c r="Q2598" s="128">
        <f t="shared" si="920"/>
        <v>4211395.6500000013</v>
      </c>
      <c r="R2598" s="44" t="str">
        <f>VLOOKUP(F2598,'Set up'!$A$2:$E$48,5,FALSE)</f>
        <v>Trsf</v>
      </c>
    </row>
    <row r="2599" spans="1:18" s="135" customFormat="1" x14ac:dyDescent="0.3">
      <c r="A2599" s="134">
        <v>45325</v>
      </c>
      <c r="B2599" s="133">
        <f t="shared" si="914"/>
        <v>2</v>
      </c>
      <c r="C2599" s="133">
        <f t="shared" si="915"/>
        <v>2024</v>
      </c>
      <c r="D2599" s="133" t="s">
        <v>2184</v>
      </c>
      <c r="E2599" s="5" t="str">
        <f>VLOOKUP(F2599,'Set up'!$A$2:$C$48,2,FALSE)</f>
        <v>C00000042</v>
      </c>
      <c r="F2599" s="135" t="s">
        <v>2020</v>
      </c>
      <c r="G2599" s="103" t="s">
        <v>2093</v>
      </c>
      <c r="H2599" s="133">
        <v>3</v>
      </c>
      <c r="I2599" s="5" t="str">
        <f>VLOOKUP(F2599,'Set up'!$A$2:$C$48,3,FALSE)</f>
        <v>Cash</v>
      </c>
      <c r="J2599" s="5">
        <f>VLOOKUP(F2599,'Set up'!$A$2:$D$48,4,FALSE)</f>
        <v>0</v>
      </c>
      <c r="K2599" s="4">
        <f t="shared" si="916"/>
        <v>45325</v>
      </c>
      <c r="L2599" s="5">
        <f t="shared" si="917"/>
        <v>2</v>
      </c>
      <c r="M2599" s="5">
        <f t="shared" si="918"/>
        <v>2024</v>
      </c>
      <c r="N2599" s="6">
        <v>187.5</v>
      </c>
      <c r="O2599" s="6"/>
      <c r="P2599" s="6">
        <f t="shared" si="919"/>
        <v>187.5</v>
      </c>
      <c r="Q2599" s="128">
        <f t="shared" si="920"/>
        <v>4211583.1500000013</v>
      </c>
      <c r="R2599" s="44" t="str">
        <f>VLOOKUP(F2599,'Set up'!$A$2:$E$48,5,FALSE)</f>
        <v>Trsf</v>
      </c>
    </row>
    <row r="2600" spans="1:18" s="135" customFormat="1" x14ac:dyDescent="0.3">
      <c r="A2600" s="134">
        <v>45325</v>
      </c>
      <c r="B2600" s="133">
        <f t="shared" si="914"/>
        <v>2</v>
      </c>
      <c r="C2600" s="133">
        <f t="shared" si="915"/>
        <v>2024</v>
      </c>
      <c r="D2600" s="133" t="s">
        <v>2185</v>
      </c>
      <c r="E2600" s="5" t="str">
        <f>VLOOKUP(F2600,'Set up'!$A$2:$C$48,2,FALSE)</f>
        <v>C00000042</v>
      </c>
      <c r="F2600" s="135" t="s">
        <v>2020</v>
      </c>
      <c r="G2600" s="103" t="s">
        <v>1897</v>
      </c>
      <c r="H2600" s="133">
        <v>3</v>
      </c>
      <c r="I2600" s="5" t="str">
        <f>VLOOKUP(F2600,'Set up'!$A$2:$C$48,3,FALSE)</f>
        <v>Cash</v>
      </c>
      <c r="J2600" s="5">
        <f>VLOOKUP(F2600,'Set up'!$A$2:$D$48,4,FALSE)</f>
        <v>0</v>
      </c>
      <c r="K2600" s="4">
        <f t="shared" si="916"/>
        <v>45325</v>
      </c>
      <c r="L2600" s="5">
        <f t="shared" si="917"/>
        <v>2</v>
      </c>
      <c r="M2600" s="5">
        <f t="shared" si="918"/>
        <v>2024</v>
      </c>
      <c r="N2600" s="6">
        <v>4818</v>
      </c>
      <c r="O2600" s="6"/>
      <c r="P2600" s="6">
        <f t="shared" si="919"/>
        <v>4818</v>
      </c>
      <c r="Q2600" s="128">
        <f t="shared" si="920"/>
        <v>4216401.1500000013</v>
      </c>
      <c r="R2600" s="44" t="str">
        <f>VLOOKUP(F2600,'Set up'!$A$2:$E$48,5,FALSE)</f>
        <v>Trsf</v>
      </c>
    </row>
    <row r="2601" spans="1:18" s="135" customFormat="1" x14ac:dyDescent="0.3">
      <c r="A2601" s="134">
        <v>45325</v>
      </c>
      <c r="B2601" s="133">
        <f t="shared" si="914"/>
        <v>2</v>
      </c>
      <c r="C2601" s="133">
        <f t="shared" si="915"/>
        <v>2024</v>
      </c>
      <c r="D2601" s="133" t="s">
        <v>2185</v>
      </c>
      <c r="E2601" s="5" t="str">
        <f>VLOOKUP(F2601,'Set up'!$A$2:$C$48,2,FALSE)</f>
        <v>C00000042</v>
      </c>
      <c r="F2601" s="135" t="s">
        <v>2020</v>
      </c>
      <c r="G2601" s="90" t="s">
        <v>1799</v>
      </c>
      <c r="H2601" s="133">
        <v>1</v>
      </c>
      <c r="I2601" s="5" t="str">
        <f>VLOOKUP(F2601,'Set up'!$A$2:$C$48,3,FALSE)</f>
        <v>Cash</v>
      </c>
      <c r="J2601" s="5">
        <f>VLOOKUP(F2601,'Set up'!$A$2:$D$48,4,FALSE)</f>
        <v>0</v>
      </c>
      <c r="K2601" s="4">
        <f t="shared" si="916"/>
        <v>45325</v>
      </c>
      <c r="L2601" s="5">
        <f t="shared" si="917"/>
        <v>2</v>
      </c>
      <c r="M2601" s="5">
        <f t="shared" si="918"/>
        <v>2024</v>
      </c>
      <c r="N2601" s="6">
        <v>174</v>
      </c>
      <c r="O2601" s="6"/>
      <c r="P2601" s="6">
        <f t="shared" si="919"/>
        <v>174</v>
      </c>
      <c r="Q2601" s="128">
        <f t="shared" si="920"/>
        <v>4216575.1500000013</v>
      </c>
      <c r="R2601" s="44" t="str">
        <f>VLOOKUP(F2601,'Set up'!$A$2:$E$48,5,FALSE)</f>
        <v>Trsf</v>
      </c>
    </row>
    <row r="2602" spans="1:18" s="135" customFormat="1" x14ac:dyDescent="0.3">
      <c r="A2602" s="134">
        <v>45325</v>
      </c>
      <c r="B2602" s="133">
        <f t="shared" si="914"/>
        <v>2</v>
      </c>
      <c r="C2602" s="133">
        <f t="shared" si="915"/>
        <v>2024</v>
      </c>
      <c r="D2602" s="133" t="s">
        <v>2185</v>
      </c>
      <c r="E2602" s="5" t="str">
        <f>VLOOKUP(F2602,'Set up'!$A$2:$C$48,2,FALSE)</f>
        <v>C00000042</v>
      </c>
      <c r="F2602" s="135" t="s">
        <v>2020</v>
      </c>
      <c r="G2602" s="90" t="s">
        <v>2157</v>
      </c>
      <c r="H2602" s="133">
        <v>8</v>
      </c>
      <c r="I2602" s="5" t="str">
        <f>VLOOKUP(F2602,'Set up'!$A$2:$C$48,3,FALSE)</f>
        <v>Cash</v>
      </c>
      <c r="J2602" s="5">
        <f>VLOOKUP(F2602,'Set up'!$A$2:$D$48,4,FALSE)</f>
        <v>0</v>
      </c>
      <c r="K2602" s="4">
        <f t="shared" si="916"/>
        <v>45325</v>
      </c>
      <c r="L2602" s="5">
        <f t="shared" si="917"/>
        <v>2</v>
      </c>
      <c r="M2602" s="5">
        <f t="shared" si="918"/>
        <v>2024</v>
      </c>
      <c r="N2602" s="6">
        <v>1716.8</v>
      </c>
      <c r="O2602" s="6"/>
      <c r="P2602" s="6">
        <f t="shared" si="919"/>
        <v>1716.8</v>
      </c>
      <c r="Q2602" s="128">
        <f t="shared" si="920"/>
        <v>4218291.9500000011</v>
      </c>
      <c r="R2602" s="44" t="str">
        <f>VLOOKUP(F2602,'Set up'!$A$2:$E$48,5,FALSE)</f>
        <v>Trsf</v>
      </c>
    </row>
    <row r="2603" spans="1:18" s="135" customFormat="1" x14ac:dyDescent="0.3">
      <c r="A2603" s="134">
        <v>45325</v>
      </c>
      <c r="B2603" s="133">
        <f t="shared" si="914"/>
        <v>2</v>
      </c>
      <c r="C2603" s="133">
        <f t="shared" si="915"/>
        <v>2024</v>
      </c>
      <c r="D2603" s="133" t="s">
        <v>2185</v>
      </c>
      <c r="E2603" s="5" t="str">
        <f>VLOOKUP(F2603,'Set up'!$A$2:$C$48,2,FALSE)</f>
        <v>C00000042</v>
      </c>
      <c r="F2603" s="135" t="s">
        <v>2020</v>
      </c>
      <c r="G2603" s="90" t="s">
        <v>2038</v>
      </c>
      <c r="H2603" s="133">
        <v>5</v>
      </c>
      <c r="I2603" s="5" t="str">
        <f>VLOOKUP(F2603,'Set up'!$A$2:$C$48,3,FALSE)</f>
        <v>Cash</v>
      </c>
      <c r="J2603" s="5">
        <f>VLOOKUP(F2603,'Set up'!$A$2:$D$48,4,FALSE)</f>
        <v>0</v>
      </c>
      <c r="K2603" s="4">
        <f t="shared" si="916"/>
        <v>45325</v>
      </c>
      <c r="L2603" s="5">
        <f t="shared" si="917"/>
        <v>2</v>
      </c>
      <c r="M2603" s="5">
        <f t="shared" si="918"/>
        <v>2024</v>
      </c>
      <c r="N2603" s="6">
        <v>1040</v>
      </c>
      <c r="O2603" s="6"/>
      <c r="P2603" s="6">
        <f t="shared" si="919"/>
        <v>1040</v>
      </c>
      <c r="Q2603" s="128">
        <f t="shared" si="920"/>
        <v>4219331.9500000011</v>
      </c>
      <c r="R2603" s="44" t="str">
        <f>VLOOKUP(F2603,'Set up'!$A$2:$E$48,5,FALSE)</f>
        <v>Trsf</v>
      </c>
    </row>
    <row r="2604" spans="1:18" s="135" customFormat="1" x14ac:dyDescent="0.3">
      <c r="A2604" s="134">
        <v>45325</v>
      </c>
      <c r="B2604" s="133">
        <f t="shared" si="914"/>
        <v>2</v>
      </c>
      <c r="C2604" s="133">
        <f t="shared" si="915"/>
        <v>2024</v>
      </c>
      <c r="D2604" s="133" t="s">
        <v>2185</v>
      </c>
      <c r="E2604" s="5" t="str">
        <f>VLOOKUP(F2604,'Set up'!$A$2:$C$48,2,FALSE)</f>
        <v>C00000042</v>
      </c>
      <c r="F2604" s="135" t="s">
        <v>2020</v>
      </c>
      <c r="G2604" s="90" t="s">
        <v>2010</v>
      </c>
      <c r="H2604" s="133">
        <v>2</v>
      </c>
      <c r="I2604" s="5" t="str">
        <f>VLOOKUP(F2604,'Set up'!$A$2:$C$48,3,FALSE)</f>
        <v>Cash</v>
      </c>
      <c r="J2604" s="5">
        <f>VLOOKUP(F2604,'Set up'!$A$2:$D$48,4,FALSE)</f>
        <v>0</v>
      </c>
      <c r="K2604" s="4">
        <f t="shared" si="916"/>
        <v>45325</v>
      </c>
      <c r="L2604" s="5">
        <f t="shared" si="917"/>
        <v>2</v>
      </c>
      <c r="M2604" s="5">
        <f t="shared" si="918"/>
        <v>2024</v>
      </c>
      <c r="N2604" s="6">
        <v>1800</v>
      </c>
      <c r="O2604" s="6"/>
      <c r="P2604" s="6">
        <f t="shared" si="919"/>
        <v>1800</v>
      </c>
      <c r="Q2604" s="128">
        <f t="shared" si="920"/>
        <v>4221131.9500000011</v>
      </c>
      <c r="R2604" s="44" t="str">
        <f>VLOOKUP(F2604,'Set up'!$A$2:$E$48,5,FALSE)</f>
        <v>Trsf</v>
      </c>
    </row>
    <row r="2605" spans="1:18" s="135" customFormat="1" x14ac:dyDescent="0.3">
      <c r="A2605" s="134">
        <v>45325</v>
      </c>
      <c r="B2605" s="133">
        <f t="shared" si="914"/>
        <v>2</v>
      </c>
      <c r="C2605" s="133">
        <f t="shared" si="915"/>
        <v>2024</v>
      </c>
      <c r="D2605" s="133" t="s">
        <v>2185</v>
      </c>
      <c r="E2605" s="5" t="str">
        <f>VLOOKUP(F2605,'Set up'!$A$2:$C$48,2,FALSE)</f>
        <v>C00000042</v>
      </c>
      <c r="F2605" s="135" t="s">
        <v>2020</v>
      </c>
      <c r="G2605" s="99" t="s">
        <v>1063</v>
      </c>
      <c r="H2605" s="133">
        <v>4</v>
      </c>
      <c r="I2605" s="5" t="str">
        <f>VLOOKUP(F2605,'Set up'!$A$2:$C$48,3,FALSE)</f>
        <v>Cash</v>
      </c>
      <c r="J2605" s="5">
        <f>VLOOKUP(F2605,'Set up'!$A$2:$D$48,4,FALSE)</f>
        <v>0</v>
      </c>
      <c r="K2605" s="4">
        <f t="shared" si="916"/>
        <v>45325</v>
      </c>
      <c r="L2605" s="5">
        <f t="shared" si="917"/>
        <v>2</v>
      </c>
      <c r="M2605" s="5">
        <f t="shared" si="918"/>
        <v>2024</v>
      </c>
      <c r="N2605" s="6">
        <v>380</v>
      </c>
      <c r="O2605" s="6"/>
      <c r="P2605" s="6">
        <f t="shared" si="919"/>
        <v>380</v>
      </c>
      <c r="Q2605" s="128">
        <f t="shared" si="920"/>
        <v>4221511.9500000011</v>
      </c>
      <c r="R2605" s="44" t="str">
        <f>VLOOKUP(F2605,'Set up'!$A$2:$E$48,5,FALSE)</f>
        <v>Trsf</v>
      </c>
    </row>
    <row r="2606" spans="1:18" s="135" customFormat="1" x14ac:dyDescent="0.3">
      <c r="A2606" s="134">
        <v>45325</v>
      </c>
      <c r="B2606" s="133">
        <f t="shared" si="914"/>
        <v>2</v>
      </c>
      <c r="C2606" s="133">
        <f t="shared" si="915"/>
        <v>2024</v>
      </c>
      <c r="D2606" s="133" t="s">
        <v>2186</v>
      </c>
      <c r="E2606" s="5" t="str">
        <f>VLOOKUP(F2606,'Set up'!$A$2:$C$48,2,FALSE)</f>
        <v>C00000042</v>
      </c>
      <c r="F2606" s="135" t="s">
        <v>2020</v>
      </c>
      <c r="G2606" s="103" t="s">
        <v>1075</v>
      </c>
      <c r="H2606" s="133">
        <v>1</v>
      </c>
      <c r="I2606" s="5" t="str">
        <f>VLOOKUP(F2606,'Set up'!$A$2:$C$48,3,FALSE)</f>
        <v>Cash</v>
      </c>
      <c r="J2606" s="5">
        <f>VLOOKUP(F2606,'Set up'!$A$2:$D$48,4,FALSE)</f>
        <v>0</v>
      </c>
      <c r="K2606" s="4">
        <f t="shared" si="916"/>
        <v>45325</v>
      </c>
      <c r="L2606" s="5">
        <f t="shared" si="917"/>
        <v>2</v>
      </c>
      <c r="M2606" s="5">
        <f t="shared" si="918"/>
        <v>2024</v>
      </c>
      <c r="N2606" s="6">
        <v>1000</v>
      </c>
      <c r="O2606" s="6"/>
      <c r="P2606" s="6">
        <f t="shared" si="919"/>
        <v>1000</v>
      </c>
      <c r="Q2606" s="128">
        <f t="shared" si="920"/>
        <v>4222511.9500000011</v>
      </c>
      <c r="R2606" s="44" t="str">
        <f>VLOOKUP(F2606,'Set up'!$A$2:$E$48,5,FALSE)</f>
        <v>Trsf</v>
      </c>
    </row>
    <row r="2607" spans="1:18" s="135" customFormat="1" x14ac:dyDescent="0.3">
      <c r="A2607" s="134">
        <v>45327</v>
      </c>
      <c r="B2607" s="133">
        <f t="shared" si="914"/>
        <v>2</v>
      </c>
      <c r="C2607" s="133">
        <f t="shared" si="915"/>
        <v>2024</v>
      </c>
      <c r="D2607" s="133" t="s">
        <v>2187</v>
      </c>
      <c r="E2607" s="5" t="str">
        <f>VLOOKUP(F2607,'Set up'!$A$2:$C$48,2,FALSE)</f>
        <v>C00000010</v>
      </c>
      <c r="F2607" s="135" t="s">
        <v>62</v>
      </c>
      <c r="G2607" s="95" t="s">
        <v>1180</v>
      </c>
      <c r="H2607" s="133">
        <v>8</v>
      </c>
      <c r="I2607" s="5">
        <f>VLOOKUP(F2607,'Set up'!$A$2:$C$48,3,FALSE)</f>
        <v>120</v>
      </c>
      <c r="J2607" s="5">
        <f>VLOOKUP(F2607,'Set up'!$A$2:$D$48,4,FALSE)</f>
        <v>120</v>
      </c>
      <c r="K2607" s="4">
        <f t="shared" si="916"/>
        <v>45447</v>
      </c>
      <c r="L2607" s="5">
        <f t="shared" si="917"/>
        <v>6</v>
      </c>
      <c r="M2607" s="5">
        <f t="shared" si="918"/>
        <v>2024</v>
      </c>
      <c r="N2607" s="6">
        <v>12848</v>
      </c>
      <c r="O2607" s="6"/>
      <c r="P2607" s="6">
        <f t="shared" si="919"/>
        <v>12848</v>
      </c>
      <c r="Q2607" s="128">
        <f t="shared" si="920"/>
        <v>4235359.9500000011</v>
      </c>
      <c r="R2607" s="44" t="str">
        <f>VLOOKUP(F2607,'Set up'!$A$2:$E$48,5,FALSE)</f>
        <v>Trsf</v>
      </c>
    </row>
    <row r="2608" spans="1:18" s="135" customFormat="1" x14ac:dyDescent="0.3">
      <c r="A2608" s="134">
        <v>45327</v>
      </c>
      <c r="B2608" s="133">
        <f t="shared" si="914"/>
        <v>2</v>
      </c>
      <c r="C2608" s="133">
        <f t="shared" si="915"/>
        <v>2024</v>
      </c>
      <c r="D2608" s="133" t="s">
        <v>2187</v>
      </c>
      <c r="E2608" s="5" t="str">
        <f>VLOOKUP(F2608,'Set up'!$A$2:$C$48,2,FALSE)</f>
        <v>C00000010</v>
      </c>
      <c r="F2608" s="135" t="s">
        <v>62</v>
      </c>
      <c r="G2608" s="90" t="s">
        <v>1394</v>
      </c>
      <c r="H2608" s="133">
        <v>10</v>
      </c>
      <c r="I2608" s="5">
        <f>VLOOKUP(F2608,'Set up'!$A$2:$C$48,3,FALSE)</f>
        <v>120</v>
      </c>
      <c r="J2608" s="5">
        <f>VLOOKUP(F2608,'Set up'!$A$2:$D$48,4,FALSE)</f>
        <v>120</v>
      </c>
      <c r="K2608" s="4">
        <f t="shared" si="916"/>
        <v>45447</v>
      </c>
      <c r="L2608" s="5">
        <f t="shared" si="917"/>
        <v>6</v>
      </c>
      <c r="M2608" s="5">
        <f t="shared" si="918"/>
        <v>2024</v>
      </c>
      <c r="N2608" s="6">
        <v>1740</v>
      </c>
      <c r="O2608" s="6"/>
      <c r="P2608" s="6">
        <f t="shared" si="919"/>
        <v>1740</v>
      </c>
      <c r="Q2608" s="128">
        <f t="shared" si="920"/>
        <v>4237099.9500000011</v>
      </c>
      <c r="R2608" s="44" t="str">
        <f>VLOOKUP(F2608,'Set up'!$A$2:$E$48,5,FALSE)</f>
        <v>Trsf</v>
      </c>
    </row>
    <row r="2609" spans="1:18" s="135" customFormat="1" x14ac:dyDescent="0.3">
      <c r="A2609" s="134">
        <v>45327</v>
      </c>
      <c r="B2609" s="133">
        <f t="shared" si="914"/>
        <v>2</v>
      </c>
      <c r="C2609" s="133">
        <f t="shared" si="915"/>
        <v>2024</v>
      </c>
      <c r="D2609" s="133" t="s">
        <v>2187</v>
      </c>
      <c r="E2609" s="5" t="str">
        <f>VLOOKUP(F2609,'Set up'!$A$2:$C$48,2,FALSE)</f>
        <v>C00000010</v>
      </c>
      <c r="F2609" s="135" t="s">
        <v>62</v>
      </c>
      <c r="G2609" s="90" t="s">
        <v>793</v>
      </c>
      <c r="H2609" s="133">
        <v>10</v>
      </c>
      <c r="I2609" s="5">
        <f>VLOOKUP(F2609,'Set up'!$A$2:$C$48,3,FALSE)</f>
        <v>120</v>
      </c>
      <c r="J2609" s="5">
        <f>VLOOKUP(F2609,'Set up'!$A$2:$D$48,4,FALSE)</f>
        <v>120</v>
      </c>
      <c r="K2609" s="4">
        <f t="shared" si="916"/>
        <v>45447</v>
      </c>
      <c r="L2609" s="5">
        <f t="shared" si="917"/>
        <v>6</v>
      </c>
      <c r="M2609" s="5">
        <f t="shared" si="918"/>
        <v>2024</v>
      </c>
      <c r="N2609" s="6">
        <v>575</v>
      </c>
      <c r="O2609" s="6"/>
      <c r="P2609" s="6">
        <f t="shared" si="919"/>
        <v>575</v>
      </c>
      <c r="Q2609" s="128">
        <f t="shared" si="920"/>
        <v>4237674.9500000011</v>
      </c>
      <c r="R2609" s="44" t="str">
        <f>VLOOKUP(F2609,'Set up'!$A$2:$E$48,5,FALSE)</f>
        <v>Trsf</v>
      </c>
    </row>
    <row r="2610" spans="1:18" s="135" customFormat="1" x14ac:dyDescent="0.3">
      <c r="A2610" s="134">
        <v>45327</v>
      </c>
      <c r="B2610" s="133">
        <f t="shared" si="914"/>
        <v>2</v>
      </c>
      <c r="C2610" s="133">
        <f t="shared" si="915"/>
        <v>2024</v>
      </c>
      <c r="D2610" s="133" t="s">
        <v>2187</v>
      </c>
      <c r="E2610" s="5" t="str">
        <f>VLOOKUP(F2610,'Set up'!$A$2:$C$48,2,FALSE)</f>
        <v>C00000010</v>
      </c>
      <c r="F2610" s="135" t="s">
        <v>62</v>
      </c>
      <c r="G2610" s="11" t="s">
        <v>46</v>
      </c>
      <c r="H2610" s="133">
        <v>8</v>
      </c>
      <c r="I2610" s="5">
        <f>VLOOKUP(F2610,'Set up'!$A$2:$C$48,3,FALSE)</f>
        <v>120</v>
      </c>
      <c r="J2610" s="5">
        <f>VLOOKUP(F2610,'Set up'!$A$2:$D$48,4,FALSE)</f>
        <v>120</v>
      </c>
      <c r="K2610" s="4">
        <f t="shared" si="916"/>
        <v>45447</v>
      </c>
      <c r="L2610" s="5">
        <f t="shared" si="917"/>
        <v>6</v>
      </c>
      <c r="M2610" s="5">
        <f t="shared" si="918"/>
        <v>2024</v>
      </c>
      <c r="N2610" s="6">
        <v>880</v>
      </c>
      <c r="O2610" s="6"/>
      <c r="P2610" s="6">
        <f t="shared" si="919"/>
        <v>880</v>
      </c>
      <c r="Q2610" s="128">
        <f t="shared" si="920"/>
        <v>4238554.9500000011</v>
      </c>
      <c r="R2610" s="44" t="str">
        <f>VLOOKUP(F2610,'Set up'!$A$2:$E$48,5,FALSE)</f>
        <v>Trsf</v>
      </c>
    </row>
    <row r="2611" spans="1:18" s="135" customFormat="1" x14ac:dyDescent="0.3">
      <c r="A2611" s="134">
        <v>45327</v>
      </c>
      <c r="B2611" s="133">
        <f t="shared" si="914"/>
        <v>2</v>
      </c>
      <c r="C2611" s="133">
        <f t="shared" si="915"/>
        <v>2024</v>
      </c>
      <c r="D2611" s="133" t="s">
        <v>2187</v>
      </c>
      <c r="E2611" s="5" t="str">
        <f>VLOOKUP(F2611,'Set up'!$A$2:$C$48,2,FALSE)</f>
        <v>C00000010</v>
      </c>
      <c r="F2611" s="135" t="s">
        <v>62</v>
      </c>
      <c r="G2611" s="90" t="s">
        <v>946</v>
      </c>
      <c r="H2611" s="133">
        <v>1</v>
      </c>
      <c r="I2611" s="5">
        <f>VLOOKUP(F2611,'Set up'!$A$2:$C$48,3,FALSE)</f>
        <v>120</v>
      </c>
      <c r="J2611" s="5">
        <f>VLOOKUP(F2611,'Set up'!$A$2:$D$48,4,FALSE)</f>
        <v>120</v>
      </c>
      <c r="K2611" s="4">
        <f t="shared" si="916"/>
        <v>45447</v>
      </c>
      <c r="L2611" s="5">
        <f t="shared" si="917"/>
        <v>6</v>
      </c>
      <c r="M2611" s="5">
        <f t="shared" si="918"/>
        <v>2024</v>
      </c>
      <c r="N2611" s="6">
        <v>420</v>
      </c>
      <c r="O2611" s="6"/>
      <c r="P2611" s="6">
        <f t="shared" si="919"/>
        <v>420</v>
      </c>
      <c r="Q2611" s="128">
        <f t="shared" si="920"/>
        <v>4238974.9500000011</v>
      </c>
      <c r="R2611" s="44" t="str">
        <f>VLOOKUP(F2611,'Set up'!$A$2:$E$48,5,FALSE)</f>
        <v>Trsf</v>
      </c>
    </row>
    <row r="2612" spans="1:18" s="135" customFormat="1" x14ac:dyDescent="0.3">
      <c r="A2612" s="134">
        <v>45327</v>
      </c>
      <c r="B2612" s="133">
        <f>MONTH(A2612)</f>
        <v>2</v>
      </c>
      <c r="C2612" s="133">
        <f>YEAR(A2612)</f>
        <v>2024</v>
      </c>
      <c r="D2612" s="133" t="s">
        <v>2187</v>
      </c>
      <c r="E2612" s="5" t="str">
        <f>VLOOKUP(F2612,'Set up'!$A$2:$C$48,2,FALSE)</f>
        <v>C00000010</v>
      </c>
      <c r="F2612" s="135" t="s">
        <v>62</v>
      </c>
      <c r="G2612" s="90" t="s">
        <v>616</v>
      </c>
      <c r="H2612" s="133">
        <v>1</v>
      </c>
      <c r="I2612" s="5">
        <f>VLOOKUP(F2612,'Set up'!$A$2:$C$48,3,FALSE)</f>
        <v>120</v>
      </c>
      <c r="J2612" s="5">
        <f>VLOOKUP(F2612,'Set up'!$A$2:$D$48,4,FALSE)</f>
        <v>120</v>
      </c>
      <c r="K2612" s="4">
        <f>A2612+J2612</f>
        <v>45447</v>
      </c>
      <c r="L2612" s="5">
        <f t="shared" si="917"/>
        <v>6</v>
      </c>
      <c r="M2612" s="5">
        <f t="shared" si="918"/>
        <v>2024</v>
      </c>
      <c r="N2612" s="6">
        <v>395</v>
      </c>
      <c r="O2612" s="6"/>
      <c r="P2612" s="6">
        <f t="shared" si="919"/>
        <v>395</v>
      </c>
      <c r="Q2612" s="128">
        <f t="shared" si="920"/>
        <v>4239369.9500000011</v>
      </c>
      <c r="R2612" s="44" t="str">
        <f>VLOOKUP(F2612,'Set up'!$A$2:$E$48,5,FALSE)</f>
        <v>Trsf</v>
      </c>
    </row>
    <row r="2613" spans="1:18" s="135" customFormat="1" x14ac:dyDescent="0.3">
      <c r="A2613" s="134">
        <v>45328</v>
      </c>
      <c r="B2613" s="133">
        <f>MONTH(A2613)</f>
        <v>2</v>
      </c>
      <c r="C2613" s="133">
        <f>YEAR(A2613)</f>
        <v>2024</v>
      </c>
      <c r="D2613" s="133" t="s">
        <v>2188</v>
      </c>
      <c r="E2613" s="5" t="str">
        <f>VLOOKUP(F2613,'Set up'!$A$2:$C$48,2,FALSE)</f>
        <v>C00000042</v>
      </c>
      <c r="F2613" s="135" t="s">
        <v>2020</v>
      </c>
      <c r="G2613" s="103" t="s">
        <v>2093</v>
      </c>
      <c r="H2613" s="133">
        <v>13</v>
      </c>
      <c r="I2613" s="5" t="str">
        <f>VLOOKUP(F2613,'Set up'!$A$2:$C$48,3,FALSE)</f>
        <v>Cash</v>
      </c>
      <c r="J2613" s="5">
        <f>VLOOKUP(F2613,'Set up'!$A$2:$D$48,4,FALSE)</f>
        <v>0</v>
      </c>
      <c r="K2613" s="4">
        <f>A2613+J2613</f>
        <v>45328</v>
      </c>
      <c r="L2613" s="5">
        <f t="shared" si="917"/>
        <v>2</v>
      </c>
      <c r="M2613" s="5">
        <f t="shared" si="918"/>
        <v>2024</v>
      </c>
      <c r="N2613" s="6">
        <v>812.5</v>
      </c>
      <c r="O2613" s="6"/>
      <c r="P2613" s="6">
        <f t="shared" si="919"/>
        <v>812.5</v>
      </c>
      <c r="Q2613" s="128">
        <f t="shared" si="920"/>
        <v>4240182.4500000011</v>
      </c>
      <c r="R2613" s="44" t="str">
        <f>VLOOKUP(F2613,'Set up'!$A$2:$E$48,5,FALSE)</f>
        <v>Trsf</v>
      </c>
    </row>
    <row r="2614" spans="1:18" s="135" customFormat="1" x14ac:dyDescent="0.3">
      <c r="A2614" s="134">
        <v>45328</v>
      </c>
      <c r="B2614" s="133">
        <f t="shared" si="914"/>
        <v>2</v>
      </c>
      <c r="C2614" s="133">
        <f t="shared" si="915"/>
        <v>2024</v>
      </c>
      <c r="D2614" s="133" t="s">
        <v>2189</v>
      </c>
      <c r="E2614" s="5" t="str">
        <f>VLOOKUP(F2614,'Set up'!$A$2:$C$48,2,FALSE)</f>
        <v>C00000042</v>
      </c>
      <c r="F2614" s="135" t="s">
        <v>2020</v>
      </c>
      <c r="G2614" s="103" t="s">
        <v>1897</v>
      </c>
      <c r="H2614" s="133">
        <v>12</v>
      </c>
      <c r="I2614" s="5" t="str">
        <f>VLOOKUP(F2614,'Set up'!$A$2:$C$48,3,FALSE)</f>
        <v>Cash</v>
      </c>
      <c r="J2614" s="5">
        <f>VLOOKUP(F2614,'Set up'!$A$2:$D$48,4,FALSE)</f>
        <v>0</v>
      </c>
      <c r="K2614" s="4">
        <f t="shared" si="916"/>
        <v>45328</v>
      </c>
      <c r="L2614" s="5">
        <f t="shared" si="917"/>
        <v>2</v>
      </c>
      <c r="M2614" s="5">
        <f t="shared" si="918"/>
        <v>2024</v>
      </c>
      <c r="N2614" s="6">
        <v>19272</v>
      </c>
      <c r="O2614" s="6"/>
      <c r="P2614" s="6">
        <f t="shared" si="919"/>
        <v>19272</v>
      </c>
      <c r="Q2614" s="128">
        <f t="shared" si="920"/>
        <v>4259454.4500000011</v>
      </c>
      <c r="R2614" s="44" t="str">
        <f>VLOOKUP(F2614,'Set up'!$A$2:$E$48,5,FALSE)</f>
        <v>Trsf</v>
      </c>
    </row>
    <row r="2615" spans="1:18" s="135" customFormat="1" x14ac:dyDescent="0.3">
      <c r="A2615" s="134">
        <v>45328</v>
      </c>
      <c r="B2615" s="133">
        <f t="shared" si="914"/>
        <v>2</v>
      </c>
      <c r="C2615" s="133">
        <f t="shared" si="915"/>
        <v>2024</v>
      </c>
      <c r="D2615" s="133" t="s">
        <v>2189</v>
      </c>
      <c r="E2615" s="5" t="str">
        <f>VLOOKUP(F2615,'Set up'!$A$2:$C$48,2,FALSE)</f>
        <v>C00000042</v>
      </c>
      <c r="F2615" s="135" t="s">
        <v>2020</v>
      </c>
      <c r="G2615" s="90" t="s">
        <v>1799</v>
      </c>
      <c r="H2615" s="133">
        <v>33</v>
      </c>
      <c r="I2615" s="5" t="str">
        <f>VLOOKUP(F2615,'Set up'!$A$2:$C$48,3,FALSE)</f>
        <v>Cash</v>
      </c>
      <c r="J2615" s="5">
        <f>VLOOKUP(F2615,'Set up'!$A$2:$D$48,4,FALSE)</f>
        <v>0</v>
      </c>
      <c r="K2615" s="4">
        <f t="shared" si="916"/>
        <v>45328</v>
      </c>
      <c r="L2615" s="5">
        <f t="shared" si="917"/>
        <v>2</v>
      </c>
      <c r="M2615" s="5">
        <f t="shared" si="918"/>
        <v>2024</v>
      </c>
      <c r="N2615" s="6">
        <v>5742</v>
      </c>
      <c r="O2615" s="6"/>
      <c r="P2615" s="6">
        <f t="shared" si="919"/>
        <v>5742</v>
      </c>
      <c r="Q2615" s="128">
        <f t="shared" si="920"/>
        <v>4265196.4500000011</v>
      </c>
      <c r="R2615" s="44" t="str">
        <f>VLOOKUP(F2615,'Set up'!$A$2:$E$48,5,FALSE)</f>
        <v>Trsf</v>
      </c>
    </row>
    <row r="2616" spans="1:18" s="135" customFormat="1" x14ac:dyDescent="0.3">
      <c r="A2616" s="134">
        <v>45328</v>
      </c>
      <c r="B2616" s="133">
        <f t="shared" si="914"/>
        <v>2</v>
      </c>
      <c r="C2616" s="133">
        <f t="shared" si="915"/>
        <v>2024</v>
      </c>
      <c r="D2616" s="133" t="s">
        <v>2189</v>
      </c>
      <c r="E2616" s="5" t="str">
        <f>VLOOKUP(F2616,'Set up'!$A$2:$C$48,2,FALSE)</f>
        <v>C00000042</v>
      </c>
      <c r="F2616" s="135" t="s">
        <v>2020</v>
      </c>
      <c r="G2616" s="90" t="s">
        <v>1925</v>
      </c>
      <c r="H2616" s="133">
        <v>21</v>
      </c>
      <c r="I2616" s="5" t="str">
        <f>VLOOKUP(F2616,'Set up'!$A$2:$C$48,3,FALSE)</f>
        <v>Cash</v>
      </c>
      <c r="J2616" s="5">
        <f>VLOOKUP(F2616,'Set up'!$A$2:$D$48,4,FALSE)</f>
        <v>0</v>
      </c>
      <c r="K2616" s="4">
        <f t="shared" si="916"/>
        <v>45328</v>
      </c>
      <c r="L2616" s="5">
        <f t="shared" si="917"/>
        <v>2</v>
      </c>
      <c r="M2616" s="5">
        <f t="shared" si="918"/>
        <v>2024</v>
      </c>
      <c r="N2616" s="6">
        <v>4914</v>
      </c>
      <c r="O2616" s="6"/>
      <c r="P2616" s="6">
        <f t="shared" si="919"/>
        <v>4914</v>
      </c>
      <c r="Q2616" s="128">
        <f t="shared" si="920"/>
        <v>4270110.4500000011</v>
      </c>
      <c r="R2616" s="44" t="str">
        <f>VLOOKUP(F2616,'Set up'!$A$2:$E$48,5,FALSE)</f>
        <v>Trsf</v>
      </c>
    </row>
    <row r="2617" spans="1:18" s="135" customFormat="1" x14ac:dyDescent="0.3">
      <c r="A2617" s="134">
        <v>45328</v>
      </c>
      <c r="B2617" s="133">
        <f t="shared" si="914"/>
        <v>2</v>
      </c>
      <c r="C2617" s="133">
        <f t="shared" si="915"/>
        <v>2024</v>
      </c>
      <c r="D2617" s="133" t="s">
        <v>2189</v>
      </c>
      <c r="E2617" s="5" t="str">
        <f>VLOOKUP(F2617,'Set up'!$A$2:$C$48,2,FALSE)</f>
        <v>C00000042</v>
      </c>
      <c r="F2617" s="135" t="s">
        <v>2020</v>
      </c>
      <c r="G2617" s="90" t="s">
        <v>1063</v>
      </c>
      <c r="H2617" s="133">
        <v>4</v>
      </c>
      <c r="I2617" s="5" t="str">
        <f>VLOOKUP(F2617,'Set up'!$A$2:$C$48,3,FALSE)</f>
        <v>Cash</v>
      </c>
      <c r="J2617" s="5">
        <f>VLOOKUP(F2617,'Set up'!$A$2:$D$48,4,FALSE)</f>
        <v>0</v>
      </c>
      <c r="K2617" s="4">
        <f t="shared" si="916"/>
        <v>45328</v>
      </c>
      <c r="L2617" s="5">
        <f t="shared" si="917"/>
        <v>2</v>
      </c>
      <c r="M2617" s="5">
        <f t="shared" si="918"/>
        <v>2024</v>
      </c>
      <c r="N2617" s="6">
        <v>380</v>
      </c>
      <c r="O2617" s="6"/>
      <c r="P2617" s="6">
        <f t="shared" si="919"/>
        <v>380</v>
      </c>
      <c r="Q2617" s="128">
        <f t="shared" si="920"/>
        <v>4270490.4500000011</v>
      </c>
      <c r="R2617" s="44" t="str">
        <f>VLOOKUP(F2617,'Set up'!$A$2:$E$48,5,FALSE)</f>
        <v>Trsf</v>
      </c>
    </row>
    <row r="2618" spans="1:18" s="135" customFormat="1" x14ac:dyDescent="0.3">
      <c r="A2618" s="134">
        <v>45328</v>
      </c>
      <c r="B2618" s="133">
        <f t="shared" si="914"/>
        <v>2</v>
      </c>
      <c r="C2618" s="133">
        <f t="shared" si="915"/>
        <v>2024</v>
      </c>
      <c r="D2618" s="133" t="s">
        <v>2190</v>
      </c>
      <c r="E2618" s="5" t="str">
        <f>VLOOKUP(F2618,'Set up'!$A$2:$C$48,2,FALSE)</f>
        <v>C00000026</v>
      </c>
      <c r="F2618" s="135" t="s">
        <v>786</v>
      </c>
      <c r="G2618" s="95" t="s">
        <v>1736</v>
      </c>
      <c r="H2618" s="133">
        <v>1</v>
      </c>
      <c r="I2618" s="5" t="str">
        <f>VLOOKUP(F2618,'Set up'!$A$2:$C$48,3,FALSE)</f>
        <v>Cash</v>
      </c>
      <c r="J2618" s="5">
        <f>VLOOKUP(F2618,'Set up'!$A$2:$D$48,4,FALSE)</f>
        <v>0</v>
      </c>
      <c r="K2618" s="4">
        <f t="shared" si="916"/>
        <v>45328</v>
      </c>
      <c r="L2618" s="5">
        <f t="shared" si="917"/>
        <v>2</v>
      </c>
      <c r="M2618" s="5">
        <f t="shared" si="918"/>
        <v>2024</v>
      </c>
      <c r="N2618" s="96">
        <v>1738</v>
      </c>
      <c r="O2618" s="6"/>
      <c r="P2618" s="6">
        <f t="shared" si="919"/>
        <v>1738</v>
      </c>
      <c r="Q2618" s="128">
        <f t="shared" si="920"/>
        <v>4272228.4500000011</v>
      </c>
      <c r="R2618" s="44" t="str">
        <f>VLOOKUP(F2618,'Set up'!$A$2:$E$48,5,FALSE)</f>
        <v>Trsf</v>
      </c>
    </row>
    <row r="2619" spans="1:18" s="135" customFormat="1" x14ac:dyDescent="0.3">
      <c r="A2619" s="134">
        <v>45328</v>
      </c>
      <c r="B2619" s="133">
        <f t="shared" si="914"/>
        <v>2</v>
      </c>
      <c r="C2619" s="133">
        <f t="shared" si="915"/>
        <v>2024</v>
      </c>
      <c r="D2619" s="133" t="s">
        <v>2190</v>
      </c>
      <c r="E2619" s="5" t="str">
        <f>VLOOKUP(F2619,'Set up'!$A$2:$C$48,2,FALSE)</f>
        <v>C00000026</v>
      </c>
      <c r="F2619" s="135" t="s">
        <v>786</v>
      </c>
      <c r="G2619" s="90" t="s">
        <v>642</v>
      </c>
      <c r="H2619" s="133">
        <v>1</v>
      </c>
      <c r="I2619" s="5" t="str">
        <f>VLOOKUP(F2619,'Set up'!$A$2:$C$48,3,FALSE)</f>
        <v>Cash</v>
      </c>
      <c r="J2619" s="5">
        <f>VLOOKUP(F2619,'Set up'!$A$2:$D$48,4,FALSE)</f>
        <v>0</v>
      </c>
      <c r="K2619" s="4">
        <f t="shared" si="916"/>
        <v>45328</v>
      </c>
      <c r="L2619" s="5">
        <f t="shared" si="917"/>
        <v>2</v>
      </c>
      <c r="M2619" s="5">
        <f t="shared" si="918"/>
        <v>2024</v>
      </c>
      <c r="N2619" s="96">
        <v>250</v>
      </c>
      <c r="O2619" s="6"/>
      <c r="P2619" s="6">
        <f t="shared" si="919"/>
        <v>250</v>
      </c>
      <c r="Q2619" s="128">
        <f t="shared" si="920"/>
        <v>4272478.4500000011</v>
      </c>
      <c r="R2619" s="44" t="str">
        <f>VLOOKUP(F2619,'Set up'!$A$2:$E$48,5,FALSE)</f>
        <v>Trsf</v>
      </c>
    </row>
    <row r="2620" spans="1:18" s="135" customFormat="1" x14ac:dyDescent="0.3">
      <c r="A2620" s="134">
        <v>45328</v>
      </c>
      <c r="B2620" s="133">
        <f t="shared" si="914"/>
        <v>2</v>
      </c>
      <c r="C2620" s="133">
        <f t="shared" si="915"/>
        <v>2024</v>
      </c>
      <c r="D2620" s="133" t="s">
        <v>2190</v>
      </c>
      <c r="E2620" s="5" t="str">
        <f>VLOOKUP(F2620,'Set up'!$A$2:$C$48,2,FALSE)</f>
        <v>C00000026</v>
      </c>
      <c r="F2620" s="135" t="s">
        <v>786</v>
      </c>
      <c r="G2620" s="90" t="s">
        <v>2130</v>
      </c>
      <c r="H2620" s="133">
        <v>1</v>
      </c>
      <c r="I2620" s="5" t="str">
        <f>VLOOKUP(F2620,'Set up'!$A$2:$C$48,3,FALSE)</f>
        <v>Cash</v>
      </c>
      <c r="J2620" s="5">
        <f>VLOOKUP(F2620,'Set up'!$A$2:$D$48,4,FALSE)</f>
        <v>0</v>
      </c>
      <c r="K2620" s="4">
        <f t="shared" si="916"/>
        <v>45328</v>
      </c>
      <c r="L2620" s="5">
        <f t="shared" si="917"/>
        <v>2</v>
      </c>
      <c r="M2620" s="5">
        <f t="shared" si="918"/>
        <v>2024</v>
      </c>
      <c r="N2620" s="96">
        <v>283.8</v>
      </c>
      <c r="O2620" s="6"/>
      <c r="P2620" s="6">
        <f t="shared" si="919"/>
        <v>283.8</v>
      </c>
      <c r="Q2620" s="128">
        <f t="shared" si="920"/>
        <v>4272762.2500000009</v>
      </c>
      <c r="R2620" s="44" t="str">
        <f>VLOOKUP(F2620,'Set up'!$A$2:$E$48,5,FALSE)</f>
        <v>Trsf</v>
      </c>
    </row>
    <row r="2621" spans="1:18" s="135" customFormat="1" x14ac:dyDescent="0.3">
      <c r="A2621" s="134">
        <v>45328</v>
      </c>
      <c r="B2621" s="133">
        <f t="shared" si="914"/>
        <v>2</v>
      </c>
      <c r="C2621" s="133">
        <f t="shared" si="915"/>
        <v>2024</v>
      </c>
      <c r="D2621" s="133" t="s">
        <v>2190</v>
      </c>
      <c r="E2621" s="5" t="str">
        <f>VLOOKUP(F2621,'Set up'!$A$2:$C$48,2,FALSE)</f>
        <v>C00000026</v>
      </c>
      <c r="F2621" s="135" t="s">
        <v>786</v>
      </c>
      <c r="G2621" s="90" t="s">
        <v>1746</v>
      </c>
      <c r="H2621" s="133">
        <v>1</v>
      </c>
      <c r="I2621" s="5" t="str">
        <f>VLOOKUP(F2621,'Set up'!$A$2:$C$48,3,FALSE)</f>
        <v>Cash</v>
      </c>
      <c r="J2621" s="5">
        <f>VLOOKUP(F2621,'Set up'!$A$2:$D$48,4,FALSE)</f>
        <v>0</v>
      </c>
      <c r="K2621" s="4">
        <f t="shared" si="916"/>
        <v>45328</v>
      </c>
      <c r="L2621" s="5">
        <f t="shared" si="917"/>
        <v>2</v>
      </c>
      <c r="M2621" s="5">
        <f t="shared" si="918"/>
        <v>2024</v>
      </c>
      <c r="N2621" s="96">
        <v>55.2</v>
      </c>
      <c r="O2621" s="6"/>
      <c r="P2621" s="6">
        <f t="shared" si="919"/>
        <v>55.2</v>
      </c>
      <c r="Q2621" s="128">
        <f t="shared" si="920"/>
        <v>4272817.4500000011</v>
      </c>
      <c r="R2621" s="44" t="str">
        <f>VLOOKUP(F2621,'Set up'!$A$2:$E$48,5,FALSE)</f>
        <v>Trsf</v>
      </c>
    </row>
    <row r="2622" spans="1:18" s="135" customFormat="1" x14ac:dyDescent="0.3">
      <c r="A2622" s="134">
        <v>45328</v>
      </c>
      <c r="B2622" s="133">
        <f t="shared" si="914"/>
        <v>2</v>
      </c>
      <c r="C2622" s="133">
        <f t="shared" si="915"/>
        <v>2024</v>
      </c>
      <c r="D2622" s="133" t="s">
        <v>2190</v>
      </c>
      <c r="E2622" s="5" t="str">
        <f>VLOOKUP(F2622,'Set up'!$A$2:$C$48,2,FALSE)</f>
        <v>C00000026</v>
      </c>
      <c r="F2622" s="135" t="s">
        <v>786</v>
      </c>
      <c r="G2622" s="90" t="s">
        <v>1401</v>
      </c>
      <c r="H2622" s="133">
        <v>1</v>
      </c>
      <c r="I2622" s="5" t="str">
        <f>VLOOKUP(F2622,'Set up'!$A$2:$C$48,3,FALSE)</f>
        <v>Cash</v>
      </c>
      <c r="J2622" s="5">
        <f>VLOOKUP(F2622,'Set up'!$A$2:$D$48,4,FALSE)</f>
        <v>0</v>
      </c>
      <c r="K2622" s="4">
        <f t="shared" si="916"/>
        <v>45328</v>
      </c>
      <c r="L2622" s="5">
        <f t="shared" si="917"/>
        <v>2</v>
      </c>
      <c r="M2622" s="5">
        <f t="shared" si="918"/>
        <v>2024</v>
      </c>
      <c r="N2622" s="96">
        <v>160</v>
      </c>
      <c r="O2622" s="6"/>
      <c r="P2622" s="6">
        <f t="shared" si="919"/>
        <v>160</v>
      </c>
      <c r="Q2622" s="128">
        <f t="shared" si="920"/>
        <v>4272977.4500000011</v>
      </c>
      <c r="R2622" s="44" t="str">
        <f>VLOOKUP(F2622,'Set up'!$A$2:$E$48,5,FALSE)</f>
        <v>Trsf</v>
      </c>
    </row>
    <row r="2623" spans="1:18" s="135" customFormat="1" x14ac:dyDescent="0.3">
      <c r="A2623" s="134">
        <v>45328</v>
      </c>
      <c r="B2623" s="133">
        <f t="shared" si="914"/>
        <v>2</v>
      </c>
      <c r="C2623" s="133">
        <f t="shared" si="915"/>
        <v>2024</v>
      </c>
      <c r="D2623" s="133" t="s">
        <v>2190</v>
      </c>
      <c r="E2623" s="5" t="str">
        <f>VLOOKUP(F2623,'Set up'!$A$2:$C$48,2,FALSE)</f>
        <v>C00000026</v>
      </c>
      <c r="F2623" s="135" t="s">
        <v>786</v>
      </c>
      <c r="G2623" s="90" t="s">
        <v>951</v>
      </c>
      <c r="H2623" s="133">
        <v>2</v>
      </c>
      <c r="I2623" s="5" t="str">
        <f>VLOOKUP(F2623,'Set up'!$A$2:$C$48,3,FALSE)</f>
        <v>Cash</v>
      </c>
      <c r="J2623" s="5">
        <f>VLOOKUP(F2623,'Set up'!$A$2:$D$48,4,FALSE)</f>
        <v>0</v>
      </c>
      <c r="K2623" s="4">
        <f t="shared" si="916"/>
        <v>45328</v>
      </c>
      <c r="L2623" s="5">
        <f t="shared" si="917"/>
        <v>2</v>
      </c>
      <c r="M2623" s="5">
        <f t="shared" si="918"/>
        <v>2024</v>
      </c>
      <c r="N2623" s="6">
        <v>120</v>
      </c>
      <c r="O2623" s="6"/>
      <c r="P2623" s="6">
        <f t="shared" si="919"/>
        <v>120</v>
      </c>
      <c r="Q2623" s="128">
        <f t="shared" si="920"/>
        <v>4273097.4500000011</v>
      </c>
      <c r="R2623" s="44" t="str">
        <f>VLOOKUP(F2623,'Set up'!$A$2:$E$48,5,FALSE)</f>
        <v>Trsf</v>
      </c>
    </row>
    <row r="2624" spans="1:18" s="135" customFormat="1" x14ac:dyDescent="0.3">
      <c r="A2624" s="134">
        <v>45330</v>
      </c>
      <c r="B2624" s="133">
        <f t="shared" si="914"/>
        <v>2</v>
      </c>
      <c r="C2624" s="133">
        <f t="shared" si="915"/>
        <v>2024</v>
      </c>
      <c r="D2624" s="133" t="s">
        <v>2191</v>
      </c>
      <c r="E2624" s="5" t="str">
        <f>VLOOKUP(F2624,'Set up'!$A$2:$C$48,2,FALSE)</f>
        <v>C00000046</v>
      </c>
      <c r="F2624" s="135" t="s">
        <v>2163</v>
      </c>
      <c r="G2624" s="95" t="s">
        <v>1741</v>
      </c>
      <c r="H2624" s="133">
        <v>1</v>
      </c>
      <c r="I2624" s="5" t="str">
        <f>VLOOKUP(F2624,'Set up'!$A$2:$C$48,3,FALSE)</f>
        <v>Cash</v>
      </c>
      <c r="J2624" s="5">
        <f>VLOOKUP(F2624,'Set up'!$A$2:$D$48,4,FALSE)</f>
        <v>0</v>
      </c>
      <c r="K2624" s="4">
        <f t="shared" si="916"/>
        <v>45330</v>
      </c>
      <c r="L2624" s="5">
        <f t="shared" si="917"/>
        <v>2</v>
      </c>
      <c r="M2624" s="5">
        <f t="shared" si="918"/>
        <v>2024</v>
      </c>
      <c r="N2624" s="6">
        <v>1694</v>
      </c>
      <c r="O2624" s="6"/>
      <c r="P2624" s="6">
        <f t="shared" si="919"/>
        <v>1694</v>
      </c>
      <c r="Q2624" s="128">
        <f t="shared" si="920"/>
        <v>4274791.4500000011</v>
      </c>
      <c r="R2624" s="44" t="str">
        <f>VLOOKUP(F2624,'Set up'!$A$2:$E$48,5,FALSE)</f>
        <v>Trsf</v>
      </c>
    </row>
    <row r="2625" spans="1:18" s="135" customFormat="1" x14ac:dyDescent="0.3">
      <c r="A2625" s="134">
        <v>45330</v>
      </c>
      <c r="B2625" s="133">
        <f t="shared" si="914"/>
        <v>2</v>
      </c>
      <c r="C2625" s="133">
        <f t="shared" si="915"/>
        <v>2024</v>
      </c>
      <c r="D2625" s="133" t="s">
        <v>2192</v>
      </c>
      <c r="E2625" s="5" t="str">
        <f>VLOOKUP(F2625,'Set up'!$A$2:$C$48,2,FALSE)</f>
        <v>C00000010</v>
      </c>
      <c r="F2625" s="135" t="s">
        <v>62</v>
      </c>
      <c r="G2625" s="95" t="s">
        <v>1180</v>
      </c>
      <c r="H2625" s="133">
        <v>6</v>
      </c>
      <c r="I2625" s="5">
        <f>VLOOKUP(F2625,'Set up'!$A$2:$C$48,3,FALSE)</f>
        <v>120</v>
      </c>
      <c r="J2625" s="5">
        <f>VLOOKUP(F2625,'Set up'!$A$2:$D$48,4,FALSE)</f>
        <v>120</v>
      </c>
      <c r="K2625" s="4">
        <f t="shared" si="916"/>
        <v>45450</v>
      </c>
      <c r="L2625" s="5">
        <f t="shared" si="917"/>
        <v>6</v>
      </c>
      <c r="M2625" s="5">
        <f t="shared" si="918"/>
        <v>2024</v>
      </c>
      <c r="N2625" s="6">
        <v>9636</v>
      </c>
      <c r="O2625" s="6"/>
      <c r="P2625" s="6">
        <f t="shared" si="919"/>
        <v>9636</v>
      </c>
      <c r="Q2625" s="128">
        <f t="shared" si="920"/>
        <v>4284427.4500000011</v>
      </c>
      <c r="R2625" s="44" t="str">
        <f>VLOOKUP(F2625,'Set up'!$A$2:$E$48,5,FALSE)</f>
        <v>Trsf</v>
      </c>
    </row>
    <row r="2626" spans="1:18" s="135" customFormat="1" x14ac:dyDescent="0.3">
      <c r="A2626" s="134">
        <v>45330</v>
      </c>
      <c r="B2626" s="133">
        <f t="shared" si="914"/>
        <v>2</v>
      </c>
      <c r="C2626" s="133">
        <f t="shared" si="915"/>
        <v>2024</v>
      </c>
      <c r="D2626" s="133" t="s">
        <v>2192</v>
      </c>
      <c r="E2626" s="5" t="str">
        <f>VLOOKUP(F2626,'Set up'!$A$2:$C$48,2,FALSE)</f>
        <v>C00000010</v>
      </c>
      <c r="F2626" s="135" t="s">
        <v>62</v>
      </c>
      <c r="G2626" s="90" t="s">
        <v>1394</v>
      </c>
      <c r="H2626" s="133">
        <v>10</v>
      </c>
      <c r="I2626" s="5">
        <f>VLOOKUP(F2626,'Set up'!$A$2:$C$48,3,FALSE)</f>
        <v>120</v>
      </c>
      <c r="J2626" s="5">
        <f>VLOOKUP(F2626,'Set up'!$A$2:$D$48,4,FALSE)</f>
        <v>120</v>
      </c>
      <c r="K2626" s="4">
        <f t="shared" si="916"/>
        <v>45450</v>
      </c>
      <c r="L2626" s="5">
        <f t="shared" si="917"/>
        <v>6</v>
      </c>
      <c r="M2626" s="5">
        <f t="shared" si="918"/>
        <v>2024</v>
      </c>
      <c r="N2626" s="6">
        <v>1740</v>
      </c>
      <c r="O2626" s="6"/>
      <c r="P2626" s="6">
        <f t="shared" si="919"/>
        <v>1740</v>
      </c>
      <c r="Q2626" s="128">
        <f t="shared" si="920"/>
        <v>4286167.4500000011</v>
      </c>
      <c r="R2626" s="44" t="str">
        <f>VLOOKUP(F2626,'Set up'!$A$2:$E$48,5,FALSE)</f>
        <v>Trsf</v>
      </c>
    </row>
    <row r="2627" spans="1:18" s="135" customFormat="1" x14ac:dyDescent="0.3">
      <c r="A2627" s="134">
        <v>45330</v>
      </c>
      <c r="B2627" s="133">
        <f t="shared" si="914"/>
        <v>2</v>
      </c>
      <c r="C2627" s="133">
        <f t="shared" si="915"/>
        <v>2024</v>
      </c>
      <c r="D2627" s="133" t="s">
        <v>2192</v>
      </c>
      <c r="E2627" s="5" t="str">
        <f>VLOOKUP(F2627,'Set up'!$A$2:$C$48,2,FALSE)</f>
        <v>C00000010</v>
      </c>
      <c r="F2627" s="135" t="s">
        <v>62</v>
      </c>
      <c r="G2627" s="90" t="s">
        <v>793</v>
      </c>
      <c r="H2627" s="133">
        <v>5</v>
      </c>
      <c r="I2627" s="5">
        <f>VLOOKUP(F2627,'Set up'!$A$2:$C$48,3,FALSE)</f>
        <v>120</v>
      </c>
      <c r="J2627" s="5">
        <f>VLOOKUP(F2627,'Set up'!$A$2:$D$48,4,FALSE)</f>
        <v>120</v>
      </c>
      <c r="K2627" s="4">
        <f t="shared" si="916"/>
        <v>45450</v>
      </c>
      <c r="L2627" s="5">
        <f t="shared" si="917"/>
        <v>6</v>
      </c>
      <c r="M2627" s="5">
        <f t="shared" si="918"/>
        <v>2024</v>
      </c>
      <c r="N2627" s="6">
        <v>287.5</v>
      </c>
      <c r="O2627" s="6"/>
      <c r="P2627" s="6">
        <f t="shared" si="919"/>
        <v>287.5</v>
      </c>
      <c r="Q2627" s="128">
        <f t="shared" si="920"/>
        <v>4286454.9500000011</v>
      </c>
      <c r="R2627" s="44" t="str">
        <f>VLOOKUP(F2627,'Set up'!$A$2:$E$48,5,FALSE)</f>
        <v>Trsf</v>
      </c>
    </row>
    <row r="2628" spans="1:18" s="135" customFormat="1" x14ac:dyDescent="0.3">
      <c r="A2628" s="134">
        <v>45330</v>
      </c>
      <c r="B2628" s="133">
        <f t="shared" si="914"/>
        <v>2</v>
      </c>
      <c r="C2628" s="133">
        <f t="shared" si="915"/>
        <v>2024</v>
      </c>
      <c r="D2628" s="133" t="s">
        <v>2192</v>
      </c>
      <c r="E2628" s="5" t="str">
        <f>VLOOKUP(F2628,'Set up'!$A$2:$C$48,2,FALSE)</f>
        <v>C00000010</v>
      </c>
      <c r="F2628" s="135" t="s">
        <v>62</v>
      </c>
      <c r="G2628" s="11" t="s">
        <v>46</v>
      </c>
      <c r="H2628" s="133">
        <v>4</v>
      </c>
      <c r="I2628" s="5">
        <f>VLOOKUP(F2628,'Set up'!$A$2:$C$48,3,FALSE)</f>
        <v>120</v>
      </c>
      <c r="J2628" s="5">
        <f>VLOOKUP(F2628,'Set up'!$A$2:$D$48,4,FALSE)</f>
        <v>120</v>
      </c>
      <c r="K2628" s="4">
        <f t="shared" si="916"/>
        <v>45450</v>
      </c>
      <c r="L2628" s="5">
        <f t="shared" si="917"/>
        <v>6</v>
      </c>
      <c r="M2628" s="5">
        <f t="shared" si="918"/>
        <v>2024</v>
      </c>
      <c r="N2628" s="6">
        <v>440</v>
      </c>
      <c r="O2628" s="6"/>
      <c r="P2628" s="6">
        <f t="shared" si="919"/>
        <v>440</v>
      </c>
      <c r="Q2628" s="128">
        <f t="shared" si="920"/>
        <v>4286894.9500000011</v>
      </c>
      <c r="R2628" s="44" t="str">
        <f>VLOOKUP(F2628,'Set up'!$A$2:$E$48,5,FALSE)</f>
        <v>Trsf</v>
      </c>
    </row>
    <row r="2629" spans="1:18" s="135" customFormat="1" x14ac:dyDescent="0.3">
      <c r="A2629" s="134">
        <v>45330</v>
      </c>
      <c r="B2629" s="133">
        <f t="shared" si="914"/>
        <v>2</v>
      </c>
      <c r="C2629" s="133">
        <f t="shared" si="915"/>
        <v>2024</v>
      </c>
      <c r="D2629" s="133" t="s">
        <v>2192</v>
      </c>
      <c r="E2629" s="5" t="str">
        <f>VLOOKUP(F2629,'Set up'!$A$2:$C$48,2,FALSE)</f>
        <v>C00000010</v>
      </c>
      <c r="F2629" s="135" t="s">
        <v>62</v>
      </c>
      <c r="G2629" s="90" t="s">
        <v>946</v>
      </c>
      <c r="H2629" s="133">
        <v>1</v>
      </c>
      <c r="I2629" s="5">
        <f>VLOOKUP(F2629,'Set up'!$A$2:$C$48,3,FALSE)</f>
        <v>120</v>
      </c>
      <c r="J2629" s="5">
        <f>VLOOKUP(F2629,'Set up'!$A$2:$D$48,4,FALSE)</f>
        <v>120</v>
      </c>
      <c r="K2629" s="4">
        <f t="shared" si="916"/>
        <v>45450</v>
      </c>
      <c r="L2629" s="5">
        <f t="shared" si="917"/>
        <v>6</v>
      </c>
      <c r="M2629" s="5">
        <f t="shared" si="918"/>
        <v>2024</v>
      </c>
      <c r="N2629" s="6">
        <v>420</v>
      </c>
      <c r="O2629" s="6"/>
      <c r="P2629" s="6">
        <f t="shared" si="919"/>
        <v>420</v>
      </c>
      <c r="Q2629" s="128">
        <f t="shared" si="920"/>
        <v>4287314.9500000011</v>
      </c>
      <c r="R2629" s="44" t="str">
        <f>VLOOKUP(F2629,'Set up'!$A$2:$E$48,5,FALSE)</f>
        <v>Trsf</v>
      </c>
    </row>
    <row r="2630" spans="1:18" s="135" customFormat="1" x14ac:dyDescent="0.3">
      <c r="A2630" s="134">
        <v>45330</v>
      </c>
      <c r="B2630" s="133">
        <f t="shared" si="914"/>
        <v>2</v>
      </c>
      <c r="C2630" s="133">
        <f t="shared" si="915"/>
        <v>2024</v>
      </c>
      <c r="D2630" s="133" t="s">
        <v>2192</v>
      </c>
      <c r="E2630" s="5" t="str">
        <f>VLOOKUP(F2630,'Set up'!$A$2:$C$48,2,FALSE)</f>
        <v>C00000010</v>
      </c>
      <c r="F2630" s="135" t="s">
        <v>62</v>
      </c>
      <c r="G2630" s="90" t="s">
        <v>948</v>
      </c>
      <c r="H2630" s="133">
        <v>4</v>
      </c>
      <c r="I2630" s="5">
        <f>VLOOKUP(F2630,'Set up'!$A$2:$C$48,3,FALSE)</f>
        <v>120</v>
      </c>
      <c r="J2630" s="5">
        <f>VLOOKUP(F2630,'Set up'!$A$2:$D$48,4,FALSE)</f>
        <v>120</v>
      </c>
      <c r="K2630" s="4">
        <f t="shared" si="916"/>
        <v>45450</v>
      </c>
      <c r="L2630" s="5">
        <f t="shared" si="917"/>
        <v>6</v>
      </c>
      <c r="M2630" s="5">
        <f t="shared" si="918"/>
        <v>2024</v>
      </c>
      <c r="N2630" s="6">
        <v>220</v>
      </c>
      <c r="O2630" s="6"/>
      <c r="P2630" s="6">
        <f t="shared" si="919"/>
        <v>220</v>
      </c>
      <c r="Q2630" s="128">
        <f t="shared" si="920"/>
        <v>4287534.9500000011</v>
      </c>
      <c r="R2630" s="44" t="str">
        <f>VLOOKUP(F2630,'Set up'!$A$2:$E$48,5,FALSE)</f>
        <v>Trsf</v>
      </c>
    </row>
    <row r="2631" spans="1:18" s="135" customFormat="1" x14ac:dyDescent="0.3">
      <c r="A2631" s="134">
        <v>45337</v>
      </c>
      <c r="B2631" s="133">
        <f t="shared" ref="B2631:B2658" si="921">MONTH(A2631)</f>
        <v>2</v>
      </c>
      <c r="C2631" s="133">
        <f t="shared" ref="C2631:C2658" si="922">YEAR(A2631)</f>
        <v>2024</v>
      </c>
      <c r="D2631" s="133" t="s">
        <v>2193</v>
      </c>
      <c r="E2631" s="5" t="str">
        <f>VLOOKUP(F2631,'Set up'!$A$2:$C$48,2,FALSE)</f>
        <v>C00000019</v>
      </c>
      <c r="F2631" s="135" t="s">
        <v>402</v>
      </c>
      <c r="G2631" s="90" t="s">
        <v>721</v>
      </c>
      <c r="H2631" s="133">
        <v>1</v>
      </c>
      <c r="I2631" s="5" t="str">
        <f>VLOOKUP(F2631,'Set up'!$A$2:$C$48,3,FALSE)</f>
        <v>Cash</v>
      </c>
      <c r="J2631" s="5">
        <f>VLOOKUP(F2631,'Set up'!$A$2:$D$48,4,FALSE)</f>
        <v>0</v>
      </c>
      <c r="K2631" s="4">
        <f t="shared" ref="K2631:K2658" si="923">A2631+J2631</f>
        <v>45337</v>
      </c>
      <c r="L2631" s="5">
        <f t="shared" ref="L2631:L2658" si="924">MONTH(K2631)</f>
        <v>2</v>
      </c>
      <c r="M2631" s="5">
        <f t="shared" ref="M2631:M2658" si="925">YEAR(K2631)</f>
        <v>2024</v>
      </c>
      <c r="N2631" s="98">
        <v>1738</v>
      </c>
      <c r="O2631" s="6"/>
      <c r="P2631" s="6">
        <f t="shared" ref="P2631:P2658" si="926">SUM(N2631+O2631)</f>
        <v>1738</v>
      </c>
      <c r="Q2631" s="128">
        <f t="shared" ref="Q2631:Q2658" si="927">SUM(Q2630+N2631)</f>
        <v>4289272.9500000011</v>
      </c>
      <c r="R2631" s="44" t="str">
        <f>VLOOKUP(F2631,'Set up'!$A$2:$E$48,5,FALSE)</f>
        <v>Trsf</v>
      </c>
    </row>
    <row r="2632" spans="1:18" s="135" customFormat="1" x14ac:dyDescent="0.3">
      <c r="A2632" s="134">
        <v>45337</v>
      </c>
      <c r="B2632" s="133">
        <f t="shared" si="921"/>
        <v>2</v>
      </c>
      <c r="C2632" s="133">
        <f t="shared" si="922"/>
        <v>2024</v>
      </c>
      <c r="D2632" s="133" t="s">
        <v>2193</v>
      </c>
      <c r="E2632" s="5" t="str">
        <f>VLOOKUP(F2632,'Set up'!$A$2:$C$48,2,FALSE)</f>
        <v>C00000019</v>
      </c>
      <c r="F2632" s="135" t="s">
        <v>402</v>
      </c>
      <c r="G2632" s="90" t="s">
        <v>2126</v>
      </c>
      <c r="H2632" s="133">
        <v>1</v>
      </c>
      <c r="I2632" s="5" t="str">
        <f>VLOOKUP(F2632,'Set up'!$A$2:$C$48,3,FALSE)</f>
        <v>Cash</v>
      </c>
      <c r="J2632" s="5">
        <f>VLOOKUP(F2632,'Set up'!$A$2:$D$48,4,FALSE)</f>
        <v>0</v>
      </c>
      <c r="K2632" s="4">
        <f t="shared" si="923"/>
        <v>45337</v>
      </c>
      <c r="L2632" s="5">
        <f t="shared" si="924"/>
        <v>2</v>
      </c>
      <c r="M2632" s="5">
        <f t="shared" si="925"/>
        <v>2024</v>
      </c>
      <c r="N2632" s="98">
        <v>405</v>
      </c>
      <c r="O2632" s="6"/>
      <c r="P2632" s="6">
        <f t="shared" si="926"/>
        <v>405</v>
      </c>
      <c r="Q2632" s="128">
        <f t="shared" si="927"/>
        <v>4289677.9500000011</v>
      </c>
      <c r="R2632" s="44" t="str">
        <f>VLOOKUP(F2632,'Set up'!$A$2:$E$48,5,FALSE)</f>
        <v>Trsf</v>
      </c>
    </row>
    <row r="2633" spans="1:18" s="135" customFormat="1" x14ac:dyDescent="0.3">
      <c r="A2633" s="134">
        <v>45337</v>
      </c>
      <c r="B2633" s="133">
        <f t="shared" si="921"/>
        <v>2</v>
      </c>
      <c r="C2633" s="133">
        <f t="shared" si="922"/>
        <v>2024</v>
      </c>
      <c r="D2633" s="133" t="s">
        <v>2193</v>
      </c>
      <c r="E2633" s="5" t="str">
        <f>VLOOKUP(F2633,'Set up'!$A$2:$C$48,2,FALSE)</f>
        <v>C00000019</v>
      </c>
      <c r="F2633" s="135" t="s">
        <v>402</v>
      </c>
      <c r="G2633" s="90" t="s">
        <v>793</v>
      </c>
      <c r="H2633" s="133">
        <v>3</v>
      </c>
      <c r="I2633" s="5" t="str">
        <f>VLOOKUP(F2633,'Set up'!$A$2:$C$48,3,FALSE)</f>
        <v>Cash</v>
      </c>
      <c r="J2633" s="5">
        <f>VLOOKUP(F2633,'Set up'!$A$2:$D$48,4,FALSE)</f>
        <v>0</v>
      </c>
      <c r="K2633" s="4">
        <f t="shared" si="923"/>
        <v>45337</v>
      </c>
      <c r="L2633" s="5">
        <f t="shared" si="924"/>
        <v>2</v>
      </c>
      <c r="M2633" s="5">
        <f t="shared" si="925"/>
        <v>2024</v>
      </c>
      <c r="N2633" s="6">
        <v>187.5</v>
      </c>
      <c r="O2633" s="6"/>
      <c r="P2633" s="6">
        <f t="shared" si="926"/>
        <v>187.5</v>
      </c>
      <c r="Q2633" s="128">
        <f t="shared" si="927"/>
        <v>4289865.4500000011</v>
      </c>
      <c r="R2633" s="44" t="str">
        <f>VLOOKUP(F2633,'Set up'!$A$2:$E$48,5,FALSE)</f>
        <v>Trsf</v>
      </c>
    </row>
    <row r="2634" spans="1:18" s="135" customFormat="1" x14ac:dyDescent="0.3">
      <c r="A2634" s="134">
        <v>45337</v>
      </c>
      <c r="B2634" s="133">
        <f t="shared" si="921"/>
        <v>2</v>
      </c>
      <c r="C2634" s="133">
        <f t="shared" si="922"/>
        <v>2024</v>
      </c>
      <c r="D2634" s="133" t="s">
        <v>2193</v>
      </c>
      <c r="E2634" s="5" t="str">
        <f>VLOOKUP(F2634,'Set up'!$A$2:$C$48,2,FALSE)</f>
        <v>C00000019</v>
      </c>
      <c r="F2634" s="135" t="s">
        <v>402</v>
      </c>
      <c r="G2634" s="90" t="s">
        <v>1471</v>
      </c>
      <c r="H2634" s="133">
        <v>1</v>
      </c>
      <c r="I2634" s="5" t="str">
        <f>VLOOKUP(F2634,'Set up'!$A$2:$C$48,3,FALSE)</f>
        <v>Cash</v>
      </c>
      <c r="J2634" s="5">
        <f>VLOOKUP(F2634,'Set up'!$A$2:$D$48,4,FALSE)</f>
        <v>0</v>
      </c>
      <c r="K2634" s="4">
        <f t="shared" si="923"/>
        <v>45337</v>
      </c>
      <c r="L2634" s="5">
        <f t="shared" si="924"/>
        <v>2</v>
      </c>
      <c r="M2634" s="5">
        <f t="shared" si="925"/>
        <v>2024</v>
      </c>
      <c r="N2634" s="6">
        <v>390</v>
      </c>
      <c r="O2634" s="6"/>
      <c r="P2634" s="6">
        <f t="shared" si="926"/>
        <v>390</v>
      </c>
      <c r="Q2634" s="128">
        <f t="shared" si="927"/>
        <v>4290255.4500000011</v>
      </c>
      <c r="R2634" s="44" t="str">
        <f>VLOOKUP(F2634,'Set up'!$A$2:$E$48,5,FALSE)</f>
        <v>Trsf</v>
      </c>
    </row>
    <row r="2635" spans="1:18" s="135" customFormat="1" x14ac:dyDescent="0.3">
      <c r="A2635" s="134">
        <v>45337</v>
      </c>
      <c r="B2635" s="133">
        <f t="shared" si="921"/>
        <v>2</v>
      </c>
      <c r="C2635" s="133">
        <f t="shared" si="922"/>
        <v>2024</v>
      </c>
      <c r="D2635" s="133" t="s">
        <v>2194</v>
      </c>
      <c r="E2635" s="5" t="str">
        <f>VLOOKUP(F2635,'Set up'!$A$2:$C$48,2,FALSE)</f>
        <v>C00000010</v>
      </c>
      <c r="F2635" s="135" t="s">
        <v>62</v>
      </c>
      <c r="G2635" s="95" t="s">
        <v>793</v>
      </c>
      <c r="H2635" s="133">
        <v>5</v>
      </c>
      <c r="I2635" s="5">
        <f>VLOOKUP(F2635,'Set up'!$A$2:$C$48,3,FALSE)</f>
        <v>120</v>
      </c>
      <c r="J2635" s="5">
        <f>VLOOKUP(F2635,'Set up'!$A$2:$D$48,4,FALSE)</f>
        <v>120</v>
      </c>
      <c r="K2635" s="4">
        <f t="shared" si="923"/>
        <v>45457</v>
      </c>
      <c r="L2635" s="5">
        <f t="shared" si="924"/>
        <v>6</v>
      </c>
      <c r="M2635" s="5">
        <f t="shared" si="925"/>
        <v>2024</v>
      </c>
      <c r="N2635" s="6">
        <v>287.5</v>
      </c>
      <c r="O2635" s="6"/>
      <c r="P2635" s="6">
        <f t="shared" si="926"/>
        <v>287.5</v>
      </c>
      <c r="Q2635" s="128">
        <f t="shared" si="927"/>
        <v>4290542.9500000011</v>
      </c>
      <c r="R2635" s="44" t="str">
        <f>VLOOKUP(F2635,'Set up'!$A$2:$E$48,5,FALSE)</f>
        <v>Trsf</v>
      </c>
    </row>
    <row r="2636" spans="1:18" s="135" customFormat="1" x14ac:dyDescent="0.3">
      <c r="A2636" s="134">
        <v>45337</v>
      </c>
      <c r="B2636" s="133">
        <f t="shared" si="921"/>
        <v>2</v>
      </c>
      <c r="C2636" s="133">
        <f t="shared" si="922"/>
        <v>2024</v>
      </c>
      <c r="D2636" s="133" t="s">
        <v>2194</v>
      </c>
      <c r="E2636" s="5" t="str">
        <f>VLOOKUP(F2636,'Set up'!$A$2:$C$48,2,FALSE)</f>
        <v>C00000010</v>
      </c>
      <c r="F2636" s="135" t="s">
        <v>62</v>
      </c>
      <c r="G2636" s="90" t="s">
        <v>946</v>
      </c>
      <c r="H2636" s="133">
        <v>1</v>
      </c>
      <c r="I2636" s="5">
        <f>VLOOKUP(F2636,'Set up'!$A$2:$C$48,3,FALSE)</f>
        <v>120</v>
      </c>
      <c r="J2636" s="5">
        <f>VLOOKUP(F2636,'Set up'!$A$2:$D$48,4,FALSE)</f>
        <v>120</v>
      </c>
      <c r="K2636" s="4">
        <f t="shared" si="923"/>
        <v>45457</v>
      </c>
      <c r="L2636" s="5">
        <f t="shared" si="924"/>
        <v>6</v>
      </c>
      <c r="M2636" s="5">
        <f t="shared" si="925"/>
        <v>2024</v>
      </c>
      <c r="N2636" s="6">
        <v>420</v>
      </c>
      <c r="O2636" s="6"/>
      <c r="P2636" s="6">
        <f t="shared" si="926"/>
        <v>420</v>
      </c>
      <c r="Q2636" s="128">
        <f t="shared" si="927"/>
        <v>4290962.9500000011</v>
      </c>
      <c r="R2636" s="44" t="str">
        <f>VLOOKUP(F2636,'Set up'!$A$2:$E$48,5,FALSE)</f>
        <v>Trsf</v>
      </c>
    </row>
    <row r="2637" spans="1:18" s="135" customFormat="1" x14ac:dyDescent="0.3">
      <c r="A2637" s="134">
        <v>45338</v>
      </c>
      <c r="B2637" s="133">
        <f t="shared" si="921"/>
        <v>2</v>
      </c>
      <c r="C2637" s="133">
        <f t="shared" si="922"/>
        <v>2024</v>
      </c>
      <c r="D2637" s="133" t="s">
        <v>2195</v>
      </c>
      <c r="E2637" s="5" t="str">
        <f>VLOOKUP(F2637,'Set up'!$A$2:$C$48,2,FALSE)</f>
        <v>C00000021</v>
      </c>
      <c r="F2637" s="135" t="s">
        <v>493</v>
      </c>
      <c r="G2637" s="107" t="s">
        <v>67</v>
      </c>
      <c r="H2637" s="133">
        <v>1</v>
      </c>
      <c r="I2637" s="5" t="str">
        <f>VLOOKUP(F2637,'Set up'!$A$2:$C$48,3,FALSE)</f>
        <v>Cash</v>
      </c>
      <c r="J2637" s="5">
        <f>VLOOKUP(F2637,'Set up'!$A$2:$D$48,4,FALSE)</f>
        <v>0</v>
      </c>
      <c r="K2637" s="4">
        <f t="shared" si="923"/>
        <v>45338</v>
      </c>
      <c r="L2637" s="5">
        <f t="shared" si="924"/>
        <v>2</v>
      </c>
      <c r="M2637" s="5">
        <f t="shared" si="925"/>
        <v>2024</v>
      </c>
      <c r="N2637" s="96">
        <v>1738</v>
      </c>
      <c r="O2637" s="6"/>
      <c r="P2637" s="6">
        <f t="shared" si="926"/>
        <v>1738</v>
      </c>
      <c r="Q2637" s="128">
        <f t="shared" si="927"/>
        <v>4292700.9500000011</v>
      </c>
      <c r="R2637" s="44" t="str">
        <f>VLOOKUP(F2637,'Set up'!$A$2:$E$48,5,FALSE)</f>
        <v>PD Chq</v>
      </c>
    </row>
    <row r="2638" spans="1:18" s="135" customFormat="1" x14ac:dyDescent="0.3">
      <c r="A2638" s="134">
        <v>45338</v>
      </c>
      <c r="B2638" s="133">
        <f t="shared" si="921"/>
        <v>2</v>
      </c>
      <c r="C2638" s="133">
        <f t="shared" si="922"/>
        <v>2024</v>
      </c>
      <c r="D2638" s="133" t="s">
        <v>2195</v>
      </c>
      <c r="E2638" s="5" t="str">
        <f>VLOOKUP(F2638,'Set up'!$A$2:$C$48,2,FALSE)</f>
        <v>C00000021</v>
      </c>
      <c r="F2638" s="135" t="s">
        <v>493</v>
      </c>
      <c r="G2638" s="99" t="s">
        <v>2130</v>
      </c>
      <c r="H2638" s="133">
        <v>1</v>
      </c>
      <c r="I2638" s="5" t="str">
        <f>VLOOKUP(F2638,'Set up'!$A$2:$C$48,3,FALSE)</f>
        <v>Cash</v>
      </c>
      <c r="J2638" s="5">
        <f>VLOOKUP(F2638,'Set up'!$A$2:$D$48,4,FALSE)</f>
        <v>0</v>
      </c>
      <c r="K2638" s="4">
        <f t="shared" si="923"/>
        <v>45338</v>
      </c>
      <c r="L2638" s="5">
        <f t="shared" si="924"/>
        <v>2</v>
      </c>
      <c r="M2638" s="5">
        <f t="shared" si="925"/>
        <v>2024</v>
      </c>
      <c r="N2638" s="96">
        <v>259.60000000000002</v>
      </c>
      <c r="O2638" s="6"/>
      <c r="P2638" s="6">
        <f t="shared" si="926"/>
        <v>259.60000000000002</v>
      </c>
      <c r="Q2638" s="128">
        <f t="shared" si="927"/>
        <v>4292960.5500000007</v>
      </c>
      <c r="R2638" s="44" t="str">
        <f>VLOOKUP(F2638,'Set up'!$A$2:$E$48,5,FALSE)</f>
        <v>PD Chq</v>
      </c>
    </row>
    <row r="2639" spans="1:18" s="135" customFormat="1" x14ac:dyDescent="0.3">
      <c r="A2639" s="134">
        <v>45338</v>
      </c>
      <c r="B2639" s="133">
        <f t="shared" si="921"/>
        <v>2</v>
      </c>
      <c r="C2639" s="133">
        <f t="shared" si="922"/>
        <v>2024</v>
      </c>
      <c r="D2639" s="133" t="s">
        <v>2195</v>
      </c>
      <c r="E2639" s="5" t="str">
        <f>VLOOKUP(F2639,'Set up'!$A$2:$C$48,2,FALSE)</f>
        <v>C00000021</v>
      </c>
      <c r="F2639" s="135" t="s">
        <v>493</v>
      </c>
      <c r="G2639" s="99" t="s">
        <v>1063</v>
      </c>
      <c r="H2639" s="133">
        <v>1</v>
      </c>
      <c r="I2639" s="5" t="str">
        <f>VLOOKUP(F2639,'Set up'!$A$2:$C$48,3,FALSE)</f>
        <v>Cash</v>
      </c>
      <c r="J2639" s="5">
        <f>VLOOKUP(F2639,'Set up'!$A$2:$D$48,4,FALSE)</f>
        <v>0</v>
      </c>
      <c r="K2639" s="4">
        <f t="shared" si="923"/>
        <v>45338</v>
      </c>
      <c r="L2639" s="5">
        <f t="shared" si="924"/>
        <v>2</v>
      </c>
      <c r="M2639" s="5">
        <f t="shared" si="925"/>
        <v>2024</v>
      </c>
      <c r="N2639" s="96">
        <v>95</v>
      </c>
      <c r="O2639" s="6"/>
      <c r="P2639" s="6">
        <f t="shared" si="926"/>
        <v>95</v>
      </c>
      <c r="Q2639" s="128">
        <f t="shared" si="927"/>
        <v>4293055.5500000007</v>
      </c>
      <c r="R2639" s="44" t="str">
        <f>VLOOKUP(F2639,'Set up'!$A$2:$E$48,5,FALSE)</f>
        <v>PD Chq</v>
      </c>
    </row>
    <row r="2640" spans="1:18" s="135" customFormat="1" x14ac:dyDescent="0.3">
      <c r="A2640" s="134">
        <v>45338</v>
      </c>
      <c r="B2640" s="133">
        <f t="shared" si="921"/>
        <v>2</v>
      </c>
      <c r="C2640" s="133">
        <f t="shared" si="922"/>
        <v>2024</v>
      </c>
      <c r="D2640" s="133" t="s">
        <v>2195</v>
      </c>
      <c r="E2640" s="5" t="str">
        <f>VLOOKUP(F2640,'Set up'!$A$2:$C$48,2,FALSE)</f>
        <v>C00000021</v>
      </c>
      <c r="F2640" s="135" t="s">
        <v>493</v>
      </c>
      <c r="G2640" s="90" t="s">
        <v>1112</v>
      </c>
      <c r="H2640" s="133">
        <v>5</v>
      </c>
      <c r="I2640" s="5" t="str">
        <f>VLOOKUP(F2640,'Set up'!$A$2:$C$48,3,FALSE)</f>
        <v>Cash</v>
      </c>
      <c r="J2640" s="5">
        <f>VLOOKUP(F2640,'Set up'!$A$2:$D$48,4,FALSE)</f>
        <v>0</v>
      </c>
      <c r="K2640" s="4">
        <f t="shared" si="923"/>
        <v>45338</v>
      </c>
      <c r="L2640" s="5">
        <f t="shared" si="924"/>
        <v>2</v>
      </c>
      <c r="M2640" s="5">
        <f t="shared" si="925"/>
        <v>2024</v>
      </c>
      <c r="N2640" s="6">
        <v>312.5</v>
      </c>
      <c r="O2640" s="6"/>
      <c r="P2640" s="6">
        <f t="shared" si="926"/>
        <v>312.5</v>
      </c>
      <c r="Q2640" s="128">
        <f t="shared" si="927"/>
        <v>4293368.0500000007</v>
      </c>
      <c r="R2640" s="44" t="str">
        <f>VLOOKUP(F2640,'Set up'!$A$2:$E$48,5,FALSE)</f>
        <v>PD Chq</v>
      </c>
    </row>
    <row r="2641" spans="1:18" s="135" customFormat="1" x14ac:dyDescent="0.3">
      <c r="A2641" s="134">
        <v>45341</v>
      </c>
      <c r="B2641" s="133">
        <f t="shared" si="921"/>
        <v>2</v>
      </c>
      <c r="C2641" s="133">
        <f t="shared" si="922"/>
        <v>2024</v>
      </c>
      <c r="D2641" s="133" t="s">
        <v>2196</v>
      </c>
      <c r="E2641" s="5" t="str">
        <f>VLOOKUP(F2641,'Set up'!$A$2:$C$48,2,FALSE)</f>
        <v>C00000042</v>
      </c>
      <c r="F2641" s="135" t="s">
        <v>2020</v>
      </c>
      <c r="G2641" s="103" t="s">
        <v>1112</v>
      </c>
      <c r="H2641" s="133">
        <v>2</v>
      </c>
      <c r="I2641" s="5" t="str">
        <f>VLOOKUP(F2641,'Set up'!$A$2:$C$48,3,FALSE)</f>
        <v>Cash</v>
      </c>
      <c r="J2641" s="5">
        <f>VLOOKUP(F2641,'Set up'!$A$2:$D$48,4,FALSE)</f>
        <v>0</v>
      </c>
      <c r="K2641" s="4">
        <f t="shared" si="923"/>
        <v>45341</v>
      </c>
      <c r="L2641" s="5">
        <f t="shared" si="924"/>
        <v>2</v>
      </c>
      <c r="M2641" s="5">
        <f t="shared" si="925"/>
        <v>2024</v>
      </c>
      <c r="N2641" s="6">
        <v>125</v>
      </c>
      <c r="O2641" s="6"/>
      <c r="P2641" s="6">
        <f t="shared" si="926"/>
        <v>125</v>
      </c>
      <c r="Q2641" s="128">
        <f t="shared" si="927"/>
        <v>4293493.0500000007</v>
      </c>
      <c r="R2641" s="44" t="str">
        <f>VLOOKUP(F2641,'Set up'!$A$2:$E$48,5,FALSE)</f>
        <v>Trsf</v>
      </c>
    </row>
    <row r="2642" spans="1:18" s="135" customFormat="1" x14ac:dyDescent="0.3">
      <c r="A2642" s="134">
        <v>45342</v>
      </c>
      <c r="B2642" s="133">
        <f t="shared" si="921"/>
        <v>2</v>
      </c>
      <c r="C2642" s="133">
        <f t="shared" si="922"/>
        <v>2024</v>
      </c>
      <c r="D2642" s="133" t="s">
        <v>2197</v>
      </c>
      <c r="E2642" s="5" t="str">
        <f>VLOOKUP(F2642,'Set up'!$A$2:$C$48,2,FALSE)</f>
        <v>C00000042</v>
      </c>
      <c r="F2642" s="135" t="s">
        <v>2020</v>
      </c>
      <c r="G2642" s="103" t="s">
        <v>1736</v>
      </c>
      <c r="H2642" s="133">
        <v>2</v>
      </c>
      <c r="I2642" s="5" t="str">
        <f>VLOOKUP(F2642,'Set up'!$A$2:$C$48,3,FALSE)</f>
        <v>Cash</v>
      </c>
      <c r="J2642" s="5">
        <f>VLOOKUP(F2642,'Set up'!$A$2:$D$48,4,FALSE)</f>
        <v>0</v>
      </c>
      <c r="K2642" s="4">
        <f t="shared" si="923"/>
        <v>45342</v>
      </c>
      <c r="L2642" s="5">
        <f t="shared" si="924"/>
        <v>2</v>
      </c>
      <c r="M2642" s="5">
        <f t="shared" si="925"/>
        <v>2024</v>
      </c>
      <c r="N2642" s="6">
        <v>3212</v>
      </c>
      <c r="O2642" s="6"/>
      <c r="P2642" s="6">
        <f t="shared" si="926"/>
        <v>3212</v>
      </c>
      <c r="Q2642" s="128">
        <f t="shared" si="927"/>
        <v>4296705.0500000007</v>
      </c>
      <c r="R2642" s="44" t="str">
        <f>VLOOKUP(F2642,'Set up'!$A$2:$E$48,5,FALSE)</f>
        <v>Trsf</v>
      </c>
    </row>
    <row r="2643" spans="1:18" s="135" customFormat="1" x14ac:dyDescent="0.3">
      <c r="A2643" s="134">
        <v>45342</v>
      </c>
      <c r="B2643" s="133">
        <f t="shared" si="921"/>
        <v>2</v>
      </c>
      <c r="C2643" s="133">
        <f t="shared" si="922"/>
        <v>2024</v>
      </c>
      <c r="D2643" s="133" t="s">
        <v>2197</v>
      </c>
      <c r="E2643" s="5" t="str">
        <f>VLOOKUP(F2643,'Set up'!$A$2:$C$48,2,FALSE)</f>
        <v>C00000042</v>
      </c>
      <c r="F2643" s="135" t="s">
        <v>2020</v>
      </c>
      <c r="G2643" s="90" t="s">
        <v>915</v>
      </c>
      <c r="H2643" s="133">
        <v>15</v>
      </c>
      <c r="I2643" s="5" t="str">
        <f>VLOOKUP(F2643,'Set up'!$A$2:$C$48,3,FALSE)</f>
        <v>Cash</v>
      </c>
      <c r="J2643" s="5">
        <f>VLOOKUP(F2643,'Set up'!$A$2:$D$48,4,FALSE)</f>
        <v>0</v>
      </c>
      <c r="K2643" s="4">
        <f t="shared" si="923"/>
        <v>45342</v>
      </c>
      <c r="L2643" s="5">
        <f t="shared" si="924"/>
        <v>2</v>
      </c>
      <c r="M2643" s="5">
        <f t="shared" si="925"/>
        <v>2024</v>
      </c>
      <c r="N2643" s="6">
        <v>2610</v>
      </c>
      <c r="O2643" s="6"/>
      <c r="P2643" s="6">
        <f t="shared" si="926"/>
        <v>2610</v>
      </c>
      <c r="Q2643" s="128">
        <f t="shared" si="927"/>
        <v>4299315.0500000007</v>
      </c>
      <c r="R2643" s="44" t="str">
        <f>VLOOKUP(F2643,'Set up'!$A$2:$E$48,5,FALSE)</f>
        <v>Trsf</v>
      </c>
    </row>
    <row r="2644" spans="1:18" s="135" customFormat="1" x14ac:dyDescent="0.3">
      <c r="A2644" s="134">
        <v>45342</v>
      </c>
      <c r="B2644" s="133">
        <f t="shared" si="921"/>
        <v>2</v>
      </c>
      <c r="C2644" s="133">
        <f t="shared" si="922"/>
        <v>2024</v>
      </c>
      <c r="D2644" s="133" t="s">
        <v>2197</v>
      </c>
      <c r="E2644" s="5" t="str">
        <f>VLOOKUP(F2644,'Set up'!$A$2:$C$48,2,FALSE)</f>
        <v>C00000042</v>
      </c>
      <c r="F2644" s="135" t="s">
        <v>2020</v>
      </c>
      <c r="G2644" s="90" t="s">
        <v>1925</v>
      </c>
      <c r="H2644" s="133">
        <v>2</v>
      </c>
      <c r="I2644" s="5" t="str">
        <f>VLOOKUP(F2644,'Set up'!$A$2:$C$48,3,FALSE)</f>
        <v>Cash</v>
      </c>
      <c r="J2644" s="5">
        <f>VLOOKUP(F2644,'Set up'!$A$2:$D$48,4,FALSE)</f>
        <v>0</v>
      </c>
      <c r="K2644" s="4">
        <f t="shared" si="923"/>
        <v>45342</v>
      </c>
      <c r="L2644" s="5">
        <f t="shared" si="924"/>
        <v>2</v>
      </c>
      <c r="M2644" s="5">
        <f t="shared" si="925"/>
        <v>2024</v>
      </c>
      <c r="N2644" s="6">
        <v>468</v>
      </c>
      <c r="O2644" s="6"/>
      <c r="P2644" s="6">
        <f t="shared" si="926"/>
        <v>468</v>
      </c>
      <c r="Q2644" s="128">
        <f t="shared" si="927"/>
        <v>4299783.0500000007</v>
      </c>
      <c r="R2644" s="44" t="str">
        <f>VLOOKUP(F2644,'Set up'!$A$2:$E$48,5,FALSE)</f>
        <v>Trsf</v>
      </c>
    </row>
    <row r="2645" spans="1:18" s="135" customFormat="1" x14ac:dyDescent="0.3">
      <c r="A2645" s="134">
        <v>45342</v>
      </c>
      <c r="B2645" s="133">
        <f t="shared" si="921"/>
        <v>2</v>
      </c>
      <c r="C2645" s="133">
        <f t="shared" si="922"/>
        <v>2024</v>
      </c>
      <c r="D2645" s="133" t="s">
        <v>2197</v>
      </c>
      <c r="E2645" s="5" t="str">
        <f>VLOOKUP(F2645,'Set up'!$A$2:$C$48,2,FALSE)</f>
        <v>C00000042</v>
      </c>
      <c r="F2645" s="135" t="s">
        <v>2020</v>
      </c>
      <c r="G2645" s="90" t="s">
        <v>1063</v>
      </c>
      <c r="H2645" s="133">
        <v>4</v>
      </c>
      <c r="I2645" s="5" t="str">
        <f>VLOOKUP(F2645,'Set up'!$A$2:$C$48,3,FALSE)</f>
        <v>Cash</v>
      </c>
      <c r="J2645" s="5">
        <f>VLOOKUP(F2645,'Set up'!$A$2:$D$48,4,FALSE)</f>
        <v>0</v>
      </c>
      <c r="K2645" s="4">
        <f t="shared" si="923"/>
        <v>45342</v>
      </c>
      <c r="L2645" s="5">
        <f t="shared" si="924"/>
        <v>2</v>
      </c>
      <c r="M2645" s="5">
        <f t="shared" si="925"/>
        <v>2024</v>
      </c>
      <c r="N2645" s="6">
        <v>380</v>
      </c>
      <c r="O2645" s="6"/>
      <c r="P2645" s="6">
        <f t="shared" si="926"/>
        <v>380</v>
      </c>
      <c r="Q2645" s="128">
        <f t="shared" si="927"/>
        <v>4300163.0500000007</v>
      </c>
      <c r="R2645" s="44" t="str">
        <f>VLOOKUP(F2645,'Set up'!$A$2:$E$48,5,FALSE)</f>
        <v>Trsf</v>
      </c>
    </row>
    <row r="2646" spans="1:18" s="135" customFormat="1" x14ac:dyDescent="0.3">
      <c r="A2646" s="134">
        <v>45342</v>
      </c>
      <c r="B2646" s="133">
        <f t="shared" si="921"/>
        <v>2</v>
      </c>
      <c r="C2646" s="133">
        <f t="shared" si="922"/>
        <v>2024</v>
      </c>
      <c r="D2646" s="133" t="s">
        <v>2197</v>
      </c>
      <c r="E2646" s="5" t="str">
        <f>VLOOKUP(F2646,'Set up'!$A$2:$C$48,2,FALSE)</f>
        <v>C00000042</v>
      </c>
      <c r="F2646" s="135" t="s">
        <v>2020</v>
      </c>
      <c r="G2646" s="90" t="s">
        <v>2010</v>
      </c>
      <c r="H2646" s="133">
        <v>1</v>
      </c>
      <c r="I2646" s="5" t="str">
        <f>VLOOKUP(F2646,'Set up'!$A$2:$C$48,3,FALSE)</f>
        <v>Cash</v>
      </c>
      <c r="J2646" s="5">
        <f>VLOOKUP(F2646,'Set up'!$A$2:$D$48,4,FALSE)</f>
        <v>0</v>
      </c>
      <c r="K2646" s="4">
        <f t="shared" si="923"/>
        <v>45342</v>
      </c>
      <c r="L2646" s="5">
        <f t="shared" si="924"/>
        <v>2</v>
      </c>
      <c r="M2646" s="5">
        <f t="shared" si="925"/>
        <v>2024</v>
      </c>
      <c r="N2646" s="6">
        <v>900</v>
      </c>
      <c r="O2646" s="6"/>
      <c r="P2646" s="6">
        <f t="shared" si="926"/>
        <v>900</v>
      </c>
      <c r="Q2646" s="128">
        <f t="shared" si="927"/>
        <v>4301063.0500000007</v>
      </c>
      <c r="R2646" s="44" t="str">
        <f>VLOOKUP(F2646,'Set up'!$A$2:$E$48,5,FALSE)</f>
        <v>Trsf</v>
      </c>
    </row>
    <row r="2647" spans="1:18" s="135" customFormat="1" x14ac:dyDescent="0.3">
      <c r="A2647" s="134">
        <v>45342</v>
      </c>
      <c r="B2647" s="133">
        <f t="shared" si="921"/>
        <v>2</v>
      </c>
      <c r="C2647" s="133">
        <f t="shared" si="922"/>
        <v>2024</v>
      </c>
      <c r="D2647" s="133" t="s">
        <v>2197</v>
      </c>
      <c r="E2647" s="5" t="str">
        <f>VLOOKUP(F2647,'Set up'!$A$2:$C$48,2,FALSE)</f>
        <v>C00000042</v>
      </c>
      <c r="F2647" s="135" t="s">
        <v>2020</v>
      </c>
      <c r="G2647" s="99" t="s">
        <v>46</v>
      </c>
      <c r="H2647" s="133">
        <v>1</v>
      </c>
      <c r="I2647" s="5" t="str">
        <f>VLOOKUP(F2647,'Set up'!$A$2:$C$48,3,FALSE)</f>
        <v>Cash</v>
      </c>
      <c r="J2647" s="5">
        <f>VLOOKUP(F2647,'Set up'!$A$2:$D$48,4,FALSE)</f>
        <v>0</v>
      </c>
      <c r="K2647" s="4">
        <f t="shared" si="923"/>
        <v>45342</v>
      </c>
      <c r="L2647" s="5">
        <f t="shared" si="924"/>
        <v>2</v>
      </c>
      <c r="M2647" s="5">
        <f t="shared" si="925"/>
        <v>2024</v>
      </c>
      <c r="N2647" s="6">
        <v>110</v>
      </c>
      <c r="O2647" s="6"/>
      <c r="P2647" s="6">
        <f t="shared" si="926"/>
        <v>110</v>
      </c>
      <c r="Q2647" s="128">
        <f t="shared" si="927"/>
        <v>4301173.0500000007</v>
      </c>
      <c r="R2647" s="44" t="str">
        <f>VLOOKUP(F2647,'Set up'!$A$2:$E$49,5,FALSE)</f>
        <v>Trsf</v>
      </c>
    </row>
    <row r="2648" spans="1:18" s="135" customFormat="1" x14ac:dyDescent="0.3">
      <c r="A2648" s="134">
        <v>45342</v>
      </c>
      <c r="B2648" s="133">
        <f t="shared" si="921"/>
        <v>2</v>
      </c>
      <c r="C2648" s="133">
        <f t="shared" si="922"/>
        <v>2024</v>
      </c>
      <c r="D2648" s="133" t="s">
        <v>2198</v>
      </c>
      <c r="E2648" s="5" t="str">
        <f>VLOOKUP(F2648,'Set up'!$A$2:$C$48,2,FALSE)</f>
        <v>C00000026</v>
      </c>
      <c r="F2648" s="135" t="s">
        <v>786</v>
      </c>
      <c r="G2648" s="95" t="s">
        <v>1401</v>
      </c>
      <c r="H2648" s="133">
        <v>2</v>
      </c>
      <c r="I2648" s="5" t="str">
        <f>VLOOKUP(F2648,'Set up'!$A$2:$C$48,3,FALSE)</f>
        <v>Cash</v>
      </c>
      <c r="J2648" s="5">
        <f>VLOOKUP(F2648,'Set up'!$A$2:$D$48,4,FALSE)</f>
        <v>0</v>
      </c>
      <c r="K2648" s="4">
        <f t="shared" si="923"/>
        <v>45342</v>
      </c>
      <c r="L2648" s="5">
        <f t="shared" si="924"/>
        <v>2</v>
      </c>
      <c r="M2648" s="5">
        <f t="shared" si="925"/>
        <v>2024</v>
      </c>
      <c r="N2648" s="6">
        <v>350</v>
      </c>
      <c r="O2648" s="6"/>
      <c r="P2648" s="6">
        <f t="shared" si="926"/>
        <v>350</v>
      </c>
      <c r="Q2648" s="128">
        <f t="shared" si="927"/>
        <v>4301523.0500000007</v>
      </c>
      <c r="R2648" s="44" t="str">
        <f>VLOOKUP(F2648,'Set up'!$A$2:$E$49,5,FALSE)</f>
        <v>Trsf</v>
      </c>
    </row>
    <row r="2649" spans="1:18" s="135" customFormat="1" x14ac:dyDescent="0.3">
      <c r="A2649" s="134">
        <v>45342</v>
      </c>
      <c r="B2649" s="133">
        <f t="shared" si="921"/>
        <v>2</v>
      </c>
      <c r="C2649" s="133">
        <f t="shared" si="922"/>
        <v>2024</v>
      </c>
      <c r="D2649" s="133" t="s">
        <v>2198</v>
      </c>
      <c r="E2649" s="5" t="str">
        <f>VLOOKUP(F2649,'Set up'!$A$2:$C$48,2,FALSE)</f>
        <v>C00000026</v>
      </c>
      <c r="F2649" s="135" t="s">
        <v>786</v>
      </c>
      <c r="G2649" s="90" t="s">
        <v>1131</v>
      </c>
      <c r="H2649" s="133">
        <v>1</v>
      </c>
      <c r="I2649" s="5" t="str">
        <f>VLOOKUP(F2649,'Set up'!$A$2:$C$48,3,FALSE)</f>
        <v>Cash</v>
      </c>
      <c r="J2649" s="5">
        <f>VLOOKUP(F2649,'Set up'!$A$2:$D$48,4,FALSE)</f>
        <v>0</v>
      </c>
      <c r="K2649" s="4">
        <f t="shared" si="923"/>
        <v>45342</v>
      </c>
      <c r="L2649" s="5">
        <f t="shared" si="924"/>
        <v>2</v>
      </c>
      <c r="M2649" s="5">
        <f t="shared" si="925"/>
        <v>2024</v>
      </c>
      <c r="N2649" s="6">
        <v>50</v>
      </c>
      <c r="O2649" s="6"/>
      <c r="P2649" s="6">
        <f t="shared" si="926"/>
        <v>50</v>
      </c>
      <c r="Q2649" s="128">
        <f t="shared" si="927"/>
        <v>4301573.0500000007</v>
      </c>
      <c r="R2649" s="44" t="str">
        <f>VLOOKUP(F2649,'Set up'!$A$2:$E$49,5,FALSE)</f>
        <v>Trsf</v>
      </c>
    </row>
    <row r="2650" spans="1:18" s="135" customFormat="1" x14ac:dyDescent="0.3">
      <c r="A2650" s="134">
        <v>45342</v>
      </c>
      <c r="B2650" s="133">
        <f t="shared" si="921"/>
        <v>2</v>
      </c>
      <c r="C2650" s="133">
        <f t="shared" si="922"/>
        <v>2024</v>
      </c>
      <c r="D2650" s="133" t="s">
        <v>2201</v>
      </c>
      <c r="E2650" s="5" t="str">
        <f>VLOOKUP(F2650,'Set up'!$A$2:$C$49,2,FALSE)</f>
        <v>C00000047</v>
      </c>
      <c r="F2650" s="1" t="s">
        <v>2199</v>
      </c>
      <c r="G2650" s="103" t="s">
        <v>2112</v>
      </c>
      <c r="H2650" s="133">
        <v>1</v>
      </c>
      <c r="I2650" s="5" t="str">
        <f>VLOOKUP(F2650,'Set up'!$A$2:$C$49,3,FALSE)</f>
        <v>Cash</v>
      </c>
      <c r="J2650" s="5">
        <f>VLOOKUP(F2650,'Set up'!$A$2:$D$49,4,FALSE)</f>
        <v>0</v>
      </c>
      <c r="K2650" s="4">
        <f t="shared" si="923"/>
        <v>45342</v>
      </c>
      <c r="L2650" s="5">
        <f t="shared" si="924"/>
        <v>2</v>
      </c>
      <c r="M2650" s="5">
        <f t="shared" si="925"/>
        <v>2024</v>
      </c>
      <c r="N2650" s="96">
        <v>575</v>
      </c>
      <c r="O2650" s="6"/>
      <c r="P2650" s="6">
        <f t="shared" si="926"/>
        <v>575</v>
      </c>
      <c r="Q2650" s="128">
        <f t="shared" si="927"/>
        <v>4302148.0500000007</v>
      </c>
      <c r="R2650" s="44" t="str">
        <f>VLOOKUP(F2650,'Set up'!$A$2:$E$49,5,FALSE)</f>
        <v>Trsf</v>
      </c>
    </row>
    <row r="2651" spans="1:18" s="135" customFormat="1" x14ac:dyDescent="0.3">
      <c r="A2651" s="134">
        <v>45342</v>
      </c>
      <c r="B2651" s="133">
        <f t="shared" si="921"/>
        <v>2</v>
      </c>
      <c r="C2651" s="133">
        <f t="shared" si="922"/>
        <v>2024</v>
      </c>
      <c r="D2651" s="133" t="s">
        <v>2201</v>
      </c>
      <c r="E2651" s="5" t="str">
        <f>VLOOKUP(F2651,'Set up'!$A$2:$C$49,2,FALSE)</f>
        <v>C00000047</v>
      </c>
      <c r="F2651" s="1" t="s">
        <v>2199</v>
      </c>
      <c r="G2651" s="103" t="s">
        <v>2202</v>
      </c>
      <c r="H2651" s="133">
        <v>1</v>
      </c>
      <c r="I2651" s="5" t="str">
        <f>VLOOKUP(F2651,'Set up'!$A$2:$C$49,3,FALSE)</f>
        <v>Cash</v>
      </c>
      <c r="J2651" s="5">
        <f>VLOOKUP(F2651,'Set up'!$A$2:$D$49,4,FALSE)</f>
        <v>0</v>
      </c>
      <c r="K2651" s="4">
        <f t="shared" si="923"/>
        <v>45342</v>
      </c>
      <c r="L2651" s="5">
        <f t="shared" si="924"/>
        <v>2</v>
      </c>
      <c r="M2651" s="5">
        <f t="shared" si="925"/>
        <v>2024</v>
      </c>
      <c r="N2651" s="96">
        <v>48</v>
      </c>
      <c r="O2651" s="6"/>
      <c r="P2651" s="6">
        <f t="shared" si="926"/>
        <v>48</v>
      </c>
      <c r="Q2651" s="128">
        <f t="shared" si="927"/>
        <v>4302196.0500000007</v>
      </c>
      <c r="R2651" s="44" t="str">
        <f>VLOOKUP(F2651,'Set up'!$A$2:$E$49,5,FALSE)</f>
        <v>Trsf</v>
      </c>
    </row>
    <row r="2652" spans="1:18" s="135" customFormat="1" x14ac:dyDescent="0.3">
      <c r="A2652" s="134">
        <v>45343</v>
      </c>
      <c r="B2652" s="133">
        <f t="shared" si="921"/>
        <v>2</v>
      </c>
      <c r="C2652" s="133">
        <f t="shared" si="922"/>
        <v>2024</v>
      </c>
      <c r="D2652" s="133" t="s">
        <v>2203</v>
      </c>
      <c r="E2652" s="5" t="str">
        <f>VLOOKUP(F2652,'Set up'!$A$2:$C$49,2,FALSE)</f>
        <v>C00000044</v>
      </c>
      <c r="F2652" s="135" t="s">
        <v>2118</v>
      </c>
      <c r="G2652" s="129" t="s">
        <v>2170</v>
      </c>
      <c r="H2652" s="133">
        <v>1</v>
      </c>
      <c r="I2652" s="5" t="str">
        <f>VLOOKUP(F2652,'Set up'!$A$2:$C$49,3,FALSE)</f>
        <v>Cash</v>
      </c>
      <c r="J2652" s="5">
        <f>VLOOKUP(F2652,'Set up'!$A$2:$D$49,4,FALSE)</f>
        <v>0</v>
      </c>
      <c r="K2652" s="4">
        <f t="shared" si="923"/>
        <v>45343</v>
      </c>
      <c r="L2652" s="5">
        <f t="shared" si="924"/>
        <v>2</v>
      </c>
      <c r="M2652" s="5">
        <f t="shared" si="925"/>
        <v>2024</v>
      </c>
      <c r="N2652" s="6">
        <v>1606</v>
      </c>
      <c r="O2652" s="6"/>
      <c r="P2652" s="6">
        <f t="shared" si="926"/>
        <v>1606</v>
      </c>
      <c r="Q2652" s="128">
        <f t="shared" si="927"/>
        <v>4303802.0500000007</v>
      </c>
      <c r="R2652" s="44" t="str">
        <f>VLOOKUP(F2652,'Set up'!$A$2:$E$49,5,FALSE)</f>
        <v>Trsf</v>
      </c>
    </row>
    <row r="2653" spans="1:18" s="135" customFormat="1" x14ac:dyDescent="0.3">
      <c r="A2653" s="134">
        <v>45343</v>
      </c>
      <c r="B2653" s="133">
        <f t="shared" si="921"/>
        <v>2</v>
      </c>
      <c r="C2653" s="133">
        <f t="shared" si="922"/>
        <v>2024</v>
      </c>
      <c r="D2653" s="133" t="s">
        <v>2203</v>
      </c>
      <c r="E2653" s="5" t="str">
        <f>VLOOKUP(F2653,'Set up'!$A$2:$C$49,2,FALSE)</f>
        <v>C00000044</v>
      </c>
      <c r="F2653" s="135" t="s">
        <v>2118</v>
      </c>
      <c r="G2653" s="138" t="s">
        <v>2171</v>
      </c>
      <c r="H2653" s="133">
        <v>3</v>
      </c>
      <c r="I2653" s="5" t="str">
        <f>VLOOKUP(F2653,'Set up'!$A$2:$C$49,3,FALSE)</f>
        <v>Cash</v>
      </c>
      <c r="J2653" s="5">
        <f>VLOOKUP(F2653,'Set up'!$A$2:$D$49,4,FALSE)</f>
        <v>0</v>
      </c>
      <c r="K2653" s="4">
        <f t="shared" si="923"/>
        <v>45343</v>
      </c>
      <c r="L2653" s="5">
        <f t="shared" si="924"/>
        <v>2</v>
      </c>
      <c r="M2653" s="5">
        <f t="shared" si="925"/>
        <v>2024</v>
      </c>
      <c r="N2653" s="6">
        <v>630</v>
      </c>
      <c r="O2653" s="6"/>
      <c r="P2653" s="6">
        <f t="shared" si="926"/>
        <v>630</v>
      </c>
      <c r="Q2653" s="128">
        <f t="shared" si="927"/>
        <v>4304432.0500000007</v>
      </c>
      <c r="R2653" s="44" t="str">
        <f>VLOOKUP(F2653,'Set up'!$A$2:$E$49,5,FALSE)</f>
        <v>Trsf</v>
      </c>
    </row>
    <row r="2654" spans="1:18" s="135" customFormat="1" x14ac:dyDescent="0.3">
      <c r="A2654" s="134">
        <v>45344</v>
      </c>
      <c r="B2654" s="133">
        <f t="shared" si="921"/>
        <v>2</v>
      </c>
      <c r="C2654" s="133">
        <f t="shared" si="922"/>
        <v>2024</v>
      </c>
      <c r="D2654" s="133" t="s">
        <v>2204</v>
      </c>
      <c r="E2654" s="5" t="str">
        <f>VLOOKUP(F2654,'Set up'!$A$2:$C$49,2,FALSE)</f>
        <v>C00000009</v>
      </c>
      <c r="F2654" s="135" t="s">
        <v>58</v>
      </c>
      <c r="G2654" s="11" t="s">
        <v>95</v>
      </c>
      <c r="H2654" s="133">
        <v>2</v>
      </c>
      <c r="I2654" s="5">
        <f>VLOOKUP(F2654,'Set up'!$A$2:$C$49,3,FALSE)</f>
        <v>60</v>
      </c>
      <c r="J2654" s="5">
        <f>VLOOKUP(F2654,'Set up'!$A$2:$D$49,4,FALSE)</f>
        <v>60</v>
      </c>
      <c r="K2654" s="4">
        <f t="shared" si="923"/>
        <v>45404</v>
      </c>
      <c r="L2654" s="5">
        <f t="shared" si="924"/>
        <v>4</v>
      </c>
      <c r="M2654" s="5">
        <f t="shared" si="925"/>
        <v>2024</v>
      </c>
      <c r="N2654" s="6">
        <v>3212</v>
      </c>
      <c r="O2654" s="6"/>
      <c r="P2654" s="6">
        <f t="shared" si="926"/>
        <v>3212</v>
      </c>
      <c r="Q2654" s="128">
        <f t="shared" si="927"/>
        <v>4307644.0500000007</v>
      </c>
      <c r="R2654" s="44" t="str">
        <f>VLOOKUP(F2654,'Set up'!$A$2:$E$49,5,FALSE)</f>
        <v>Chq</v>
      </c>
    </row>
    <row r="2655" spans="1:18" s="135" customFormat="1" x14ac:dyDescent="0.3">
      <c r="A2655" s="134">
        <v>45344</v>
      </c>
      <c r="B2655" s="133">
        <f t="shared" si="921"/>
        <v>2</v>
      </c>
      <c r="C2655" s="133">
        <f t="shared" si="922"/>
        <v>2024</v>
      </c>
      <c r="D2655" s="133" t="s">
        <v>2204</v>
      </c>
      <c r="E2655" s="5" t="str">
        <f>VLOOKUP(F2655,'Set up'!$A$2:$C$49,2,FALSE)</f>
        <v>C00000009</v>
      </c>
      <c r="F2655" s="135" t="s">
        <v>58</v>
      </c>
      <c r="G2655" s="11" t="s">
        <v>618</v>
      </c>
      <c r="H2655" s="133">
        <v>1</v>
      </c>
      <c r="I2655" s="5">
        <f>VLOOKUP(F2655,'Set up'!$A$2:$C$49,3,FALSE)</f>
        <v>60</v>
      </c>
      <c r="J2655" s="5">
        <f>VLOOKUP(F2655,'Set up'!$A$2:$D$49,4,FALSE)</f>
        <v>60</v>
      </c>
      <c r="K2655" s="4">
        <f t="shared" si="923"/>
        <v>45404</v>
      </c>
      <c r="L2655" s="5">
        <f t="shared" si="924"/>
        <v>4</v>
      </c>
      <c r="M2655" s="5">
        <f t="shared" si="925"/>
        <v>2024</v>
      </c>
      <c r="N2655" s="6">
        <v>1606</v>
      </c>
      <c r="O2655" s="6"/>
      <c r="P2655" s="6">
        <f t="shared" si="926"/>
        <v>1606</v>
      </c>
      <c r="Q2655" s="128">
        <f t="shared" si="927"/>
        <v>4309250.0500000007</v>
      </c>
      <c r="R2655" s="44" t="str">
        <f>VLOOKUP(F2655,'Set up'!$A$2:$E$49,5,FALSE)</f>
        <v>Chq</v>
      </c>
    </row>
    <row r="2656" spans="1:18" s="135" customFormat="1" x14ac:dyDescent="0.3">
      <c r="A2656" s="134">
        <v>45344</v>
      </c>
      <c r="B2656" s="133">
        <f t="shared" si="921"/>
        <v>2</v>
      </c>
      <c r="C2656" s="133">
        <f t="shared" si="922"/>
        <v>2024</v>
      </c>
      <c r="D2656" s="133" t="s">
        <v>2204</v>
      </c>
      <c r="E2656" s="5" t="str">
        <f>VLOOKUP(F2656,'Set up'!$A$2:$C$49,2,FALSE)</f>
        <v>C00000009</v>
      </c>
      <c r="F2656" s="135" t="s">
        <v>58</v>
      </c>
      <c r="G2656" s="89" t="s">
        <v>1413</v>
      </c>
      <c r="H2656" s="133">
        <v>2</v>
      </c>
      <c r="I2656" s="5">
        <f>VLOOKUP(F2656,'Set up'!$A$2:$C$49,3,FALSE)</f>
        <v>60</v>
      </c>
      <c r="J2656" s="5">
        <f>VLOOKUP(F2656,'Set up'!$A$2:$D$49,4,FALSE)</f>
        <v>60</v>
      </c>
      <c r="K2656" s="4">
        <f t="shared" si="923"/>
        <v>45404</v>
      </c>
      <c r="L2656" s="5">
        <f t="shared" si="924"/>
        <v>4</v>
      </c>
      <c r="M2656" s="5">
        <f t="shared" si="925"/>
        <v>2024</v>
      </c>
      <c r="N2656" s="6">
        <v>626.4</v>
      </c>
      <c r="O2656" s="6"/>
      <c r="P2656" s="6">
        <f t="shared" si="926"/>
        <v>626.4</v>
      </c>
      <c r="Q2656" s="128">
        <f t="shared" si="927"/>
        <v>4309876.4500000011</v>
      </c>
      <c r="R2656" s="44" t="str">
        <f>VLOOKUP(F2656,'Set up'!$A$2:$E$49,5,FALSE)</f>
        <v>Chq</v>
      </c>
    </row>
    <row r="2657" spans="1:18" s="135" customFormat="1" x14ac:dyDescent="0.3">
      <c r="A2657" s="134">
        <v>45344</v>
      </c>
      <c r="B2657" s="133">
        <f t="shared" si="921"/>
        <v>2</v>
      </c>
      <c r="C2657" s="133">
        <f t="shared" si="922"/>
        <v>2024</v>
      </c>
      <c r="D2657" s="133" t="s">
        <v>2204</v>
      </c>
      <c r="E2657" s="5" t="str">
        <f>VLOOKUP(F2657,'Set up'!$A$2:$C$49,2,FALSE)</f>
        <v>C00000009</v>
      </c>
      <c r="F2657" s="135" t="s">
        <v>58</v>
      </c>
      <c r="G2657" s="90" t="s">
        <v>46</v>
      </c>
      <c r="H2657" s="133">
        <v>4</v>
      </c>
      <c r="I2657" s="5">
        <f>VLOOKUP(F2657,'Set up'!$A$2:$C$49,3,FALSE)</f>
        <v>60</v>
      </c>
      <c r="J2657" s="5">
        <f>VLOOKUP(F2657,'Set up'!$A$2:$D$49,4,FALSE)</f>
        <v>60</v>
      </c>
      <c r="K2657" s="4">
        <f t="shared" si="923"/>
        <v>45404</v>
      </c>
      <c r="L2657" s="5">
        <f t="shared" si="924"/>
        <v>4</v>
      </c>
      <c r="M2657" s="5">
        <f t="shared" si="925"/>
        <v>2024</v>
      </c>
      <c r="N2657" s="6">
        <v>440</v>
      </c>
      <c r="O2657" s="6"/>
      <c r="P2657" s="6">
        <f t="shared" si="926"/>
        <v>440</v>
      </c>
      <c r="Q2657" s="128">
        <f t="shared" si="927"/>
        <v>4310316.4500000011</v>
      </c>
      <c r="R2657" s="44" t="str">
        <f>VLOOKUP(F2657,'Set up'!$A$2:$E$49,5,FALSE)</f>
        <v>Chq</v>
      </c>
    </row>
    <row r="2658" spans="1:18" s="135" customFormat="1" x14ac:dyDescent="0.3">
      <c r="A2658" s="134">
        <v>45345</v>
      </c>
      <c r="B2658" s="133">
        <f t="shared" si="921"/>
        <v>2</v>
      </c>
      <c r="C2658" s="133">
        <f t="shared" si="922"/>
        <v>2024</v>
      </c>
      <c r="D2658" s="133" t="s">
        <v>2206</v>
      </c>
      <c r="E2658" s="5" t="str">
        <f>VLOOKUP(F2658,'Set up'!$A$2:$C$49,2,FALSE)</f>
        <v>C00000019</v>
      </c>
      <c r="F2658" s="135" t="s">
        <v>402</v>
      </c>
      <c r="G2658" s="90" t="s">
        <v>95</v>
      </c>
      <c r="H2658" s="133">
        <v>1</v>
      </c>
      <c r="I2658" s="5" t="str">
        <f>VLOOKUP(F2658,'Set up'!$A$2:$C$49,3,FALSE)</f>
        <v>Cash</v>
      </c>
      <c r="J2658" s="5">
        <f>VLOOKUP(F2658,'Set up'!$A$2:$D$49,4,FALSE)</f>
        <v>0</v>
      </c>
      <c r="K2658" s="4">
        <f t="shared" si="923"/>
        <v>45345</v>
      </c>
      <c r="L2658" s="5">
        <f t="shared" si="924"/>
        <v>2</v>
      </c>
      <c r="M2658" s="5">
        <f t="shared" si="925"/>
        <v>2024</v>
      </c>
      <c r="N2658" s="98">
        <v>1738</v>
      </c>
      <c r="O2658" s="6"/>
      <c r="P2658" s="6">
        <f t="shared" si="926"/>
        <v>1738</v>
      </c>
      <c r="Q2658" s="128">
        <f t="shared" si="927"/>
        <v>4312054.4500000011</v>
      </c>
      <c r="R2658" s="44" t="str">
        <f>VLOOKUP(F2658,'Set up'!$A$2:$E$49,5,FALSE)</f>
        <v>Trsf</v>
      </c>
    </row>
    <row r="2659" spans="1:18" s="135" customFormat="1" ht="19.2" customHeight="1" x14ac:dyDescent="0.3">
      <c r="A2659" s="134">
        <v>45345</v>
      </c>
      <c r="B2659" s="133">
        <f t="shared" ref="B2659" si="928">MONTH(A2659)</f>
        <v>2</v>
      </c>
      <c r="C2659" s="133">
        <f t="shared" ref="C2659" si="929">YEAR(A2659)</f>
        <v>2024</v>
      </c>
      <c r="D2659" s="133" t="s">
        <v>2206</v>
      </c>
      <c r="E2659" s="5" t="str">
        <f>VLOOKUP(F2659,'Set up'!$A$2:$C$49,2,FALSE)</f>
        <v>C00000019</v>
      </c>
      <c r="F2659" s="135" t="s">
        <v>402</v>
      </c>
      <c r="G2659" s="90" t="s">
        <v>2126</v>
      </c>
      <c r="H2659" s="133">
        <v>1</v>
      </c>
      <c r="I2659" s="5" t="str">
        <f>VLOOKUP(F2659,'Set up'!$A$2:$C$49,3,FALSE)</f>
        <v>Cash</v>
      </c>
      <c r="J2659" s="5">
        <f>VLOOKUP(F2659,'Set up'!$A$2:$D$49,4,FALSE)</f>
        <v>0</v>
      </c>
      <c r="K2659" s="4">
        <f t="shared" ref="K2659" si="930">A2659+J2659</f>
        <v>45345</v>
      </c>
      <c r="L2659" s="5">
        <f t="shared" ref="L2659" si="931">MONTH(K2659)</f>
        <v>2</v>
      </c>
      <c r="M2659" s="5">
        <f t="shared" ref="M2659" si="932">YEAR(K2659)</f>
        <v>2024</v>
      </c>
      <c r="N2659" s="98">
        <v>405</v>
      </c>
      <c r="O2659" s="6"/>
      <c r="P2659" s="6">
        <f t="shared" ref="P2659" si="933">SUM(N2659+O2659)</f>
        <v>405</v>
      </c>
      <c r="Q2659" s="128">
        <f t="shared" ref="Q2659" si="934">SUM(Q2658+N2659)</f>
        <v>4312459.4500000011</v>
      </c>
      <c r="R2659" s="44" t="str">
        <f>VLOOKUP(F2659,'Set up'!$A$2:$E$49,5,FALSE)</f>
        <v>Trsf</v>
      </c>
    </row>
    <row r="2660" spans="1:18" s="135" customFormat="1" x14ac:dyDescent="0.3">
      <c r="A2660" s="134">
        <v>45345</v>
      </c>
      <c r="B2660" s="133">
        <f t="shared" ref="B2660:B2664" si="935">MONTH(A2660)</f>
        <v>2</v>
      </c>
      <c r="C2660" s="133">
        <f t="shared" ref="C2660:C2664" si="936">YEAR(A2660)</f>
        <v>2024</v>
      </c>
      <c r="D2660" s="133" t="s">
        <v>2206</v>
      </c>
      <c r="E2660" s="5" t="str">
        <f>VLOOKUP(F2660,'Set up'!$A$2:$C$49,2,FALSE)</f>
        <v>C00000019</v>
      </c>
      <c r="F2660" s="135" t="s">
        <v>402</v>
      </c>
      <c r="G2660" s="90" t="s">
        <v>793</v>
      </c>
      <c r="H2660" s="133">
        <v>3</v>
      </c>
      <c r="I2660" s="5" t="str">
        <f>VLOOKUP(F2660,'Set up'!$A$2:$C$49,3,FALSE)</f>
        <v>Cash</v>
      </c>
      <c r="J2660" s="5">
        <f>VLOOKUP(F2660,'Set up'!$A$2:$D$49,4,FALSE)</f>
        <v>0</v>
      </c>
      <c r="K2660" s="4">
        <f t="shared" ref="K2660:K2664" si="937">A2660+J2660</f>
        <v>45345</v>
      </c>
      <c r="L2660" s="5">
        <f t="shared" ref="L2660:L2664" si="938">MONTH(K2660)</f>
        <v>2</v>
      </c>
      <c r="M2660" s="5">
        <f t="shared" ref="M2660:M2664" si="939">YEAR(K2660)</f>
        <v>2024</v>
      </c>
      <c r="N2660" s="6">
        <v>187.5</v>
      </c>
      <c r="O2660" s="6"/>
      <c r="P2660" s="6">
        <f t="shared" ref="P2660:P2664" si="940">SUM(N2660+O2660)</f>
        <v>187.5</v>
      </c>
      <c r="Q2660" s="128">
        <f t="shared" ref="Q2660:Q2663" si="941">SUM(Q2659+N2660)</f>
        <v>4312646.9500000011</v>
      </c>
      <c r="R2660" s="44" t="str">
        <f>VLOOKUP(F2660,'Set up'!$A$2:$E$49,5,FALSE)</f>
        <v>Trsf</v>
      </c>
    </row>
    <row r="2661" spans="1:18" s="135" customFormat="1" x14ac:dyDescent="0.3">
      <c r="A2661" s="134">
        <v>45345</v>
      </c>
      <c r="B2661" s="133">
        <f t="shared" si="935"/>
        <v>2</v>
      </c>
      <c r="C2661" s="133">
        <f t="shared" si="936"/>
        <v>2024</v>
      </c>
      <c r="D2661" s="133" t="s">
        <v>2206</v>
      </c>
      <c r="E2661" s="5" t="str">
        <f>VLOOKUP(F2661,'Set up'!$A$2:$C$49,2,FALSE)</f>
        <v>C00000019</v>
      </c>
      <c r="F2661" s="135" t="s">
        <v>402</v>
      </c>
      <c r="G2661" s="90" t="s">
        <v>946</v>
      </c>
      <c r="H2661" s="133">
        <v>1</v>
      </c>
      <c r="I2661" s="5" t="str">
        <f>VLOOKUP(F2661,'Set up'!$A$2:$C$49,3,FALSE)</f>
        <v>Cash</v>
      </c>
      <c r="J2661" s="5">
        <f>VLOOKUP(F2661,'Set up'!$A$2:$D$49,4,FALSE)</f>
        <v>0</v>
      </c>
      <c r="K2661" s="4">
        <f t="shared" si="937"/>
        <v>45345</v>
      </c>
      <c r="L2661" s="5">
        <f t="shared" si="938"/>
        <v>2</v>
      </c>
      <c r="M2661" s="5">
        <f t="shared" si="939"/>
        <v>2024</v>
      </c>
      <c r="N2661" s="98">
        <v>420</v>
      </c>
      <c r="O2661" s="6"/>
      <c r="P2661" s="6">
        <f t="shared" si="940"/>
        <v>420</v>
      </c>
      <c r="Q2661" s="128">
        <f t="shared" si="941"/>
        <v>4313066.9500000011</v>
      </c>
      <c r="R2661" s="44" t="str">
        <f>VLOOKUP(F2661,'Set up'!$A$2:$E$49,5,FALSE)</f>
        <v>Trsf</v>
      </c>
    </row>
    <row r="2662" spans="1:18" s="135" customFormat="1" x14ac:dyDescent="0.3">
      <c r="A2662" s="134">
        <v>45345</v>
      </c>
      <c r="B2662" s="133">
        <f t="shared" si="935"/>
        <v>2</v>
      </c>
      <c r="C2662" s="133">
        <f t="shared" si="936"/>
        <v>2024</v>
      </c>
      <c r="D2662" s="133" t="s">
        <v>2206</v>
      </c>
      <c r="E2662" s="5" t="str">
        <f>VLOOKUP(F2662,'Set up'!$A$2:$C$49,2,FALSE)</f>
        <v>C00000019</v>
      </c>
      <c r="F2662" s="135" t="s">
        <v>402</v>
      </c>
      <c r="G2662" s="90" t="s">
        <v>2205</v>
      </c>
      <c r="H2662" s="133">
        <v>1</v>
      </c>
      <c r="I2662" s="5" t="str">
        <f>VLOOKUP(F2662,'Set up'!$A$2:$C$49,3,FALSE)</f>
        <v>Cash</v>
      </c>
      <c r="J2662" s="5">
        <f>VLOOKUP(F2662,'Set up'!$A$2:$D$49,4,FALSE)</f>
        <v>0</v>
      </c>
      <c r="K2662" s="4">
        <f t="shared" si="937"/>
        <v>45345</v>
      </c>
      <c r="L2662" s="5">
        <f t="shared" si="938"/>
        <v>2</v>
      </c>
      <c r="M2662" s="5">
        <f t="shared" si="939"/>
        <v>2024</v>
      </c>
      <c r="N2662" s="98">
        <v>150</v>
      </c>
      <c r="O2662" s="6"/>
      <c r="P2662" s="6">
        <f t="shared" si="940"/>
        <v>150</v>
      </c>
      <c r="Q2662" s="128">
        <f t="shared" si="941"/>
        <v>4313216.9500000011</v>
      </c>
      <c r="R2662" s="44" t="str">
        <f>VLOOKUP(F2662,'Set up'!$A$2:$E$49,5,FALSE)</f>
        <v>Trsf</v>
      </c>
    </row>
    <row r="2663" spans="1:18" s="135" customFormat="1" x14ac:dyDescent="0.3">
      <c r="A2663" s="134">
        <v>45345</v>
      </c>
      <c r="B2663" s="133">
        <f t="shared" si="935"/>
        <v>2</v>
      </c>
      <c r="C2663" s="133">
        <f t="shared" si="936"/>
        <v>2024</v>
      </c>
      <c r="D2663" s="133" t="s">
        <v>2206</v>
      </c>
      <c r="E2663" s="5" t="str">
        <f>VLOOKUP(F2663,'Set up'!$A$2:$C$49,2,FALSE)</f>
        <v>C00000019</v>
      </c>
      <c r="F2663" s="135" t="s">
        <v>402</v>
      </c>
      <c r="G2663" s="89" t="s">
        <v>1663</v>
      </c>
      <c r="H2663" s="133">
        <v>1</v>
      </c>
      <c r="I2663" s="5" t="str">
        <f>VLOOKUP(F2663,'Set up'!$A$2:$C$49,3,FALSE)</f>
        <v>Cash</v>
      </c>
      <c r="J2663" s="5">
        <f>VLOOKUP(F2663,'Set up'!$A$2:$D$49,4,FALSE)</f>
        <v>0</v>
      </c>
      <c r="K2663" s="4">
        <f t="shared" si="937"/>
        <v>45345</v>
      </c>
      <c r="L2663" s="5">
        <f t="shared" si="938"/>
        <v>2</v>
      </c>
      <c r="M2663" s="5">
        <f t="shared" si="939"/>
        <v>2024</v>
      </c>
      <c r="N2663" s="98">
        <v>160</v>
      </c>
      <c r="O2663" s="6"/>
      <c r="P2663" s="6">
        <f t="shared" si="940"/>
        <v>160</v>
      </c>
      <c r="Q2663" s="128">
        <f t="shared" si="941"/>
        <v>4313376.9500000011</v>
      </c>
      <c r="R2663" s="44" t="str">
        <f>VLOOKUP(F2663,'Set up'!$A$2:$E$49,5,FALSE)</f>
        <v>Trsf</v>
      </c>
    </row>
    <row r="2664" spans="1:18" s="135" customFormat="1" x14ac:dyDescent="0.3">
      <c r="A2664" s="134"/>
      <c r="B2664" s="133">
        <f t="shared" si="935"/>
        <v>1</v>
      </c>
      <c r="C2664" s="133">
        <f t="shared" si="936"/>
        <v>1900</v>
      </c>
      <c r="D2664" s="133"/>
      <c r="E2664" s="5" t="e">
        <f>VLOOKUP(F2664,'Set up'!$A$2:$C$49,2,FALSE)</f>
        <v>#N/A</v>
      </c>
      <c r="G2664" s="90"/>
      <c r="H2664" s="133"/>
      <c r="I2664" s="5" t="e">
        <f>VLOOKUP(F2664,'Set up'!$A$2:$C$49,3,FALSE)</f>
        <v>#N/A</v>
      </c>
      <c r="J2664" s="5" t="e">
        <f>VLOOKUP(F2664,'Set up'!$A$2:$D$49,4,FALSE)</f>
        <v>#N/A</v>
      </c>
      <c r="K2664" s="4" t="e">
        <f t="shared" si="937"/>
        <v>#N/A</v>
      </c>
      <c r="L2664" s="5" t="e">
        <f t="shared" si="938"/>
        <v>#N/A</v>
      </c>
      <c r="M2664" s="5" t="e">
        <f t="shared" si="939"/>
        <v>#N/A</v>
      </c>
      <c r="N2664" s="6"/>
      <c r="O2664" s="6"/>
      <c r="P2664" s="6">
        <f t="shared" si="940"/>
        <v>0</v>
      </c>
      <c r="Q2664" s="128" t="e">
        <f>SUM(#REF!+N2664)</f>
        <v>#REF!</v>
      </c>
      <c r="R2664" s="44" t="e">
        <f>VLOOKUP(F2664,'Set up'!$A$2:$E$49,5,FALSE)</f>
        <v>#N/A</v>
      </c>
    </row>
    <row r="2665" spans="1:18" s="135" customFormat="1" x14ac:dyDescent="0.3">
      <c r="A2665" s="134"/>
      <c r="B2665" s="133"/>
      <c r="C2665" s="133"/>
      <c r="D2665" s="133"/>
      <c r="E2665" s="133"/>
      <c r="G2665" s="136"/>
      <c r="H2665" s="133"/>
      <c r="I2665" s="5"/>
      <c r="J2665" s="5"/>
      <c r="K2665" s="134"/>
      <c r="L2665" s="133"/>
      <c r="M2665" s="133"/>
      <c r="N2665" s="12"/>
      <c r="O2665" s="12"/>
      <c r="P2665" s="12"/>
      <c r="Q2665" s="128"/>
      <c r="R2665" s="137"/>
    </row>
    <row r="2666" spans="1:18" x14ac:dyDescent="0.3">
      <c r="A2666" s="134"/>
      <c r="G2666" s="99"/>
      <c r="K2666" s="4"/>
      <c r="Q2666" s="128"/>
      <c r="R2666" s="44"/>
    </row>
    <row r="2667" spans="1:18" x14ac:dyDescent="0.3">
      <c r="A2667" s="134"/>
      <c r="G2667" s="99"/>
      <c r="K2667" s="4"/>
      <c r="Q2667" s="128"/>
      <c r="R2667" s="44"/>
    </row>
    <row r="2668" spans="1:18" x14ac:dyDescent="0.3">
      <c r="A2668" s="134"/>
      <c r="K2668" s="4"/>
      <c r="Q2668" s="51"/>
    </row>
    <row r="2669" spans="1:18" x14ac:dyDescent="0.3">
      <c r="A2669" s="134"/>
      <c r="K2669" s="11" t="s">
        <v>195</v>
      </c>
      <c r="N2669" s="30">
        <f>SUM(N2:N2668)</f>
        <v>4313376.9500000011</v>
      </c>
      <c r="O2669" s="32">
        <f>SUM(O2:O2668)</f>
        <v>-3026438.350000002</v>
      </c>
      <c r="P2669" s="34">
        <f>SUM(P2:P2668)</f>
        <v>1286938.6000000001</v>
      </c>
      <c r="Q2669" s="52">
        <f>SUM(N2669+O2669)</f>
        <v>1286938.5999999992</v>
      </c>
    </row>
    <row r="2670" spans="1:18" x14ac:dyDescent="0.3">
      <c r="A2670" s="134"/>
      <c r="N2670" s="31" t="s">
        <v>198</v>
      </c>
      <c r="O2670" s="33" t="s">
        <v>196</v>
      </c>
      <c r="P2670" s="35" t="s">
        <v>197</v>
      </c>
      <c r="Q2670" s="53"/>
    </row>
    <row r="2671" spans="1:18" x14ac:dyDescent="0.3">
      <c r="A2671" s="134"/>
      <c r="N2671" s="28"/>
      <c r="O2671" s="28"/>
      <c r="P2671" s="28"/>
      <c r="Q2671" s="28"/>
    </row>
    <row r="2672" spans="1:18" x14ac:dyDescent="0.3">
      <c r="A2672" s="134"/>
      <c r="Q2672" s="51"/>
    </row>
    <row r="2673" spans="1:17" x14ac:dyDescent="0.3">
      <c r="A2673" s="132"/>
      <c r="O2673" s="32">
        <f>SUM(O2669)</f>
        <v>-3026438.350000002</v>
      </c>
      <c r="P2673" s="27" t="s">
        <v>194</v>
      </c>
      <c r="Q2673" s="54" t="s">
        <v>196</v>
      </c>
    </row>
    <row r="2674" spans="1:17" x14ac:dyDescent="0.3">
      <c r="A2674" s="4"/>
      <c r="O2674" s="6">
        <v>0.5</v>
      </c>
      <c r="P2674" s="27" t="s">
        <v>194</v>
      </c>
      <c r="Q2674" s="50" t="s">
        <v>285</v>
      </c>
    </row>
    <row r="2675" spans="1:17" x14ac:dyDescent="0.3">
      <c r="P2675" s="27"/>
      <c r="Q2675" s="50"/>
    </row>
    <row r="2676" spans="1:17" ht="16.2" thickBot="1" x14ac:dyDescent="0.35">
      <c r="O2676" s="29">
        <f>SUM(O2673:O2675)</f>
        <v>-3026437.850000002</v>
      </c>
      <c r="P2676" s="27" t="s">
        <v>194</v>
      </c>
      <c r="Q2676" s="49" t="s">
        <v>1608</v>
      </c>
    </row>
    <row r="2677" spans="1:17" ht="16.2" thickTop="1" x14ac:dyDescent="0.3">
      <c r="Q2677" s="51"/>
    </row>
    <row r="2678" spans="1:17" x14ac:dyDescent="0.3">
      <c r="Q2678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41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topLeftCell="A37" workbookViewId="0">
      <selection activeCell="C49" sqref="C49:E49"/>
    </sheetView>
  </sheetViews>
  <sheetFormatPr defaultRowHeight="14.4" x14ac:dyDescent="0.3"/>
  <cols>
    <col min="1" max="1" width="38.33203125" bestFit="1" customWidth="1"/>
    <col min="2" max="2" width="16" style="118" bestFit="1" customWidth="1"/>
    <col min="3" max="3" width="17.5546875" style="118" bestFit="1" customWidth="1"/>
    <col min="4" max="4" width="7.44140625" style="118" bestFit="1" customWidth="1"/>
    <col min="5" max="5" width="13.44140625" style="118" bestFit="1" customWidth="1"/>
  </cols>
  <sheetData>
    <row r="1" spans="1:5" x14ac:dyDescent="0.3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">
      <c r="A13" t="s">
        <v>2030</v>
      </c>
      <c r="B13" s="118" t="s">
        <v>1699</v>
      </c>
      <c r="C13" s="118" t="s">
        <v>5</v>
      </c>
      <c r="D13" s="118">
        <v>0</v>
      </c>
      <c r="E13" s="118" t="s">
        <v>5</v>
      </c>
    </row>
    <row r="14" spans="1:5" x14ac:dyDescent="0.3">
      <c r="A14" t="s">
        <v>1455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">
      <c r="A18" t="s">
        <v>1700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">
      <c r="A20" t="s">
        <v>402</v>
      </c>
      <c r="B20" s="118" t="s">
        <v>401</v>
      </c>
      <c r="C20" s="118" t="s">
        <v>5</v>
      </c>
      <c r="D20" s="118">
        <v>0</v>
      </c>
      <c r="E20" s="118" t="s">
        <v>84</v>
      </c>
    </row>
    <row r="21" spans="1:5" x14ac:dyDescent="0.3">
      <c r="A21" t="s">
        <v>411</v>
      </c>
      <c r="B21" s="118" t="s">
        <v>410</v>
      </c>
      <c r="C21" s="118" t="s">
        <v>5</v>
      </c>
      <c r="D21" s="118">
        <v>0</v>
      </c>
      <c r="E21" s="118" t="s">
        <v>84</v>
      </c>
    </row>
    <row r="22" spans="1:5" ht="15.6" x14ac:dyDescent="0.3">
      <c r="A22" t="s">
        <v>493</v>
      </c>
      <c r="B22" s="118" t="s">
        <v>476</v>
      </c>
      <c r="C22" s="118" t="s">
        <v>5</v>
      </c>
      <c r="D22" s="118">
        <v>0</v>
      </c>
      <c r="E22" s="44" t="s">
        <v>86</v>
      </c>
    </row>
    <row r="23" spans="1:5" x14ac:dyDescent="0.3">
      <c r="A23" t="s">
        <v>639</v>
      </c>
      <c r="B23" s="118" t="s">
        <v>638</v>
      </c>
      <c r="C23" s="118" t="s">
        <v>5</v>
      </c>
      <c r="D23" s="118">
        <v>0</v>
      </c>
      <c r="E23" s="118" t="s">
        <v>84</v>
      </c>
    </row>
    <row r="24" spans="1:5" x14ac:dyDescent="0.3">
      <c r="A24" t="s">
        <v>667</v>
      </c>
      <c r="B24" s="118" t="s">
        <v>666</v>
      </c>
      <c r="C24" s="118" t="s">
        <v>5</v>
      </c>
      <c r="D24" s="118">
        <v>0</v>
      </c>
      <c r="E24" s="118" t="s">
        <v>84</v>
      </c>
    </row>
    <row r="25" spans="1:5" x14ac:dyDescent="0.3">
      <c r="A25" t="s">
        <v>775</v>
      </c>
      <c r="B25" s="118" t="s">
        <v>706</v>
      </c>
      <c r="C25" s="118" t="s">
        <v>5</v>
      </c>
      <c r="D25" s="118">
        <v>0</v>
      </c>
      <c r="E25" s="118" t="s">
        <v>84</v>
      </c>
    </row>
    <row r="26" spans="1:5" x14ac:dyDescent="0.3">
      <c r="A26" t="s">
        <v>711</v>
      </c>
      <c r="B26" s="118" t="s">
        <v>712</v>
      </c>
      <c r="C26" s="118" t="s">
        <v>5</v>
      </c>
      <c r="D26" s="118">
        <v>0</v>
      </c>
      <c r="E26" s="118" t="s">
        <v>84</v>
      </c>
    </row>
    <row r="27" spans="1:5" x14ac:dyDescent="0.3">
      <c r="A27" t="s">
        <v>786</v>
      </c>
      <c r="B27" s="118" t="s">
        <v>787</v>
      </c>
      <c r="C27" s="118" t="s">
        <v>5</v>
      </c>
      <c r="D27" s="118">
        <v>0</v>
      </c>
      <c r="E27" s="118" t="s">
        <v>84</v>
      </c>
    </row>
    <row r="28" spans="1:5" x14ac:dyDescent="0.3">
      <c r="A28" t="s">
        <v>861</v>
      </c>
      <c r="B28" s="118" t="s">
        <v>862</v>
      </c>
      <c r="C28" s="118" t="s">
        <v>5</v>
      </c>
      <c r="D28" s="118">
        <v>0</v>
      </c>
      <c r="E28" s="118" t="s">
        <v>84</v>
      </c>
    </row>
    <row r="29" spans="1:5" x14ac:dyDescent="0.3">
      <c r="A29" t="s">
        <v>1702</v>
      </c>
      <c r="B29" s="118" t="s">
        <v>1701</v>
      </c>
      <c r="C29" s="118" t="s">
        <v>5</v>
      </c>
      <c r="D29" s="118">
        <v>0</v>
      </c>
      <c r="E29" s="118" t="s">
        <v>84</v>
      </c>
    </row>
    <row r="30" spans="1:5" x14ac:dyDescent="0.3">
      <c r="A30" t="s">
        <v>960</v>
      </c>
      <c r="B30" s="118" t="s">
        <v>931</v>
      </c>
      <c r="C30" s="118" t="s">
        <v>5</v>
      </c>
      <c r="D30" s="118">
        <v>0</v>
      </c>
      <c r="E30" s="118" t="s">
        <v>84</v>
      </c>
    </row>
    <row r="31" spans="1:5" x14ac:dyDescent="0.3">
      <c r="A31" t="s">
        <v>1059</v>
      </c>
      <c r="B31" s="118" t="s">
        <v>1703</v>
      </c>
      <c r="C31" s="118" t="s">
        <v>5</v>
      </c>
      <c r="D31" s="118">
        <v>0</v>
      </c>
      <c r="E31" s="118" t="s">
        <v>84</v>
      </c>
    </row>
    <row r="32" spans="1:5" x14ac:dyDescent="0.3">
      <c r="A32" t="s">
        <v>1053</v>
      </c>
      <c r="B32" s="118" t="s">
        <v>1054</v>
      </c>
      <c r="C32" s="118" t="s">
        <v>5</v>
      </c>
      <c r="D32" s="118">
        <v>0</v>
      </c>
      <c r="E32" s="118" t="s">
        <v>84</v>
      </c>
    </row>
    <row r="33" spans="1:5" x14ac:dyDescent="0.3">
      <c r="A33" t="s">
        <v>1059</v>
      </c>
      <c r="B33" s="118" t="s">
        <v>1054</v>
      </c>
      <c r="C33" s="118" t="s">
        <v>5</v>
      </c>
      <c r="D33" s="118">
        <v>0</v>
      </c>
      <c r="E33" s="118" t="s">
        <v>84</v>
      </c>
    </row>
    <row r="34" spans="1:5" x14ac:dyDescent="0.3">
      <c r="A34" t="s">
        <v>1103</v>
      </c>
      <c r="B34" s="118" t="s">
        <v>1100</v>
      </c>
      <c r="C34" s="118" t="s">
        <v>5</v>
      </c>
      <c r="D34" s="118">
        <v>0</v>
      </c>
      <c r="E34" s="118" t="s">
        <v>84</v>
      </c>
    </row>
    <row r="35" spans="1:5" x14ac:dyDescent="0.3">
      <c r="A35" t="s">
        <v>1102</v>
      </c>
      <c r="B35" s="118" t="s">
        <v>1101</v>
      </c>
      <c r="C35" s="118" t="s">
        <v>5</v>
      </c>
      <c r="D35" s="118">
        <v>0</v>
      </c>
      <c r="E35" s="118" t="s">
        <v>84</v>
      </c>
    </row>
    <row r="36" spans="1:5" x14ac:dyDescent="0.3">
      <c r="A36" t="s">
        <v>1198</v>
      </c>
      <c r="B36" s="118" t="s">
        <v>1204</v>
      </c>
      <c r="C36" s="118" t="s">
        <v>5</v>
      </c>
      <c r="D36" s="118">
        <v>0</v>
      </c>
      <c r="E36" s="118" t="s">
        <v>84</v>
      </c>
    </row>
    <row r="37" spans="1:5" x14ac:dyDescent="0.3">
      <c r="A37" t="s">
        <v>1259</v>
      </c>
      <c r="B37" s="118" t="s">
        <v>1263</v>
      </c>
      <c r="C37" s="118" t="s">
        <v>5</v>
      </c>
      <c r="D37" s="118">
        <v>0</v>
      </c>
      <c r="E37" s="118" t="s">
        <v>84</v>
      </c>
    </row>
    <row r="38" spans="1:5" x14ac:dyDescent="0.3">
      <c r="A38" t="s">
        <v>1306</v>
      </c>
      <c r="B38" s="118" t="s">
        <v>1307</v>
      </c>
      <c r="C38" s="118" t="s">
        <v>5</v>
      </c>
      <c r="D38" s="118">
        <v>0</v>
      </c>
      <c r="E38" s="118" t="s">
        <v>84</v>
      </c>
    </row>
    <row r="39" spans="1:5" ht="15.6" x14ac:dyDescent="0.3">
      <c r="A39" t="s">
        <v>1311</v>
      </c>
      <c r="B39" s="118" t="s">
        <v>1312</v>
      </c>
      <c r="C39" s="118">
        <v>30</v>
      </c>
      <c r="D39" s="118">
        <v>30</v>
      </c>
      <c r="E39" s="44" t="s">
        <v>85</v>
      </c>
    </row>
    <row r="40" spans="1:5" x14ac:dyDescent="0.3">
      <c r="A40" t="s">
        <v>1422</v>
      </c>
      <c r="B40" s="118" t="s">
        <v>1423</v>
      </c>
      <c r="C40" s="118" t="s">
        <v>5</v>
      </c>
      <c r="D40" s="118">
        <v>0</v>
      </c>
      <c r="E40" s="118" t="s">
        <v>84</v>
      </c>
    </row>
    <row r="41" spans="1:5" x14ac:dyDescent="0.3">
      <c r="A41" t="s">
        <v>1623</v>
      </c>
      <c r="B41" s="118" t="s">
        <v>1622</v>
      </c>
      <c r="C41" s="118" t="s">
        <v>5</v>
      </c>
      <c r="D41" s="118">
        <v>0</v>
      </c>
      <c r="E41" s="118" t="s">
        <v>84</v>
      </c>
    </row>
    <row r="42" spans="1:5" x14ac:dyDescent="0.3">
      <c r="A42" t="s">
        <v>1705</v>
      </c>
      <c r="B42" s="118" t="s">
        <v>1704</v>
      </c>
      <c r="C42" s="118" t="s">
        <v>5</v>
      </c>
      <c r="D42" s="118">
        <v>0</v>
      </c>
      <c r="E42" s="118" t="s">
        <v>5</v>
      </c>
    </row>
    <row r="43" spans="1:5" x14ac:dyDescent="0.3">
      <c r="A43" t="s">
        <v>1707</v>
      </c>
      <c r="B43" s="118" t="s">
        <v>1706</v>
      </c>
      <c r="C43" s="118" t="s">
        <v>5</v>
      </c>
      <c r="D43" s="118">
        <v>0</v>
      </c>
      <c r="E43" s="118" t="s">
        <v>84</v>
      </c>
    </row>
    <row r="44" spans="1:5" x14ac:dyDescent="0.3">
      <c r="A44" t="s">
        <v>2020</v>
      </c>
      <c r="B44" s="118" t="s">
        <v>2023</v>
      </c>
      <c r="C44" s="118" t="s">
        <v>5</v>
      </c>
      <c r="D44" s="118">
        <v>0</v>
      </c>
      <c r="E44" s="118" t="s">
        <v>84</v>
      </c>
    </row>
    <row r="45" spans="1:5" x14ac:dyDescent="0.3">
      <c r="A45" t="s">
        <v>2114</v>
      </c>
      <c r="B45" s="118" t="s">
        <v>2089</v>
      </c>
      <c r="C45" s="118" t="s">
        <v>5</v>
      </c>
      <c r="D45" s="118">
        <v>0</v>
      </c>
      <c r="E45" s="118" t="s">
        <v>84</v>
      </c>
    </row>
    <row r="46" spans="1:5" x14ac:dyDescent="0.3">
      <c r="A46" t="s">
        <v>2118</v>
      </c>
      <c r="B46" s="118" t="s">
        <v>2119</v>
      </c>
      <c r="C46" s="118" t="s">
        <v>5</v>
      </c>
      <c r="D46" s="118">
        <v>0</v>
      </c>
      <c r="E46" s="118" t="s">
        <v>84</v>
      </c>
    </row>
    <row r="47" spans="1:5" ht="15.6" x14ac:dyDescent="0.3">
      <c r="A47" s="1" t="s">
        <v>2148</v>
      </c>
      <c r="B47" s="118" t="s">
        <v>2149</v>
      </c>
      <c r="C47" s="118" t="s">
        <v>5</v>
      </c>
      <c r="D47" s="118">
        <v>0</v>
      </c>
      <c r="E47" s="118" t="s">
        <v>84</v>
      </c>
    </row>
    <row r="48" spans="1:5" x14ac:dyDescent="0.3">
      <c r="A48" t="s">
        <v>2163</v>
      </c>
      <c r="B48" s="118" t="s">
        <v>2164</v>
      </c>
      <c r="C48" s="118" t="s">
        <v>5</v>
      </c>
      <c r="D48" s="118">
        <v>0</v>
      </c>
      <c r="E48" s="118" t="s">
        <v>84</v>
      </c>
    </row>
    <row r="49" spans="1:5" ht="15.6" x14ac:dyDescent="0.3">
      <c r="A49" s="1" t="s">
        <v>2199</v>
      </c>
      <c r="B49" s="118" t="s">
        <v>2200</v>
      </c>
      <c r="C49" s="118" t="s">
        <v>5</v>
      </c>
      <c r="D49" s="118">
        <v>0</v>
      </c>
      <c r="E49" s="118" t="s">
        <v>84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75"/>
  <sheetViews>
    <sheetView topLeftCell="A58" zoomScaleNormal="100" workbookViewId="0">
      <selection activeCell="B79" sqref="B79"/>
    </sheetView>
  </sheetViews>
  <sheetFormatPr defaultRowHeight="14.4" x14ac:dyDescent="0.3"/>
  <cols>
    <col min="1" max="2" width="37.8867187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 t="s">
        <v>150</v>
      </c>
      <c r="G5">
        <v>120</v>
      </c>
      <c r="H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586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/>
      <c r="D9" s="18"/>
      <c r="E9" s="18">
        <v>5606</v>
      </c>
      <c r="F9" s="18"/>
      <c r="G9" s="18"/>
      <c r="H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49425.600000000006</v>
      </c>
      <c r="G14" s="18">
        <v>2860</v>
      </c>
      <c r="H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>
        <v>799.2</v>
      </c>
      <c r="D19" s="18"/>
      <c r="E19" s="18"/>
      <c r="F19" s="18"/>
      <c r="G19" s="18"/>
      <c r="H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60608</v>
      </c>
      <c r="D20" s="37">
        <v>28025.7</v>
      </c>
      <c r="E20" s="37">
        <v>9797.2000000000007</v>
      </c>
      <c r="F20" s="37">
        <v>99871.6</v>
      </c>
      <c r="G20" s="37">
        <v>2860</v>
      </c>
      <c r="H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>
        <v>240</v>
      </c>
      <c r="V25" t="s">
        <v>402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/>
      <c r="G26" s="18">
        <v>85763.000000000015</v>
      </c>
      <c r="H26" s="18">
        <v>85763.000000000015</v>
      </c>
      <c r="V26" t="s">
        <v>411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>
        <v>3432</v>
      </c>
      <c r="V27" t="s">
        <v>471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>
        <v>8568</v>
      </c>
      <c r="V28" t="s">
        <v>493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>
        <v>0</v>
      </c>
      <c r="D29" s="18"/>
      <c r="E29" s="18"/>
      <c r="F29" s="18">
        <v>20385</v>
      </c>
      <c r="G29" s="18">
        <v>120292.6</v>
      </c>
      <c r="H29" s="18">
        <v>140677.6</v>
      </c>
      <c r="V29" t="s">
        <v>639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>
        <v>29463.4</v>
      </c>
      <c r="D30" s="18"/>
      <c r="E30" s="18"/>
      <c r="F30" s="18"/>
      <c r="G30" s="18"/>
      <c r="H30" s="18">
        <v>29463.4</v>
      </c>
      <c r="V30" t="s">
        <v>667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>
        <v>8402</v>
      </c>
      <c r="V31" t="s">
        <v>775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>
        <v>4247</v>
      </c>
      <c r="V32" t="s">
        <v>711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>
        <v>10807.25</v>
      </c>
      <c r="V33" t="s">
        <v>786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366</v>
      </c>
      <c r="C34" s="18">
        <v>855</v>
      </c>
      <c r="D34" s="18"/>
      <c r="E34" s="18"/>
      <c r="F34" s="18"/>
      <c r="G34" s="18"/>
      <c r="H34" s="18">
        <v>855</v>
      </c>
      <c r="V34" t="s">
        <v>861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376</v>
      </c>
      <c r="C35" s="18">
        <v>9592</v>
      </c>
      <c r="D35" s="18"/>
      <c r="E35" s="18"/>
      <c r="F35" s="18"/>
      <c r="G35" s="18"/>
      <c r="H35" s="18">
        <v>9592</v>
      </c>
      <c r="V35" t="s">
        <v>1046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402</v>
      </c>
      <c r="C36" s="18">
        <v>31181.999999999996</v>
      </c>
      <c r="D36" s="18"/>
      <c r="E36" s="18"/>
      <c r="F36" s="18"/>
      <c r="G36" s="18"/>
      <c r="H36" s="18">
        <v>31181.999999999996</v>
      </c>
      <c r="V36" t="s">
        <v>960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411</v>
      </c>
      <c r="C37" s="18">
        <v>204219.6</v>
      </c>
      <c r="D37" s="18"/>
      <c r="E37" s="18"/>
      <c r="F37" s="18"/>
      <c r="G37" s="18"/>
      <c r="H37" s="18">
        <v>204219.6</v>
      </c>
      <c r="V37" t="s">
        <v>1053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471</v>
      </c>
      <c r="C38" s="18">
        <v>240</v>
      </c>
      <c r="D38" s="18"/>
      <c r="E38" s="18"/>
      <c r="F38" s="18"/>
      <c r="G38" s="18"/>
      <c r="H38" s="18">
        <v>240</v>
      </c>
      <c r="V38" t="s">
        <v>1059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493</v>
      </c>
      <c r="C39" s="18">
        <v>2024</v>
      </c>
      <c r="D39" s="18"/>
      <c r="E39" s="18"/>
      <c r="F39" s="18"/>
      <c r="G39" s="18"/>
      <c r="H39" s="18">
        <v>2024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A40" s="36" t="s">
        <v>352</v>
      </c>
      <c r="B40" s="36"/>
      <c r="C40" s="37">
        <v>348976.65</v>
      </c>
      <c r="D40" s="37">
        <v>34482.5</v>
      </c>
      <c r="E40" s="37">
        <v>23646.6</v>
      </c>
      <c r="F40" s="37">
        <v>20385</v>
      </c>
      <c r="G40" s="37">
        <v>206055.60000000003</v>
      </c>
      <c r="H40" s="37">
        <v>633546.35</v>
      </c>
    </row>
    <row r="41" spans="1:42" x14ac:dyDescent="0.3">
      <c r="A41">
        <v>2022</v>
      </c>
      <c r="B41" t="s">
        <v>58</v>
      </c>
      <c r="C41" s="18"/>
      <c r="D41" s="18"/>
      <c r="E41" s="18">
        <v>41800.300000000003</v>
      </c>
      <c r="F41" s="18"/>
      <c r="G41" s="18"/>
      <c r="H41" s="18">
        <v>41800.300000000003</v>
      </c>
    </row>
    <row r="42" spans="1:42" x14ac:dyDescent="0.3">
      <c r="B42" t="s">
        <v>7</v>
      </c>
      <c r="C42" s="18">
        <v>26376</v>
      </c>
      <c r="D42" s="18"/>
      <c r="E42" s="18"/>
      <c r="F42" s="18"/>
      <c r="G42" s="18"/>
      <c r="H42" s="18">
        <v>26376</v>
      </c>
    </row>
    <row r="43" spans="1:42" x14ac:dyDescent="0.3">
      <c r="B43" t="s">
        <v>20</v>
      </c>
      <c r="C43" s="18"/>
      <c r="D43" s="18">
        <v>51210</v>
      </c>
      <c r="E43" s="18"/>
      <c r="F43" s="18"/>
      <c r="G43" s="18"/>
      <c r="H43" s="18">
        <v>51210</v>
      </c>
    </row>
    <row r="44" spans="1:42" x14ac:dyDescent="0.3">
      <c r="B44" t="s">
        <v>43</v>
      </c>
      <c r="C44" s="18">
        <v>11828.5</v>
      </c>
      <c r="D44" s="18"/>
      <c r="E44" s="18"/>
      <c r="F44" s="18"/>
      <c r="G44" s="18"/>
      <c r="H44" s="18">
        <v>11828.5</v>
      </c>
    </row>
    <row r="45" spans="1:42" x14ac:dyDescent="0.3">
      <c r="B45" t="s">
        <v>23</v>
      </c>
      <c r="C45" s="18"/>
      <c r="D45" s="18"/>
      <c r="E45" s="18"/>
      <c r="F45" s="18"/>
      <c r="G45" s="18">
        <v>101459.40000000001</v>
      </c>
      <c r="H45" s="18">
        <v>101459.40000000001</v>
      </c>
    </row>
    <row r="46" spans="1:42" x14ac:dyDescent="0.3">
      <c r="B46" t="s">
        <v>62</v>
      </c>
      <c r="C46" s="18"/>
      <c r="D46" s="18"/>
      <c r="E46" s="18"/>
      <c r="F46" s="18"/>
      <c r="G46" s="18">
        <v>232471</v>
      </c>
      <c r="H46" s="18">
        <v>232471</v>
      </c>
    </row>
    <row r="47" spans="1:42" x14ac:dyDescent="0.3">
      <c r="B47" t="s">
        <v>402</v>
      </c>
      <c r="C47" s="18">
        <v>82475</v>
      </c>
      <c r="D47" s="18"/>
      <c r="E47" s="18"/>
      <c r="F47" s="18"/>
      <c r="G47" s="18"/>
      <c r="H47" s="18">
        <v>82475</v>
      </c>
    </row>
    <row r="48" spans="1:42" x14ac:dyDescent="0.3">
      <c r="B48" t="s">
        <v>411</v>
      </c>
      <c r="C48" s="18">
        <v>719068.89999999991</v>
      </c>
      <c r="D48" s="18"/>
      <c r="E48" s="18"/>
      <c r="F48" s="18"/>
      <c r="G48" s="18"/>
      <c r="H48" s="18">
        <v>719068.89999999991</v>
      </c>
    </row>
    <row r="49" spans="1:8" x14ac:dyDescent="0.3">
      <c r="B49" t="s">
        <v>493</v>
      </c>
      <c r="C49" s="18">
        <v>88508.299999999988</v>
      </c>
      <c r="D49" s="18"/>
      <c r="E49" s="18"/>
      <c r="F49" s="18"/>
      <c r="G49" s="18"/>
      <c r="H49" s="18">
        <v>88508.299999999988</v>
      </c>
    </row>
    <row r="50" spans="1:8" x14ac:dyDescent="0.3">
      <c r="B50" t="s">
        <v>639</v>
      </c>
      <c r="C50" s="18">
        <v>26086.7</v>
      </c>
      <c r="D50" s="18"/>
      <c r="E50" s="18"/>
      <c r="F50" s="18"/>
      <c r="G50" s="18"/>
      <c r="H50" s="18">
        <v>26086.7</v>
      </c>
    </row>
    <row r="51" spans="1:8" x14ac:dyDescent="0.3">
      <c r="B51" t="s">
        <v>667</v>
      </c>
      <c r="C51" s="18">
        <v>26300.5</v>
      </c>
      <c r="D51" s="18"/>
      <c r="E51" s="18"/>
      <c r="F51" s="18"/>
      <c r="G51" s="18"/>
      <c r="H51" s="18">
        <v>26300.5</v>
      </c>
    </row>
    <row r="52" spans="1:8" x14ac:dyDescent="0.3">
      <c r="B52" t="s">
        <v>711</v>
      </c>
      <c r="C52" s="18">
        <v>1238</v>
      </c>
      <c r="D52" s="18"/>
      <c r="E52" s="18"/>
      <c r="F52" s="18"/>
      <c r="G52" s="18"/>
      <c r="H52" s="18">
        <v>1238</v>
      </c>
    </row>
    <row r="53" spans="1:8" x14ac:dyDescent="0.3">
      <c r="B53" t="s">
        <v>775</v>
      </c>
      <c r="C53" s="18">
        <v>15169</v>
      </c>
      <c r="D53" s="18"/>
      <c r="E53" s="18"/>
      <c r="F53" s="18"/>
      <c r="G53" s="18"/>
      <c r="H53" s="18">
        <v>15169</v>
      </c>
    </row>
    <row r="54" spans="1:8" x14ac:dyDescent="0.3">
      <c r="B54" t="s">
        <v>786</v>
      </c>
      <c r="C54" s="18">
        <v>8970.6</v>
      </c>
      <c r="D54" s="18"/>
      <c r="E54" s="18"/>
      <c r="F54" s="18"/>
      <c r="G54" s="18"/>
      <c r="H54" s="18">
        <v>8970.6</v>
      </c>
    </row>
    <row r="55" spans="1:8" x14ac:dyDescent="0.3">
      <c r="B55" t="s">
        <v>861</v>
      </c>
      <c r="C55" s="18">
        <v>58888.799999999996</v>
      </c>
      <c r="D55" s="18"/>
      <c r="E55" s="18"/>
      <c r="F55" s="18"/>
      <c r="G55" s="18"/>
      <c r="H55" s="18">
        <v>58888.799999999996</v>
      </c>
    </row>
    <row r="56" spans="1:8" x14ac:dyDescent="0.3">
      <c r="B56" t="s">
        <v>960</v>
      </c>
      <c r="C56" s="18">
        <v>4447.5</v>
      </c>
      <c r="D56" s="18"/>
      <c r="E56" s="18"/>
      <c r="F56" s="18"/>
      <c r="G56" s="18"/>
      <c r="H56" s="18">
        <v>4447.5</v>
      </c>
    </row>
    <row r="57" spans="1:8" x14ac:dyDescent="0.3">
      <c r="B57" t="s">
        <v>1046</v>
      </c>
      <c r="C57" s="18">
        <v>0</v>
      </c>
      <c r="D57" s="18"/>
      <c r="E57" s="18"/>
      <c r="F57" s="18"/>
      <c r="G57" s="18"/>
      <c r="H57" s="18">
        <v>0</v>
      </c>
    </row>
    <row r="58" spans="1:8" x14ac:dyDescent="0.3">
      <c r="B58" t="s">
        <v>1053</v>
      </c>
      <c r="C58" s="18">
        <v>1732.6</v>
      </c>
      <c r="D58" s="18"/>
      <c r="E58" s="18"/>
      <c r="F58" s="18"/>
      <c r="G58" s="18"/>
      <c r="H58" s="18">
        <v>1732.6</v>
      </c>
    </row>
    <row r="59" spans="1:8" x14ac:dyDescent="0.3">
      <c r="B59" t="s">
        <v>1059</v>
      </c>
      <c r="C59" s="18">
        <v>4373</v>
      </c>
      <c r="D59" s="18"/>
      <c r="E59" s="18"/>
      <c r="F59" s="18"/>
      <c r="G59" s="18"/>
      <c r="H59" s="18">
        <v>4373</v>
      </c>
    </row>
    <row r="60" spans="1:8" x14ac:dyDescent="0.3">
      <c r="B60" t="s">
        <v>1103</v>
      </c>
      <c r="C60" s="18">
        <v>260</v>
      </c>
      <c r="D60" s="18"/>
      <c r="E60" s="18"/>
      <c r="F60" s="18"/>
      <c r="G60" s="18"/>
      <c r="H60" s="18">
        <v>260</v>
      </c>
    </row>
    <row r="61" spans="1:8" x14ac:dyDescent="0.3">
      <c r="B61" t="s">
        <v>1102</v>
      </c>
      <c r="C61" s="18">
        <v>375</v>
      </c>
      <c r="D61" s="18"/>
      <c r="E61" s="18"/>
      <c r="F61" s="18"/>
      <c r="G61" s="18"/>
      <c r="H61" s="18">
        <v>375</v>
      </c>
    </row>
    <row r="62" spans="1:8" x14ac:dyDescent="0.3">
      <c r="A62" s="36" t="s">
        <v>586</v>
      </c>
      <c r="B62" s="36"/>
      <c r="C62" s="37">
        <v>1076098.3999999999</v>
      </c>
      <c r="D62" s="37">
        <v>51210</v>
      </c>
      <c r="E62" s="37">
        <v>41800.300000000003</v>
      </c>
      <c r="F62" s="37"/>
      <c r="G62" s="37">
        <v>333930.40000000002</v>
      </c>
      <c r="H62" s="37">
        <v>1503039.1</v>
      </c>
    </row>
    <row r="63" spans="1:8" x14ac:dyDescent="0.3">
      <c r="A63">
        <v>2023</v>
      </c>
      <c r="B63" t="s">
        <v>58</v>
      </c>
      <c r="C63" s="18"/>
      <c r="D63" s="18"/>
      <c r="E63" s="18">
        <v>5616</v>
      </c>
      <c r="F63" s="18"/>
      <c r="G63" s="18"/>
      <c r="H63" s="18">
        <v>5616</v>
      </c>
    </row>
    <row r="64" spans="1:8" x14ac:dyDescent="0.3">
      <c r="B64" t="s">
        <v>7</v>
      </c>
      <c r="C64" s="18">
        <v>1804</v>
      </c>
      <c r="D64" s="18"/>
      <c r="E64" s="18"/>
      <c r="F64" s="18"/>
      <c r="G64" s="18"/>
      <c r="H64" s="18">
        <v>1804</v>
      </c>
    </row>
    <row r="65" spans="1:8" x14ac:dyDescent="0.3">
      <c r="B65" t="s">
        <v>62</v>
      </c>
      <c r="C65" s="18"/>
      <c r="D65" s="18"/>
      <c r="E65" s="18"/>
      <c r="F65" s="18"/>
      <c r="G65" s="18">
        <v>31397</v>
      </c>
      <c r="H65" s="18">
        <v>31397</v>
      </c>
    </row>
    <row r="66" spans="1:8" x14ac:dyDescent="0.3">
      <c r="B66" t="s">
        <v>263</v>
      </c>
      <c r="C66" s="18">
        <v>2132.5</v>
      </c>
      <c r="D66" s="18"/>
      <c r="E66" s="18"/>
      <c r="F66" s="18"/>
      <c r="G66" s="18"/>
      <c r="H66" s="18">
        <v>2132.5</v>
      </c>
    </row>
    <row r="67" spans="1:8" x14ac:dyDescent="0.3">
      <c r="B67" t="s">
        <v>402</v>
      </c>
      <c r="C67" s="18">
        <v>6152.1</v>
      </c>
      <c r="D67" s="18"/>
      <c r="E67" s="18"/>
      <c r="F67" s="18"/>
      <c r="G67" s="18"/>
      <c r="H67" s="18">
        <v>6152.1</v>
      </c>
    </row>
    <row r="68" spans="1:8" x14ac:dyDescent="0.3">
      <c r="B68" t="s">
        <v>411</v>
      </c>
      <c r="C68" s="18">
        <v>100417.3</v>
      </c>
      <c r="D68" s="18"/>
      <c r="E68" s="18"/>
      <c r="F68" s="18"/>
      <c r="G68" s="18"/>
      <c r="H68" s="18">
        <v>100417.3</v>
      </c>
    </row>
    <row r="69" spans="1:8" x14ac:dyDescent="0.3">
      <c r="B69" t="s">
        <v>493</v>
      </c>
      <c r="C69" s="18">
        <v>6205.5</v>
      </c>
      <c r="D69" s="18"/>
      <c r="E69" s="18"/>
      <c r="F69" s="18"/>
      <c r="G69" s="18"/>
      <c r="H69" s="18">
        <v>6205.5</v>
      </c>
    </row>
    <row r="70" spans="1:8" x14ac:dyDescent="0.3">
      <c r="B70" t="s">
        <v>639</v>
      </c>
      <c r="C70" s="18">
        <v>2762</v>
      </c>
      <c r="D70" s="18"/>
      <c r="E70" s="18"/>
      <c r="F70" s="18"/>
      <c r="G70" s="18"/>
      <c r="H70" s="18">
        <v>2762</v>
      </c>
    </row>
    <row r="71" spans="1:8" x14ac:dyDescent="0.3">
      <c r="B71" t="s">
        <v>667</v>
      </c>
      <c r="C71" s="18">
        <v>13557.5</v>
      </c>
      <c r="D71" s="18"/>
      <c r="E71" s="18"/>
      <c r="F71" s="18"/>
      <c r="G71" s="18"/>
      <c r="H71" s="18">
        <v>13557.5</v>
      </c>
    </row>
    <row r="72" spans="1:8" x14ac:dyDescent="0.3">
      <c r="B72" t="s">
        <v>960</v>
      </c>
      <c r="C72" s="18">
        <v>250</v>
      </c>
      <c r="D72" s="18"/>
      <c r="E72" s="18"/>
      <c r="F72" s="18"/>
      <c r="G72" s="18"/>
      <c r="H72" s="18">
        <v>250</v>
      </c>
    </row>
    <row r="73" spans="1:8" x14ac:dyDescent="0.3">
      <c r="B73" t="s">
        <v>1198</v>
      </c>
      <c r="C73" s="18">
        <v>2917.8</v>
      </c>
      <c r="D73" s="18"/>
      <c r="E73" s="18"/>
      <c r="F73" s="18"/>
      <c r="G73" s="18"/>
      <c r="H73" s="18">
        <v>2917.8</v>
      </c>
    </row>
    <row r="74" spans="1:8" x14ac:dyDescent="0.3">
      <c r="A74" s="36" t="s">
        <v>1235</v>
      </c>
      <c r="B74" s="36"/>
      <c r="C74" s="37">
        <v>136198.70000000001</v>
      </c>
      <c r="D74" s="37"/>
      <c r="E74" s="37">
        <v>5616</v>
      </c>
      <c r="F74" s="37"/>
      <c r="G74" s="37">
        <v>31397</v>
      </c>
      <c r="H74" s="37">
        <v>173211.69999999998</v>
      </c>
    </row>
    <row r="75" spans="1:8" x14ac:dyDescent="0.3">
      <c r="A75" t="s">
        <v>131</v>
      </c>
      <c r="C75" s="18">
        <v>1624854.7500000002</v>
      </c>
      <c r="D75" s="18">
        <v>113718.2</v>
      </c>
      <c r="E75" s="18">
        <v>80860.100000000006</v>
      </c>
      <c r="F75" s="18">
        <v>120256.6</v>
      </c>
      <c r="G75" s="18">
        <v>574243</v>
      </c>
      <c r="H75" s="18">
        <v>2513932.65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599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598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596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595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757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469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758</v>
      </c>
      <c r="C151" t="s">
        <v>468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597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399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587</v>
      </c>
      <c r="D155" t="s">
        <v>402</v>
      </c>
      <c r="E155" s="45">
        <v>90</v>
      </c>
    </row>
    <row r="156" spans="1:5" x14ac:dyDescent="0.3">
      <c r="B156" s="57">
        <v>44474</v>
      </c>
      <c r="C156" t="s">
        <v>404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405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407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409</v>
      </c>
      <c r="D159" t="s">
        <v>411</v>
      </c>
      <c r="E159" s="45">
        <v>100</v>
      </c>
    </row>
    <row r="160" spans="1:5" x14ac:dyDescent="0.3">
      <c r="B160" s="57">
        <v>44480</v>
      </c>
      <c r="C160" t="s">
        <v>412</v>
      </c>
      <c r="D160" t="s">
        <v>588</v>
      </c>
      <c r="E160" s="45">
        <v>80</v>
      </c>
    </row>
    <row r="161" spans="2:5" x14ac:dyDescent="0.3">
      <c r="B161" s="57">
        <v>44481</v>
      </c>
      <c r="C161" t="s">
        <v>413</v>
      </c>
      <c r="D161" t="s">
        <v>411</v>
      </c>
      <c r="E161" s="45">
        <v>150</v>
      </c>
    </row>
    <row r="162" spans="2:5" x14ac:dyDescent="0.3">
      <c r="B162" t="s">
        <v>759</v>
      </c>
      <c r="C162" t="s">
        <v>589</v>
      </c>
      <c r="D162" t="s">
        <v>402</v>
      </c>
      <c r="E162" s="45">
        <v>90</v>
      </c>
    </row>
    <row r="163" spans="2:5" x14ac:dyDescent="0.3">
      <c r="B163" s="57">
        <v>44483</v>
      </c>
      <c r="C163" t="s">
        <v>420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421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425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427</v>
      </c>
      <c r="D166" t="s">
        <v>411</v>
      </c>
      <c r="E166" s="45">
        <v>150</v>
      </c>
    </row>
    <row r="167" spans="2:5" x14ac:dyDescent="0.3">
      <c r="B167" s="57">
        <v>44488</v>
      </c>
      <c r="C167" t="s">
        <v>428</v>
      </c>
      <c r="D167" t="s">
        <v>411</v>
      </c>
      <c r="E167" s="45">
        <v>100</v>
      </c>
    </row>
    <row r="168" spans="2:5" x14ac:dyDescent="0.3">
      <c r="B168" s="57">
        <v>44489</v>
      </c>
      <c r="C168" t="s">
        <v>429</v>
      </c>
      <c r="D168" t="s">
        <v>411</v>
      </c>
      <c r="E168" s="45">
        <v>150</v>
      </c>
    </row>
    <row r="169" spans="2:5" x14ac:dyDescent="0.3">
      <c r="B169" s="57">
        <v>44492</v>
      </c>
      <c r="C169" t="s">
        <v>443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444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445</v>
      </c>
      <c r="D171" t="s">
        <v>411</v>
      </c>
      <c r="E171" s="45">
        <v>150</v>
      </c>
    </row>
    <row r="172" spans="2:5" x14ac:dyDescent="0.3">
      <c r="B172" s="57">
        <v>44497</v>
      </c>
      <c r="C172" t="s">
        <v>446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447</v>
      </c>
      <c r="D173" t="s">
        <v>411</v>
      </c>
      <c r="E173" s="45">
        <v>150</v>
      </c>
    </row>
    <row r="174" spans="2:5" x14ac:dyDescent="0.3">
      <c r="B174" s="57">
        <v>44497</v>
      </c>
      <c r="C174" t="s">
        <v>448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449</v>
      </c>
      <c r="D175" t="s">
        <v>402</v>
      </c>
      <c r="E175" s="45">
        <v>80</v>
      </c>
    </row>
    <row r="176" spans="2:5" x14ac:dyDescent="0.3">
      <c r="B176" s="57">
        <v>44499</v>
      </c>
      <c r="C176" t="s">
        <v>451</v>
      </c>
      <c r="D176" t="s">
        <v>62</v>
      </c>
      <c r="E176" s="45">
        <v>80</v>
      </c>
    </row>
    <row r="177" spans="1:5" x14ac:dyDescent="0.3">
      <c r="A177" s="17" t="s">
        <v>600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457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459</v>
      </c>
      <c r="D179" t="s">
        <v>402</v>
      </c>
      <c r="E179" s="45">
        <v>80</v>
      </c>
    </row>
    <row r="180" spans="1:5" x14ac:dyDescent="0.3">
      <c r="B180" s="57">
        <v>44502</v>
      </c>
      <c r="C180" t="s">
        <v>460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461</v>
      </c>
      <c r="D181" t="s">
        <v>411</v>
      </c>
      <c r="E181" s="45">
        <v>150</v>
      </c>
    </row>
    <row r="182" spans="1:5" x14ac:dyDescent="0.3">
      <c r="B182" s="57">
        <v>44503</v>
      </c>
      <c r="C182" t="s">
        <v>462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466</v>
      </c>
      <c r="D183" t="s">
        <v>411</v>
      </c>
      <c r="E183" s="45">
        <v>150</v>
      </c>
    </row>
    <row r="184" spans="1:5" x14ac:dyDescent="0.3">
      <c r="B184" s="57">
        <v>44508</v>
      </c>
      <c r="C184" t="s">
        <v>467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474</v>
      </c>
      <c r="D185" t="s">
        <v>493</v>
      </c>
      <c r="E185" s="45">
        <v>80</v>
      </c>
    </row>
    <row r="186" spans="1:5" x14ac:dyDescent="0.3">
      <c r="B186" s="57">
        <v>44511</v>
      </c>
      <c r="C186" t="s">
        <v>590</v>
      </c>
      <c r="D186" t="s">
        <v>411</v>
      </c>
      <c r="E186" s="45">
        <v>150</v>
      </c>
    </row>
    <row r="187" spans="1:5" x14ac:dyDescent="0.3">
      <c r="B187" s="57">
        <v>44510</v>
      </c>
      <c r="C187" t="s">
        <v>478</v>
      </c>
      <c r="D187" t="s">
        <v>588</v>
      </c>
      <c r="E187" s="45">
        <v>80</v>
      </c>
    </row>
    <row r="188" spans="1:5" x14ac:dyDescent="0.3">
      <c r="B188" s="57">
        <v>44513</v>
      </c>
      <c r="C188" t="s">
        <v>479</v>
      </c>
      <c r="D188" t="s">
        <v>402</v>
      </c>
      <c r="E188" s="45">
        <v>80</v>
      </c>
    </row>
    <row r="189" spans="1:5" x14ac:dyDescent="0.3">
      <c r="B189" s="57">
        <v>44523</v>
      </c>
      <c r="C189" t="s">
        <v>482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591</v>
      </c>
      <c r="D190" t="s">
        <v>402</v>
      </c>
      <c r="E190" s="45">
        <v>100</v>
      </c>
    </row>
    <row r="191" spans="1:5" x14ac:dyDescent="0.3">
      <c r="B191" s="57">
        <v>44529</v>
      </c>
      <c r="C191" t="s">
        <v>486</v>
      </c>
      <c r="D191" t="s">
        <v>52</v>
      </c>
      <c r="E191" s="45">
        <v>80</v>
      </c>
    </row>
    <row r="192" spans="1:5" x14ac:dyDescent="0.3">
      <c r="A192" s="17" t="s">
        <v>601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503</v>
      </c>
      <c r="D193" t="s">
        <v>411</v>
      </c>
      <c r="E193" s="45">
        <v>150</v>
      </c>
    </row>
    <row r="194" spans="1:5" x14ac:dyDescent="0.3">
      <c r="B194" s="57">
        <v>44540</v>
      </c>
      <c r="C194" t="s">
        <v>504</v>
      </c>
      <c r="D194" t="s">
        <v>588</v>
      </c>
      <c r="E194" s="45">
        <v>80</v>
      </c>
    </row>
    <row r="195" spans="1:5" x14ac:dyDescent="0.3">
      <c r="B195" s="57">
        <v>44540</v>
      </c>
      <c r="C195" t="s">
        <v>506</v>
      </c>
      <c r="D195" t="s">
        <v>411</v>
      </c>
      <c r="E195" s="45">
        <v>80</v>
      </c>
    </row>
    <row r="196" spans="1:5" x14ac:dyDescent="0.3">
      <c r="B196" s="57">
        <v>44545</v>
      </c>
      <c r="C196" t="s">
        <v>509</v>
      </c>
      <c r="D196" t="s">
        <v>62</v>
      </c>
      <c r="E196" s="45">
        <v>80</v>
      </c>
    </row>
    <row r="197" spans="1:5" x14ac:dyDescent="0.3">
      <c r="B197" t="s">
        <v>760</v>
      </c>
      <c r="C197" t="s">
        <v>592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513</v>
      </c>
      <c r="D198" t="s">
        <v>411</v>
      </c>
      <c r="E198" s="45">
        <v>150</v>
      </c>
    </row>
    <row r="199" spans="1:5" x14ac:dyDescent="0.3">
      <c r="B199" s="57">
        <v>44551</v>
      </c>
      <c r="C199" t="s">
        <v>514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524</v>
      </c>
      <c r="D200" t="s">
        <v>411</v>
      </c>
      <c r="E200" s="45">
        <v>150</v>
      </c>
    </row>
    <row r="201" spans="1:5" x14ac:dyDescent="0.3">
      <c r="B201" s="57">
        <v>44558</v>
      </c>
      <c r="C201" t="s">
        <v>533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534</v>
      </c>
      <c r="D202" t="s">
        <v>411</v>
      </c>
      <c r="E202" s="45">
        <v>150</v>
      </c>
    </row>
    <row r="203" spans="1:5" x14ac:dyDescent="0.3">
      <c r="B203" s="57">
        <v>44561</v>
      </c>
      <c r="C203" t="s">
        <v>537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538</v>
      </c>
      <c r="D204" t="s">
        <v>402</v>
      </c>
      <c r="E204" s="45">
        <v>150</v>
      </c>
    </row>
    <row r="205" spans="1:5" x14ac:dyDescent="0.3">
      <c r="A205" s="17" t="s">
        <v>602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761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762</v>
      </c>
      <c r="B210" s="57">
        <v>44564</v>
      </c>
      <c r="C210" t="s">
        <v>548</v>
      </c>
      <c r="D210" t="s">
        <v>411</v>
      </c>
      <c r="E210" s="45">
        <v>180</v>
      </c>
    </row>
    <row r="211" spans="1:5" x14ac:dyDescent="0.3">
      <c r="B211" s="57">
        <v>44567</v>
      </c>
      <c r="C211" t="s">
        <v>549</v>
      </c>
      <c r="D211" t="s">
        <v>402</v>
      </c>
      <c r="E211" s="45">
        <v>120</v>
      </c>
    </row>
    <row r="212" spans="1:5" x14ac:dyDescent="0.3">
      <c r="B212" s="57">
        <v>44569</v>
      </c>
      <c r="C212" t="s">
        <v>593</v>
      </c>
      <c r="D212" t="s">
        <v>411</v>
      </c>
      <c r="E212" s="45">
        <v>180</v>
      </c>
    </row>
    <row r="213" spans="1:5" x14ac:dyDescent="0.3">
      <c r="B213" s="57">
        <v>44571</v>
      </c>
      <c r="C213" t="s">
        <v>552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554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559</v>
      </c>
      <c r="D215" t="s">
        <v>402</v>
      </c>
      <c r="E215" s="45">
        <v>120</v>
      </c>
    </row>
    <row r="216" spans="1:5" x14ac:dyDescent="0.3">
      <c r="B216" s="57">
        <v>44574</v>
      </c>
      <c r="C216" t="s">
        <v>560</v>
      </c>
      <c r="D216" t="s">
        <v>411</v>
      </c>
      <c r="E216" s="45">
        <v>180</v>
      </c>
    </row>
    <row r="217" spans="1:5" x14ac:dyDescent="0.3">
      <c r="B217" s="57">
        <v>44575</v>
      </c>
      <c r="C217" t="s">
        <v>561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563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564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566</v>
      </c>
      <c r="D220" t="s">
        <v>411</v>
      </c>
      <c r="E220" s="45">
        <v>180</v>
      </c>
    </row>
    <row r="221" spans="1:5" x14ac:dyDescent="0.3">
      <c r="B221" s="57">
        <v>44583</v>
      </c>
      <c r="C221" t="s">
        <v>567</v>
      </c>
      <c r="D221" t="s">
        <v>402</v>
      </c>
      <c r="E221" s="45">
        <v>120</v>
      </c>
    </row>
    <row r="222" spans="1:5" x14ac:dyDescent="0.3">
      <c r="B222" s="57">
        <v>44585</v>
      </c>
      <c r="C222" t="s">
        <v>569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570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571</v>
      </c>
      <c r="D224" t="s">
        <v>23</v>
      </c>
      <c r="E224" s="45">
        <v>120</v>
      </c>
    </row>
    <row r="225" spans="1:5" x14ac:dyDescent="0.3">
      <c r="A225" s="17" t="s">
        <v>594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763</v>
      </c>
      <c r="B226" s="57">
        <v>44602</v>
      </c>
      <c r="C226" t="s">
        <v>603</v>
      </c>
      <c r="D226" t="s">
        <v>402</v>
      </c>
      <c r="E226" s="45">
        <v>120</v>
      </c>
    </row>
    <row r="227" spans="1:5" x14ac:dyDescent="0.3">
      <c r="B227" s="57">
        <v>44607</v>
      </c>
      <c r="C227" t="s">
        <v>604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605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606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607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608</v>
      </c>
      <c r="D231" t="s">
        <v>493</v>
      </c>
      <c r="E231" s="45">
        <v>150</v>
      </c>
    </row>
    <row r="232" spans="1:5" x14ac:dyDescent="0.3">
      <c r="B232" s="57">
        <v>44613</v>
      </c>
      <c r="C232" t="s">
        <v>609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610</v>
      </c>
      <c r="D233" t="s">
        <v>402</v>
      </c>
      <c r="E233" s="45">
        <v>120</v>
      </c>
    </row>
    <row r="234" spans="1:5" x14ac:dyDescent="0.3">
      <c r="B234" s="57">
        <v>44616</v>
      </c>
      <c r="C234" t="s">
        <v>611</v>
      </c>
      <c r="D234" t="s">
        <v>411</v>
      </c>
      <c r="E234" s="45">
        <v>180</v>
      </c>
    </row>
    <row r="235" spans="1:5" x14ac:dyDescent="0.3">
      <c r="B235" s="57">
        <v>44618</v>
      </c>
      <c r="C235" t="s">
        <v>612</v>
      </c>
      <c r="D235" t="s">
        <v>411</v>
      </c>
      <c r="E235" s="45">
        <v>180</v>
      </c>
    </row>
    <row r="236" spans="1:5" x14ac:dyDescent="0.3">
      <c r="B236" s="57">
        <v>44618</v>
      </c>
      <c r="C236" t="s">
        <v>613</v>
      </c>
      <c r="D236" t="s">
        <v>20</v>
      </c>
      <c r="E236" s="45">
        <v>150</v>
      </c>
    </row>
    <row r="237" spans="1:5" x14ac:dyDescent="0.3">
      <c r="A237" s="87" t="s">
        <v>614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635</v>
      </c>
      <c r="D243" t="s">
        <v>493</v>
      </c>
      <c r="E243" s="16">
        <v>180</v>
      </c>
    </row>
    <row r="244" spans="1:5" x14ac:dyDescent="0.3">
      <c r="C244" t="s">
        <v>636</v>
      </c>
      <c r="D244" t="s">
        <v>639</v>
      </c>
      <c r="E244" s="16">
        <v>80</v>
      </c>
    </row>
    <row r="245" spans="1:5" x14ac:dyDescent="0.3">
      <c r="C245" t="s">
        <v>637</v>
      </c>
      <c r="D245" t="s">
        <v>62</v>
      </c>
      <c r="E245" s="16">
        <v>150</v>
      </c>
    </row>
    <row r="246" spans="1:5" x14ac:dyDescent="0.3">
      <c r="C246" t="s">
        <v>644</v>
      </c>
      <c r="D246" t="s">
        <v>639</v>
      </c>
      <c r="E246" s="16">
        <v>80</v>
      </c>
    </row>
    <row r="247" spans="1:5" x14ac:dyDescent="0.3">
      <c r="C247" t="s">
        <v>645</v>
      </c>
      <c r="D247" t="s">
        <v>402</v>
      </c>
      <c r="E247" s="16">
        <v>120</v>
      </c>
    </row>
    <row r="248" spans="1:5" x14ac:dyDescent="0.3">
      <c r="C248" t="s">
        <v>646</v>
      </c>
      <c r="D248" t="s">
        <v>639</v>
      </c>
      <c r="E248" s="16">
        <v>80</v>
      </c>
    </row>
    <row r="249" spans="1:5" x14ac:dyDescent="0.3">
      <c r="C249" t="s">
        <v>647</v>
      </c>
      <c r="D249" t="s">
        <v>43</v>
      </c>
      <c r="E249" s="16">
        <v>80</v>
      </c>
    </row>
    <row r="250" spans="1:5" x14ac:dyDescent="0.3">
      <c r="C250" t="s">
        <v>648</v>
      </c>
      <c r="D250" t="s">
        <v>411</v>
      </c>
      <c r="E250" s="16">
        <v>180</v>
      </c>
    </row>
    <row r="251" spans="1:5" x14ac:dyDescent="0.3">
      <c r="C251" t="s">
        <v>649</v>
      </c>
      <c r="D251" t="s">
        <v>62</v>
      </c>
      <c r="E251" s="16">
        <v>150</v>
      </c>
    </row>
    <row r="252" spans="1:5" x14ac:dyDescent="0.3">
      <c r="C252" t="s">
        <v>650</v>
      </c>
      <c r="D252" t="s">
        <v>411</v>
      </c>
      <c r="E252" s="16">
        <v>180</v>
      </c>
    </row>
    <row r="253" spans="1:5" x14ac:dyDescent="0.3">
      <c r="C253" t="s">
        <v>651</v>
      </c>
      <c r="D253" t="s">
        <v>402</v>
      </c>
      <c r="E253" s="16">
        <v>120</v>
      </c>
    </row>
    <row r="254" spans="1:5" x14ac:dyDescent="0.3">
      <c r="C254" t="s">
        <v>652</v>
      </c>
      <c r="D254" t="s">
        <v>411</v>
      </c>
      <c r="E254" s="16">
        <v>180</v>
      </c>
    </row>
    <row r="255" spans="1:5" x14ac:dyDescent="0.3">
      <c r="C255" t="s">
        <v>653</v>
      </c>
      <c r="D255" t="s">
        <v>493</v>
      </c>
      <c r="E255" s="16">
        <v>150</v>
      </c>
    </row>
    <row r="256" spans="1:5" x14ac:dyDescent="0.3">
      <c r="C256" t="s">
        <v>654</v>
      </c>
      <c r="D256" t="s">
        <v>43</v>
      </c>
      <c r="E256" s="16">
        <v>80</v>
      </c>
    </row>
    <row r="257" spans="1:5" x14ac:dyDescent="0.3">
      <c r="C257" t="s">
        <v>655</v>
      </c>
      <c r="D257" t="s">
        <v>411</v>
      </c>
      <c r="E257" s="16">
        <v>180</v>
      </c>
    </row>
    <row r="258" spans="1:5" x14ac:dyDescent="0.3">
      <c r="C258" t="s">
        <v>662</v>
      </c>
      <c r="D258" t="s">
        <v>411</v>
      </c>
      <c r="E258" s="16">
        <v>180</v>
      </c>
    </row>
    <row r="259" spans="1:5" x14ac:dyDescent="0.3">
      <c r="C259" t="s">
        <v>663</v>
      </c>
      <c r="D259" t="s">
        <v>7</v>
      </c>
      <c r="E259" s="16">
        <v>100</v>
      </c>
    </row>
    <row r="260" spans="1:5" x14ac:dyDescent="0.3">
      <c r="C260" t="s">
        <v>664</v>
      </c>
      <c r="D260" t="s">
        <v>411</v>
      </c>
      <c r="E260" s="16">
        <v>180</v>
      </c>
    </row>
    <row r="261" spans="1:5" x14ac:dyDescent="0.3">
      <c r="C261" t="s">
        <v>665</v>
      </c>
      <c r="D261" t="s">
        <v>667</v>
      </c>
      <c r="E261" s="16">
        <v>150</v>
      </c>
    </row>
    <row r="262" spans="1:5" x14ac:dyDescent="0.3">
      <c r="A262" s="87" t="s">
        <v>634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682</v>
      </c>
      <c r="D263" t="s">
        <v>493</v>
      </c>
      <c r="E263" s="45">
        <v>150</v>
      </c>
    </row>
    <row r="264" spans="1:5" x14ac:dyDescent="0.3">
      <c r="A264" s="93"/>
      <c r="C264" t="s">
        <v>685</v>
      </c>
      <c r="D264" t="s">
        <v>411</v>
      </c>
      <c r="E264" s="45">
        <v>180</v>
      </c>
    </row>
    <row r="265" spans="1:5" x14ac:dyDescent="0.3">
      <c r="A265" s="93"/>
      <c r="C265" t="s">
        <v>686</v>
      </c>
      <c r="D265" t="s">
        <v>639</v>
      </c>
      <c r="E265" s="45">
        <v>80</v>
      </c>
    </row>
    <row r="266" spans="1:5" x14ac:dyDescent="0.3">
      <c r="A266" s="93"/>
      <c r="C266" t="s">
        <v>687</v>
      </c>
      <c r="D266" t="s">
        <v>411</v>
      </c>
      <c r="E266" s="45">
        <v>180</v>
      </c>
    </row>
    <row r="267" spans="1:5" x14ac:dyDescent="0.3">
      <c r="A267" s="93"/>
      <c r="C267" t="s">
        <v>688</v>
      </c>
      <c r="D267" t="s">
        <v>402</v>
      </c>
      <c r="E267" s="45">
        <v>120</v>
      </c>
    </row>
    <row r="268" spans="1:5" x14ac:dyDescent="0.3">
      <c r="A268" s="93"/>
      <c r="C268" t="s">
        <v>689</v>
      </c>
      <c r="D268" t="s">
        <v>20</v>
      </c>
      <c r="E268" s="45">
        <v>150</v>
      </c>
    </row>
    <row r="269" spans="1:5" x14ac:dyDescent="0.3">
      <c r="A269" s="93"/>
      <c r="C269" t="s">
        <v>690</v>
      </c>
      <c r="D269" t="s">
        <v>58</v>
      </c>
      <c r="E269" s="45">
        <v>120</v>
      </c>
    </row>
    <row r="270" spans="1:5" x14ac:dyDescent="0.3">
      <c r="A270" s="93"/>
      <c r="C270" t="s">
        <v>691</v>
      </c>
      <c r="D270" t="s">
        <v>411</v>
      </c>
      <c r="E270" s="45">
        <v>180</v>
      </c>
    </row>
    <row r="271" spans="1:5" x14ac:dyDescent="0.3">
      <c r="A271" s="93"/>
      <c r="C271" t="s">
        <v>692</v>
      </c>
      <c r="D271" t="s">
        <v>775</v>
      </c>
      <c r="E271" s="45">
        <v>150</v>
      </c>
    </row>
    <row r="272" spans="1:5" x14ac:dyDescent="0.3">
      <c r="A272" s="93"/>
      <c r="C272" t="s">
        <v>693</v>
      </c>
      <c r="D272" t="s">
        <v>639</v>
      </c>
      <c r="E272" s="45">
        <v>80</v>
      </c>
    </row>
    <row r="273" spans="1:5" x14ac:dyDescent="0.3">
      <c r="A273" s="93"/>
      <c r="C273" t="s">
        <v>694</v>
      </c>
      <c r="D273" t="s">
        <v>775</v>
      </c>
      <c r="E273" s="45">
        <v>50</v>
      </c>
    </row>
    <row r="274" spans="1:5" x14ac:dyDescent="0.3">
      <c r="A274" s="93"/>
      <c r="C274" t="s">
        <v>695</v>
      </c>
      <c r="D274" t="s">
        <v>411</v>
      </c>
      <c r="E274" s="45">
        <v>180</v>
      </c>
    </row>
    <row r="275" spans="1:5" x14ac:dyDescent="0.3">
      <c r="A275" s="93"/>
      <c r="C275" t="s">
        <v>696</v>
      </c>
      <c r="D275" t="s">
        <v>493</v>
      </c>
      <c r="E275" s="45">
        <v>150</v>
      </c>
    </row>
    <row r="276" spans="1:5" x14ac:dyDescent="0.3">
      <c r="A276" s="93"/>
      <c r="C276" t="s">
        <v>697</v>
      </c>
      <c r="D276" t="s">
        <v>775</v>
      </c>
      <c r="E276" s="45">
        <v>180</v>
      </c>
    </row>
    <row r="277" spans="1:5" x14ac:dyDescent="0.3">
      <c r="A277" s="93"/>
      <c r="C277" t="s">
        <v>698</v>
      </c>
      <c r="D277" t="s">
        <v>411</v>
      </c>
      <c r="E277" s="45"/>
    </row>
    <row r="278" spans="1:5" x14ac:dyDescent="0.3">
      <c r="A278" s="93"/>
      <c r="C278" t="s">
        <v>699</v>
      </c>
      <c r="D278" t="s">
        <v>667</v>
      </c>
      <c r="E278" s="45"/>
    </row>
    <row r="279" spans="1:5" x14ac:dyDescent="0.3">
      <c r="A279" s="93"/>
      <c r="C279" t="s">
        <v>700</v>
      </c>
      <c r="D279" t="s">
        <v>411</v>
      </c>
      <c r="E279" s="45"/>
    </row>
    <row r="280" spans="1:5" x14ac:dyDescent="0.3">
      <c r="A280" s="93"/>
      <c r="C280" t="s">
        <v>701</v>
      </c>
      <c r="D280" t="s">
        <v>711</v>
      </c>
      <c r="E280" s="45"/>
    </row>
    <row r="281" spans="1:5" x14ac:dyDescent="0.3">
      <c r="A281" s="93"/>
      <c r="C281" t="s">
        <v>702</v>
      </c>
      <c r="D281" t="s">
        <v>23</v>
      </c>
      <c r="E281" s="45"/>
    </row>
    <row r="282" spans="1:5" x14ac:dyDescent="0.3">
      <c r="A282" s="93"/>
      <c r="C282" t="s">
        <v>703</v>
      </c>
      <c r="D282" t="s">
        <v>711</v>
      </c>
      <c r="E282" s="45"/>
    </row>
    <row r="283" spans="1:5" x14ac:dyDescent="0.3">
      <c r="A283" s="93"/>
      <c r="C283" t="s">
        <v>717</v>
      </c>
      <c r="D283" t="s">
        <v>7</v>
      </c>
      <c r="E283" s="45"/>
    </row>
    <row r="284" spans="1:5" x14ac:dyDescent="0.3">
      <c r="A284" s="93"/>
      <c r="C284" t="s">
        <v>720</v>
      </c>
      <c r="D284" t="s">
        <v>411</v>
      </c>
      <c r="E284" s="45"/>
    </row>
    <row r="285" spans="1:5" x14ac:dyDescent="0.3">
      <c r="A285" s="93"/>
      <c r="C285" t="s">
        <v>722</v>
      </c>
      <c r="D285" t="s">
        <v>667</v>
      </c>
      <c r="E285" s="45"/>
    </row>
    <row r="286" spans="1:5" x14ac:dyDescent="0.3">
      <c r="A286" s="93"/>
      <c r="C286" t="s">
        <v>725</v>
      </c>
      <c r="D286" t="s">
        <v>62</v>
      </c>
      <c r="E286" s="45"/>
    </row>
    <row r="287" spans="1:5" x14ac:dyDescent="0.3">
      <c r="A287" s="93"/>
      <c r="C287" t="s">
        <v>726</v>
      </c>
      <c r="D287" t="s">
        <v>493</v>
      </c>
      <c r="E287" s="45"/>
    </row>
    <row r="288" spans="1:5" x14ac:dyDescent="0.3">
      <c r="A288" s="93"/>
      <c r="C288" t="s">
        <v>727</v>
      </c>
      <c r="D288" t="s">
        <v>411</v>
      </c>
      <c r="E288" s="45"/>
    </row>
    <row r="289" spans="1:5" x14ac:dyDescent="0.3">
      <c r="A289" s="93"/>
      <c r="C289" t="s">
        <v>728</v>
      </c>
      <c r="D289" t="s">
        <v>402</v>
      </c>
      <c r="E289" s="45"/>
    </row>
    <row r="290" spans="1:5" x14ac:dyDescent="0.3">
      <c r="A290" s="93"/>
      <c r="C290" t="s">
        <v>730</v>
      </c>
      <c r="D290" t="s">
        <v>667</v>
      </c>
      <c r="E290" s="45"/>
    </row>
    <row r="291" spans="1:5" x14ac:dyDescent="0.3">
      <c r="A291" s="93"/>
      <c r="C291" t="s">
        <v>731</v>
      </c>
      <c r="D291" t="s">
        <v>411</v>
      </c>
      <c r="E291" s="45"/>
    </row>
    <row r="292" spans="1:5" x14ac:dyDescent="0.3">
      <c r="A292" s="87" t="s">
        <v>704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764</v>
      </c>
      <c r="D293" t="s">
        <v>411</v>
      </c>
      <c r="E293" s="45"/>
    </row>
    <row r="294" spans="1:5" x14ac:dyDescent="0.3">
      <c r="A294" s="93"/>
      <c r="C294" t="s">
        <v>765</v>
      </c>
      <c r="D294" t="s">
        <v>667</v>
      </c>
      <c r="E294" s="45"/>
    </row>
    <row r="295" spans="1:5" x14ac:dyDescent="0.3">
      <c r="A295" s="93"/>
      <c r="C295" t="s">
        <v>766</v>
      </c>
      <c r="D295" t="s">
        <v>411</v>
      </c>
      <c r="E295" s="45"/>
    </row>
    <row r="296" spans="1:5" x14ac:dyDescent="0.3">
      <c r="A296" s="93"/>
      <c r="C296" t="s">
        <v>767</v>
      </c>
      <c r="D296" t="s">
        <v>58</v>
      </c>
      <c r="E296" s="45"/>
    </row>
    <row r="297" spans="1:5" x14ac:dyDescent="0.3">
      <c r="A297" s="93"/>
      <c r="C297" t="s">
        <v>768</v>
      </c>
      <c r="D297" t="s">
        <v>43</v>
      </c>
      <c r="E297" s="45"/>
    </row>
    <row r="298" spans="1:5" x14ac:dyDescent="0.3">
      <c r="A298" s="93"/>
      <c r="C298" t="s">
        <v>771</v>
      </c>
      <c r="D298" t="s">
        <v>639</v>
      </c>
      <c r="E298" s="45"/>
    </row>
    <row r="299" spans="1:5" x14ac:dyDescent="0.3">
      <c r="A299" s="93"/>
      <c r="C299" t="s">
        <v>776</v>
      </c>
      <c r="D299" t="s">
        <v>775</v>
      </c>
      <c r="E299" s="45"/>
    </row>
    <row r="300" spans="1:5" x14ac:dyDescent="0.3">
      <c r="A300" s="93"/>
      <c r="C300" t="s">
        <v>778</v>
      </c>
      <c r="D300" t="s">
        <v>43</v>
      </c>
      <c r="E300" s="45"/>
    </row>
    <row r="301" spans="1:5" x14ac:dyDescent="0.3">
      <c r="A301" s="93"/>
      <c r="C301" t="s">
        <v>779</v>
      </c>
      <c r="D301" t="s">
        <v>411</v>
      </c>
      <c r="E301" s="45"/>
    </row>
    <row r="302" spans="1:5" x14ac:dyDescent="0.3">
      <c r="A302" s="93"/>
      <c r="C302" t="s">
        <v>781</v>
      </c>
      <c r="D302" t="s">
        <v>20</v>
      </c>
      <c r="E302" s="45"/>
    </row>
    <row r="303" spans="1:5" x14ac:dyDescent="0.3">
      <c r="A303" s="93"/>
      <c r="C303" t="s">
        <v>782</v>
      </c>
      <c r="D303" t="s">
        <v>411</v>
      </c>
      <c r="E303" s="45"/>
    </row>
    <row r="304" spans="1:5" x14ac:dyDescent="0.3">
      <c r="A304" s="93"/>
      <c r="C304" t="s">
        <v>783</v>
      </c>
      <c r="D304" t="s">
        <v>493</v>
      </c>
      <c r="E304" s="45"/>
    </row>
    <row r="305" spans="1:5" x14ac:dyDescent="0.3">
      <c r="A305" s="93"/>
      <c r="C305" t="s">
        <v>785</v>
      </c>
      <c r="D305" t="s">
        <v>411</v>
      </c>
      <c r="E305" s="45"/>
    </row>
    <row r="306" spans="1:5" x14ac:dyDescent="0.3">
      <c r="A306" s="93"/>
      <c r="C306" t="s">
        <v>790</v>
      </c>
      <c r="D306" t="s">
        <v>786</v>
      </c>
      <c r="E306" s="45"/>
    </row>
    <row r="307" spans="1:5" x14ac:dyDescent="0.3">
      <c r="A307" s="93"/>
      <c r="C307" t="s">
        <v>791</v>
      </c>
      <c r="D307" t="s">
        <v>411</v>
      </c>
      <c r="E307" s="45"/>
    </row>
    <row r="308" spans="1:5" x14ac:dyDescent="0.3">
      <c r="A308" s="93"/>
      <c r="C308" t="s">
        <v>792</v>
      </c>
      <c r="D308" t="s">
        <v>62</v>
      </c>
      <c r="E308" s="45"/>
    </row>
    <row r="309" spans="1:5" x14ac:dyDescent="0.3">
      <c r="A309" s="93"/>
      <c r="C309" t="s">
        <v>795</v>
      </c>
      <c r="D309" t="s">
        <v>411</v>
      </c>
      <c r="E309" s="45"/>
    </row>
    <row r="310" spans="1:5" x14ac:dyDescent="0.3">
      <c r="A310" s="93"/>
      <c r="C310" t="s">
        <v>796</v>
      </c>
      <c r="D310" t="s">
        <v>402</v>
      </c>
      <c r="E310" s="45"/>
    </row>
    <row r="311" spans="1:5" x14ac:dyDescent="0.3">
      <c r="A311" s="93"/>
      <c r="C311" t="s">
        <v>797</v>
      </c>
      <c r="D311" t="s">
        <v>23</v>
      </c>
      <c r="E311" s="45"/>
    </row>
    <row r="312" spans="1:5" x14ac:dyDescent="0.3">
      <c r="A312" s="93"/>
      <c r="C312" t="s">
        <v>798</v>
      </c>
      <c r="D312" t="s">
        <v>411</v>
      </c>
      <c r="E312" s="45"/>
    </row>
    <row r="313" spans="1:5" x14ac:dyDescent="0.3">
      <c r="A313" s="93"/>
      <c r="C313" t="s">
        <v>799</v>
      </c>
      <c r="D313" t="s">
        <v>493</v>
      </c>
      <c r="E313" s="45"/>
    </row>
    <row r="314" spans="1:5" x14ac:dyDescent="0.3">
      <c r="A314" s="87" t="s">
        <v>940</v>
      </c>
      <c r="B314" s="17"/>
      <c r="C314" s="17"/>
      <c r="D314" s="17"/>
      <c r="E314" s="23"/>
    </row>
    <row r="315" spans="1:5" x14ac:dyDescent="0.3">
      <c r="A315" s="93"/>
      <c r="C315" t="s">
        <v>828</v>
      </c>
      <c r="D315" t="s">
        <v>411</v>
      </c>
      <c r="E315" s="45"/>
    </row>
    <row r="316" spans="1:5" x14ac:dyDescent="0.3">
      <c r="A316" s="93"/>
      <c r="C316" t="s">
        <v>829</v>
      </c>
      <c r="D316" t="s">
        <v>639</v>
      </c>
      <c r="E316" s="45"/>
    </row>
    <row r="317" spans="1:5" x14ac:dyDescent="0.3">
      <c r="A317" s="93"/>
      <c r="C317" t="s">
        <v>830</v>
      </c>
      <c r="D317" t="s">
        <v>411</v>
      </c>
      <c r="E317" s="45"/>
    </row>
    <row r="318" spans="1:5" x14ac:dyDescent="0.3">
      <c r="A318" s="93"/>
      <c r="C318" t="s">
        <v>831</v>
      </c>
      <c r="D318" t="s">
        <v>7</v>
      </c>
      <c r="E318" s="45"/>
    </row>
    <row r="319" spans="1:5" x14ac:dyDescent="0.3">
      <c r="A319" s="93"/>
      <c r="C319" t="s">
        <v>833</v>
      </c>
      <c r="D319" t="s">
        <v>62</v>
      </c>
      <c r="E319" s="45"/>
    </row>
    <row r="320" spans="1:5" x14ac:dyDescent="0.3">
      <c r="A320" s="93"/>
      <c r="C320" t="s">
        <v>834</v>
      </c>
      <c r="D320" t="s">
        <v>639</v>
      </c>
      <c r="E320" s="45"/>
    </row>
    <row r="321" spans="1:5" x14ac:dyDescent="0.3">
      <c r="A321" s="93"/>
      <c r="C321" t="s">
        <v>835</v>
      </c>
      <c r="D321" t="s">
        <v>493</v>
      </c>
      <c r="E321" s="45"/>
    </row>
    <row r="322" spans="1:5" x14ac:dyDescent="0.3">
      <c r="A322" s="93"/>
      <c r="C322" t="s">
        <v>836</v>
      </c>
      <c r="D322" t="s">
        <v>411</v>
      </c>
      <c r="E322" s="45"/>
    </row>
    <row r="323" spans="1:5" x14ac:dyDescent="0.3">
      <c r="A323" s="93"/>
      <c r="C323" t="s">
        <v>837</v>
      </c>
      <c r="D323" t="s">
        <v>667</v>
      </c>
      <c r="E323" s="45"/>
    </row>
    <row r="324" spans="1:5" x14ac:dyDescent="0.3">
      <c r="A324" s="93"/>
      <c r="C324" t="s">
        <v>838</v>
      </c>
      <c r="D324" t="s">
        <v>58</v>
      </c>
      <c r="E324" s="45"/>
    </row>
    <row r="325" spans="1:5" x14ac:dyDescent="0.3">
      <c r="A325" s="93"/>
      <c r="C325" t="s">
        <v>839</v>
      </c>
      <c r="D325" t="s">
        <v>7</v>
      </c>
      <c r="E325" s="45"/>
    </row>
    <row r="326" spans="1:5" x14ac:dyDescent="0.3">
      <c r="A326" s="93"/>
      <c r="C326" t="s">
        <v>844</v>
      </c>
      <c r="D326" t="s">
        <v>411</v>
      </c>
      <c r="E326" s="45"/>
    </row>
    <row r="327" spans="1:5" x14ac:dyDescent="0.3">
      <c r="A327" s="93"/>
      <c r="C327" t="s">
        <v>845</v>
      </c>
      <c r="D327" t="s">
        <v>43</v>
      </c>
      <c r="E327" s="45"/>
    </row>
    <row r="328" spans="1:5" x14ac:dyDescent="0.3">
      <c r="A328" s="93"/>
      <c r="C328" t="s">
        <v>846</v>
      </c>
      <c r="D328" t="s">
        <v>493</v>
      </c>
      <c r="E328" s="45"/>
    </row>
    <row r="329" spans="1:5" x14ac:dyDescent="0.3">
      <c r="A329" s="93"/>
      <c r="C329" t="s">
        <v>847</v>
      </c>
      <c r="D329" t="s">
        <v>411</v>
      </c>
      <c r="E329" s="45"/>
    </row>
    <row r="330" spans="1:5" x14ac:dyDescent="0.3">
      <c r="A330" s="93"/>
      <c r="C330" t="s">
        <v>848</v>
      </c>
      <c r="D330" t="s">
        <v>402</v>
      </c>
      <c r="E330" s="45"/>
    </row>
    <row r="331" spans="1:5" x14ac:dyDescent="0.3">
      <c r="A331" s="93"/>
      <c r="C331" t="s">
        <v>849</v>
      </c>
      <c r="D331" t="s">
        <v>62</v>
      </c>
      <c r="E331" s="45"/>
    </row>
    <row r="332" spans="1:5" x14ac:dyDescent="0.3">
      <c r="A332" s="87" t="s">
        <v>941</v>
      </c>
      <c r="B332" s="17"/>
      <c r="C332" s="17"/>
      <c r="D332" s="17"/>
      <c r="E332" s="23"/>
    </row>
    <row r="333" spans="1:5" x14ac:dyDescent="0.3">
      <c r="A333" s="93"/>
      <c r="C333" t="s">
        <v>858</v>
      </c>
      <c r="D333" t="s">
        <v>58</v>
      </c>
      <c r="E333" s="45"/>
    </row>
    <row r="334" spans="1:5" x14ac:dyDescent="0.3">
      <c r="A334" s="93"/>
      <c r="C334" t="s">
        <v>859</v>
      </c>
      <c r="D334" t="s">
        <v>402</v>
      </c>
      <c r="E334" s="45"/>
    </row>
    <row r="335" spans="1:5" x14ac:dyDescent="0.3">
      <c r="A335" s="93"/>
      <c r="C335" t="s">
        <v>860</v>
      </c>
      <c r="D335" t="s">
        <v>411</v>
      </c>
      <c r="E335" s="45"/>
    </row>
    <row r="336" spans="1:5" x14ac:dyDescent="0.3">
      <c r="A336" s="93"/>
      <c r="C336" t="s">
        <v>863</v>
      </c>
      <c r="D336" t="s">
        <v>861</v>
      </c>
      <c r="E336" s="45"/>
    </row>
    <row r="337" spans="1:5" x14ac:dyDescent="0.3">
      <c r="A337" s="93"/>
      <c r="C337" t="s">
        <v>868</v>
      </c>
      <c r="D337" t="s">
        <v>411</v>
      </c>
      <c r="E337" s="45"/>
    </row>
    <row r="338" spans="1:5" x14ac:dyDescent="0.3">
      <c r="A338" s="93"/>
      <c r="C338" t="s">
        <v>869</v>
      </c>
      <c r="D338" t="s">
        <v>411</v>
      </c>
      <c r="E338" s="45"/>
    </row>
    <row r="339" spans="1:5" x14ac:dyDescent="0.3">
      <c r="A339" s="93"/>
      <c r="C339" t="s">
        <v>870</v>
      </c>
      <c r="D339" t="s">
        <v>411</v>
      </c>
      <c r="E339" s="45"/>
    </row>
    <row r="340" spans="1:5" x14ac:dyDescent="0.3">
      <c r="A340" s="93"/>
      <c r="C340" t="s">
        <v>871</v>
      </c>
      <c r="D340" t="s">
        <v>7</v>
      </c>
      <c r="E340" s="45"/>
    </row>
    <row r="341" spans="1:5" x14ac:dyDescent="0.3">
      <c r="A341" s="93"/>
      <c r="C341" t="s">
        <v>872</v>
      </c>
      <c r="D341" t="s">
        <v>62</v>
      </c>
      <c r="E341" s="45"/>
    </row>
    <row r="342" spans="1:5" x14ac:dyDescent="0.3">
      <c r="A342" s="93"/>
      <c r="C342" t="s">
        <v>873</v>
      </c>
      <c r="D342" t="s">
        <v>493</v>
      </c>
      <c r="E342" s="45"/>
    </row>
    <row r="343" spans="1:5" x14ac:dyDescent="0.3">
      <c r="A343" s="93"/>
      <c r="C343" t="s">
        <v>875</v>
      </c>
      <c r="D343" t="s">
        <v>58</v>
      </c>
      <c r="E343" s="45"/>
    </row>
    <row r="344" spans="1:5" x14ac:dyDescent="0.3">
      <c r="A344" s="87" t="s">
        <v>942</v>
      </c>
      <c r="B344" s="17"/>
      <c r="C344" s="17"/>
      <c r="D344" s="17"/>
      <c r="E344" s="23"/>
    </row>
    <row r="345" spans="1:5" x14ac:dyDescent="0.3">
      <c r="A345" s="93"/>
      <c r="C345" t="s">
        <v>893</v>
      </c>
      <c r="D345" t="s">
        <v>861</v>
      </c>
      <c r="E345" s="45"/>
    </row>
    <row r="346" spans="1:5" x14ac:dyDescent="0.3">
      <c r="A346" s="93"/>
      <c r="C346" t="s">
        <v>897</v>
      </c>
      <c r="D346" t="s">
        <v>411</v>
      </c>
      <c r="E346" s="45"/>
    </row>
    <row r="347" spans="1:5" x14ac:dyDescent="0.3">
      <c r="A347" s="93"/>
      <c r="C347" t="s">
        <v>899</v>
      </c>
      <c r="D347" t="s">
        <v>7</v>
      </c>
      <c r="E347" s="45"/>
    </row>
    <row r="348" spans="1:5" x14ac:dyDescent="0.3">
      <c r="A348" s="93"/>
      <c r="C348" t="s">
        <v>900</v>
      </c>
      <c r="D348" t="s">
        <v>786</v>
      </c>
      <c r="E348" s="45"/>
    </row>
    <row r="349" spans="1:5" x14ac:dyDescent="0.3">
      <c r="A349" s="93"/>
      <c r="C349" t="s">
        <v>901</v>
      </c>
      <c r="D349" t="s">
        <v>411</v>
      </c>
      <c r="E349" s="45"/>
    </row>
    <row r="350" spans="1:5" x14ac:dyDescent="0.3">
      <c r="A350" s="93"/>
      <c r="C350" t="s">
        <v>902</v>
      </c>
      <c r="D350" t="s">
        <v>903</v>
      </c>
      <c r="E350" s="45"/>
    </row>
    <row r="351" spans="1:5" x14ac:dyDescent="0.3">
      <c r="A351" s="93"/>
      <c r="C351" t="s">
        <v>904</v>
      </c>
      <c r="D351" t="s">
        <v>23</v>
      </c>
      <c r="E351" s="45"/>
    </row>
    <row r="352" spans="1:5" x14ac:dyDescent="0.3">
      <c r="A352" s="93"/>
      <c r="C352" t="s">
        <v>908</v>
      </c>
      <c r="D352" t="s">
        <v>20</v>
      </c>
      <c r="E352" s="45"/>
    </row>
    <row r="353" spans="1:5" x14ac:dyDescent="0.3">
      <c r="A353" s="93"/>
      <c r="C353" t="s">
        <v>909</v>
      </c>
      <c r="D353" t="s">
        <v>493</v>
      </c>
      <c r="E353" s="45"/>
    </row>
    <row r="354" spans="1:5" x14ac:dyDescent="0.3">
      <c r="A354" s="93"/>
      <c r="C354" t="s">
        <v>911</v>
      </c>
      <c r="D354" t="s">
        <v>861</v>
      </c>
      <c r="E354" s="45"/>
    </row>
    <row r="355" spans="1:5" x14ac:dyDescent="0.3">
      <c r="A355" s="93"/>
      <c r="C355" t="s">
        <v>912</v>
      </c>
      <c r="D355" t="s">
        <v>411</v>
      </c>
      <c r="E355" s="45"/>
    </row>
    <row r="356" spans="1:5" x14ac:dyDescent="0.3">
      <c r="A356" s="93"/>
      <c r="C356" t="s">
        <v>913</v>
      </c>
      <c r="D356" t="s">
        <v>58</v>
      </c>
      <c r="E356" s="45"/>
    </row>
    <row r="357" spans="1:5" x14ac:dyDescent="0.3">
      <c r="A357" s="93"/>
      <c r="C357" t="s">
        <v>914</v>
      </c>
      <c r="D357" t="s">
        <v>62</v>
      </c>
      <c r="E357" s="45"/>
    </row>
    <row r="358" spans="1:5" x14ac:dyDescent="0.3">
      <c r="A358" s="93"/>
      <c r="C358" t="s">
        <v>916</v>
      </c>
      <c r="D358" t="s">
        <v>861</v>
      </c>
      <c r="E358" s="45"/>
    </row>
    <row r="359" spans="1:5" x14ac:dyDescent="0.3">
      <c r="A359" s="93"/>
      <c r="C359" t="s">
        <v>917</v>
      </c>
      <c r="D359" t="s">
        <v>402</v>
      </c>
      <c r="E359" s="45"/>
    </row>
    <row r="360" spans="1:5" x14ac:dyDescent="0.3">
      <c r="A360" s="87" t="s">
        <v>943</v>
      </c>
      <c r="B360" s="17"/>
      <c r="C360" s="17"/>
      <c r="D360" s="17"/>
      <c r="E360" s="23"/>
    </row>
    <row r="361" spans="1:5" x14ac:dyDescent="0.3">
      <c r="A361" s="93"/>
      <c r="C361" t="s">
        <v>926</v>
      </c>
      <c r="D361" t="s">
        <v>411</v>
      </c>
      <c r="E361" s="45"/>
    </row>
    <row r="362" spans="1:5" x14ac:dyDescent="0.3">
      <c r="A362" s="93"/>
      <c r="C362" t="s">
        <v>927</v>
      </c>
      <c r="D362" t="s">
        <v>58</v>
      </c>
      <c r="E362" s="45"/>
    </row>
    <row r="363" spans="1:5" x14ac:dyDescent="0.3">
      <c r="A363" s="93"/>
      <c r="C363" t="s">
        <v>929</v>
      </c>
      <c r="D363" t="s">
        <v>411</v>
      </c>
      <c r="E363" s="45"/>
    </row>
    <row r="364" spans="1:5" x14ac:dyDescent="0.3">
      <c r="A364" s="93"/>
      <c r="C364" t="s">
        <v>932</v>
      </c>
      <c r="D364" t="s">
        <v>930</v>
      </c>
      <c r="E364" s="45"/>
    </row>
    <row r="365" spans="1:5" x14ac:dyDescent="0.3">
      <c r="A365" s="93"/>
      <c r="C365" t="s">
        <v>933</v>
      </c>
      <c r="D365" t="s">
        <v>411</v>
      </c>
      <c r="E365" s="45"/>
    </row>
    <row r="366" spans="1:5" x14ac:dyDescent="0.3">
      <c r="A366" s="93"/>
      <c r="C366" t="s">
        <v>934</v>
      </c>
      <c r="D366" t="s">
        <v>493</v>
      </c>
      <c r="E366" s="45"/>
    </row>
    <row r="367" spans="1:5" x14ac:dyDescent="0.3">
      <c r="A367" s="93"/>
      <c r="C367" t="s">
        <v>935</v>
      </c>
      <c r="D367" t="s">
        <v>411</v>
      </c>
      <c r="E367" s="45"/>
    </row>
    <row r="368" spans="1:5" x14ac:dyDescent="0.3">
      <c r="A368" s="93"/>
      <c r="C368" t="s">
        <v>936</v>
      </c>
      <c r="D368" t="s">
        <v>411</v>
      </c>
      <c r="E368" s="45"/>
    </row>
    <row r="369" spans="1:5" x14ac:dyDescent="0.3">
      <c r="A369" s="93"/>
      <c r="C369" t="s">
        <v>938</v>
      </c>
      <c r="D369" t="s">
        <v>7</v>
      </c>
      <c r="E369" s="45"/>
    </row>
    <row r="370" spans="1:5" x14ac:dyDescent="0.3">
      <c r="A370" s="93"/>
      <c r="C370" t="s">
        <v>939</v>
      </c>
      <c r="D370" t="s">
        <v>493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944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7" sqref="E207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635</v>
      </c>
      <c r="D5" t="s">
        <v>493</v>
      </c>
      <c r="E5" s="18">
        <v>6301</v>
      </c>
    </row>
    <row r="6" spans="1:5" x14ac:dyDescent="0.3">
      <c r="B6" s="57">
        <v>44628</v>
      </c>
      <c r="C6" t="s">
        <v>636</v>
      </c>
      <c r="D6" t="s">
        <v>639</v>
      </c>
      <c r="E6" s="18">
        <v>4873</v>
      </c>
    </row>
    <row r="7" spans="1:5" x14ac:dyDescent="0.3">
      <c r="C7" t="s">
        <v>637</v>
      </c>
      <c r="D7" t="s">
        <v>62</v>
      </c>
      <c r="E7" s="18">
        <v>15280</v>
      </c>
    </row>
    <row r="8" spans="1:5" x14ac:dyDescent="0.3">
      <c r="B8" s="57">
        <v>44629</v>
      </c>
      <c r="C8" t="s">
        <v>644</v>
      </c>
      <c r="D8" t="s">
        <v>639</v>
      </c>
      <c r="E8" s="18">
        <v>65</v>
      </c>
    </row>
    <row r="9" spans="1:5" x14ac:dyDescent="0.3">
      <c r="B9" s="57">
        <v>44631</v>
      </c>
      <c r="C9" t="s">
        <v>645</v>
      </c>
      <c r="D9" t="s">
        <v>402</v>
      </c>
      <c r="E9" s="18">
        <v>6379.9</v>
      </c>
    </row>
    <row r="10" spans="1:5" x14ac:dyDescent="0.3">
      <c r="B10" s="57">
        <v>44632</v>
      </c>
      <c r="C10" t="s">
        <v>646</v>
      </c>
      <c r="D10" t="s">
        <v>639</v>
      </c>
      <c r="E10" s="18">
        <v>390</v>
      </c>
    </row>
    <row r="11" spans="1:5" x14ac:dyDescent="0.3">
      <c r="C11" t="s">
        <v>647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648</v>
      </c>
      <c r="D12" t="s">
        <v>411</v>
      </c>
      <c r="E12" s="18">
        <v>3029</v>
      </c>
    </row>
    <row r="13" spans="1:5" x14ac:dyDescent="0.3">
      <c r="B13" s="57">
        <v>44635</v>
      </c>
      <c r="C13" t="s">
        <v>649</v>
      </c>
      <c r="D13" t="s">
        <v>62</v>
      </c>
      <c r="E13" s="18">
        <v>14185</v>
      </c>
    </row>
    <row r="14" spans="1:5" x14ac:dyDescent="0.3">
      <c r="C14" t="s">
        <v>650</v>
      </c>
      <c r="D14" t="s">
        <v>411</v>
      </c>
      <c r="E14" s="18">
        <v>11425</v>
      </c>
    </row>
    <row r="15" spans="1:5" x14ac:dyDescent="0.3">
      <c r="B15" s="57">
        <v>44637</v>
      </c>
      <c r="C15" t="s">
        <v>651</v>
      </c>
      <c r="D15" t="s">
        <v>402</v>
      </c>
      <c r="E15" s="18">
        <v>315</v>
      </c>
    </row>
    <row r="16" spans="1:5" x14ac:dyDescent="0.3">
      <c r="B16" s="57">
        <v>44638</v>
      </c>
      <c r="C16" t="s">
        <v>652</v>
      </c>
      <c r="D16" t="s">
        <v>411</v>
      </c>
      <c r="E16" s="18">
        <v>9888</v>
      </c>
    </row>
    <row r="17" spans="1:5" x14ac:dyDescent="0.3">
      <c r="B17" s="57">
        <v>44639</v>
      </c>
      <c r="C17" t="s">
        <v>653</v>
      </c>
      <c r="D17" t="s">
        <v>493</v>
      </c>
      <c r="E17" s="18">
        <v>8127.5</v>
      </c>
    </row>
    <row r="18" spans="1:5" x14ac:dyDescent="0.3">
      <c r="B18" s="57">
        <v>44641</v>
      </c>
      <c r="C18" t="s">
        <v>654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655</v>
      </c>
      <c r="D19" t="s">
        <v>411</v>
      </c>
      <c r="E19" s="18">
        <v>8819</v>
      </c>
    </row>
    <row r="20" spans="1:5" x14ac:dyDescent="0.3">
      <c r="B20" s="57">
        <v>44645</v>
      </c>
      <c r="C20" t="s">
        <v>662</v>
      </c>
      <c r="D20" t="s">
        <v>411</v>
      </c>
      <c r="E20" s="18">
        <v>14422</v>
      </c>
    </row>
    <row r="21" spans="1:5" x14ac:dyDescent="0.3">
      <c r="B21" s="57">
        <v>44649</v>
      </c>
      <c r="C21" t="s">
        <v>663</v>
      </c>
      <c r="D21" t="s">
        <v>7</v>
      </c>
      <c r="E21" s="18">
        <v>3232</v>
      </c>
    </row>
    <row r="22" spans="1:5" x14ac:dyDescent="0.3">
      <c r="C22" t="s">
        <v>664</v>
      </c>
      <c r="D22" t="s">
        <v>411</v>
      </c>
      <c r="E22" s="18">
        <v>7593</v>
      </c>
    </row>
    <row r="23" spans="1:5" x14ac:dyDescent="0.3">
      <c r="B23" s="57">
        <v>44651</v>
      </c>
      <c r="C23" t="s">
        <v>665</v>
      </c>
      <c r="D23" t="s">
        <v>667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723</v>
      </c>
      <c r="C25" t="s">
        <v>722</v>
      </c>
      <c r="D25" t="s">
        <v>667</v>
      </c>
      <c r="E25" s="18">
        <v>3799</v>
      </c>
    </row>
    <row r="26" spans="1:5" x14ac:dyDescent="0.3">
      <c r="B26" s="57">
        <v>44652</v>
      </c>
      <c r="C26" t="s">
        <v>682</v>
      </c>
      <c r="D26" t="s">
        <v>493</v>
      </c>
      <c r="E26" s="18">
        <v>6083.5</v>
      </c>
    </row>
    <row r="27" spans="1:5" x14ac:dyDescent="0.3">
      <c r="C27" t="s">
        <v>685</v>
      </c>
      <c r="D27" t="s">
        <v>411</v>
      </c>
      <c r="E27" s="18">
        <v>9157.5</v>
      </c>
    </row>
    <row r="28" spans="1:5" x14ac:dyDescent="0.3">
      <c r="C28" t="s">
        <v>686</v>
      </c>
      <c r="D28" t="s">
        <v>639</v>
      </c>
      <c r="E28" s="18">
        <v>3480</v>
      </c>
    </row>
    <row r="29" spans="1:5" x14ac:dyDescent="0.3">
      <c r="B29" s="57">
        <v>44656</v>
      </c>
      <c r="C29" t="s">
        <v>687</v>
      </c>
      <c r="D29" t="s">
        <v>411</v>
      </c>
      <c r="E29" s="18">
        <v>10497.5</v>
      </c>
    </row>
    <row r="30" spans="1:5" x14ac:dyDescent="0.3">
      <c r="B30" s="57">
        <v>44659</v>
      </c>
      <c r="C30" t="s">
        <v>688</v>
      </c>
      <c r="D30" t="s">
        <v>402</v>
      </c>
      <c r="E30" s="18">
        <v>6361.1</v>
      </c>
    </row>
    <row r="31" spans="1:5" x14ac:dyDescent="0.3">
      <c r="C31" t="s">
        <v>689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690</v>
      </c>
      <c r="D32" t="s">
        <v>58</v>
      </c>
      <c r="E32" s="18">
        <v>5043</v>
      </c>
    </row>
    <row r="33" spans="2:5" x14ac:dyDescent="0.3">
      <c r="C33" t="s">
        <v>691</v>
      </c>
      <c r="D33" t="s">
        <v>411</v>
      </c>
      <c r="E33" s="18">
        <v>8569.5</v>
      </c>
    </row>
    <row r="34" spans="2:5" x14ac:dyDescent="0.3">
      <c r="C34" t="s">
        <v>692</v>
      </c>
      <c r="D34" t="s">
        <v>775</v>
      </c>
      <c r="E34" s="18">
        <v>3881.5</v>
      </c>
    </row>
    <row r="35" spans="2:5" x14ac:dyDescent="0.3">
      <c r="B35" s="57">
        <v>44663</v>
      </c>
      <c r="C35" t="s">
        <v>693</v>
      </c>
      <c r="D35" t="s">
        <v>639</v>
      </c>
      <c r="E35" s="18">
        <v>590</v>
      </c>
    </row>
    <row r="36" spans="2:5" x14ac:dyDescent="0.3">
      <c r="B36" s="57">
        <v>44664</v>
      </c>
      <c r="C36" t="s">
        <v>694</v>
      </c>
      <c r="D36" t="s">
        <v>775</v>
      </c>
      <c r="E36" s="18">
        <v>588</v>
      </c>
    </row>
    <row r="37" spans="2:5" x14ac:dyDescent="0.3">
      <c r="C37" t="s">
        <v>695</v>
      </c>
      <c r="D37" t="s">
        <v>411</v>
      </c>
      <c r="E37" s="18">
        <v>10975.5</v>
      </c>
    </row>
    <row r="38" spans="2:5" x14ac:dyDescent="0.3">
      <c r="B38" s="57">
        <v>44665</v>
      </c>
      <c r="C38" t="s">
        <v>696</v>
      </c>
      <c r="D38" t="s">
        <v>493</v>
      </c>
      <c r="E38" s="18">
        <v>5746</v>
      </c>
    </row>
    <row r="39" spans="2:5" x14ac:dyDescent="0.3">
      <c r="B39" s="57">
        <v>44666</v>
      </c>
      <c r="C39" t="s">
        <v>697</v>
      </c>
      <c r="D39" t="s">
        <v>775</v>
      </c>
      <c r="E39" s="18">
        <v>2175</v>
      </c>
    </row>
    <row r="40" spans="2:5" x14ac:dyDescent="0.3">
      <c r="B40" s="57">
        <v>44667</v>
      </c>
      <c r="C40" t="s">
        <v>698</v>
      </c>
      <c r="D40" t="s">
        <v>411</v>
      </c>
      <c r="E40" s="18">
        <v>10103.5</v>
      </c>
    </row>
    <row r="41" spans="2:5" x14ac:dyDescent="0.3">
      <c r="C41" t="s">
        <v>699</v>
      </c>
      <c r="D41" t="s">
        <v>667</v>
      </c>
      <c r="E41" s="18">
        <v>14088.5</v>
      </c>
    </row>
    <row r="42" spans="2:5" x14ac:dyDescent="0.3">
      <c r="B42" s="57">
        <v>44670</v>
      </c>
      <c r="C42" t="s">
        <v>700</v>
      </c>
      <c r="D42" t="s">
        <v>411</v>
      </c>
      <c r="E42" s="18">
        <v>3076</v>
      </c>
    </row>
    <row r="43" spans="2:5" x14ac:dyDescent="0.3">
      <c r="B43" s="57">
        <v>44671</v>
      </c>
      <c r="C43" t="s">
        <v>701</v>
      </c>
      <c r="D43" t="s">
        <v>711</v>
      </c>
      <c r="E43" s="18">
        <v>1170</v>
      </c>
    </row>
    <row r="44" spans="2:5" x14ac:dyDescent="0.3">
      <c r="B44" s="57">
        <v>44672</v>
      </c>
      <c r="C44" t="s">
        <v>702</v>
      </c>
      <c r="D44" t="s">
        <v>23</v>
      </c>
      <c r="E44" s="18">
        <v>15222</v>
      </c>
    </row>
    <row r="45" spans="2:5" x14ac:dyDescent="0.3">
      <c r="C45" t="s">
        <v>703</v>
      </c>
      <c r="D45" t="s">
        <v>711</v>
      </c>
      <c r="E45" s="18">
        <v>68</v>
      </c>
    </row>
    <row r="46" spans="2:5" x14ac:dyDescent="0.3">
      <c r="C46" t="s">
        <v>717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717</v>
      </c>
      <c r="D47" t="s">
        <v>7</v>
      </c>
      <c r="E47" s="18">
        <v>420</v>
      </c>
    </row>
    <row r="48" spans="2:5" x14ac:dyDescent="0.3">
      <c r="B48" s="57">
        <v>44674</v>
      </c>
      <c r="C48" t="s">
        <v>720</v>
      </c>
      <c r="D48" t="s">
        <v>411</v>
      </c>
      <c r="E48" s="18">
        <v>11151</v>
      </c>
    </row>
    <row r="49" spans="1:5" x14ac:dyDescent="0.3">
      <c r="B49" s="57">
        <v>44678</v>
      </c>
      <c r="C49" t="s">
        <v>725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726</v>
      </c>
      <c r="D50" t="s">
        <v>493</v>
      </c>
      <c r="E50" s="18">
        <v>5458</v>
      </c>
    </row>
    <row r="51" spans="1:5" x14ac:dyDescent="0.3">
      <c r="C51" t="s">
        <v>727</v>
      </c>
      <c r="D51" t="s">
        <v>411</v>
      </c>
      <c r="E51" s="18">
        <v>11858.5</v>
      </c>
    </row>
    <row r="52" spans="1:5" x14ac:dyDescent="0.3">
      <c r="C52" t="s">
        <v>728</v>
      </c>
      <c r="D52" t="s">
        <v>402</v>
      </c>
      <c r="E52" s="18">
        <v>6096.1</v>
      </c>
    </row>
    <row r="53" spans="1:5" x14ac:dyDescent="0.3">
      <c r="B53" s="57">
        <v>44680</v>
      </c>
      <c r="C53" t="s">
        <v>730</v>
      </c>
      <c r="D53" t="s">
        <v>667</v>
      </c>
      <c r="E53" s="18">
        <v>1350</v>
      </c>
    </row>
    <row r="54" spans="1:5" x14ac:dyDescent="0.3">
      <c r="B54" s="57">
        <v>44681</v>
      </c>
      <c r="C54" t="s">
        <v>731</v>
      </c>
      <c r="D54" t="s">
        <v>411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769</v>
      </c>
      <c r="C56" t="s">
        <v>768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764</v>
      </c>
      <c r="D57" t="s">
        <v>411</v>
      </c>
      <c r="E57" s="18">
        <v>11530</v>
      </c>
    </row>
    <row r="58" spans="1:5" x14ac:dyDescent="0.3">
      <c r="C58" t="s">
        <v>765</v>
      </c>
      <c r="D58" t="s">
        <v>667</v>
      </c>
      <c r="E58" s="18">
        <v>1350</v>
      </c>
    </row>
    <row r="59" spans="1:5" x14ac:dyDescent="0.3">
      <c r="B59" s="57">
        <v>44688</v>
      </c>
      <c r="C59" t="s">
        <v>766</v>
      </c>
      <c r="D59" t="s">
        <v>411</v>
      </c>
      <c r="E59" s="18">
        <v>16245</v>
      </c>
    </row>
    <row r="60" spans="1:5" x14ac:dyDescent="0.3">
      <c r="B60" s="57">
        <v>44691</v>
      </c>
      <c r="C60" t="s">
        <v>767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771</v>
      </c>
      <c r="D61" t="s">
        <v>639</v>
      </c>
      <c r="E61" s="18">
        <v>4317.8999999999996</v>
      </c>
    </row>
    <row r="62" spans="1:5" x14ac:dyDescent="0.3">
      <c r="C62" t="s">
        <v>776</v>
      </c>
      <c r="D62" t="s">
        <v>775</v>
      </c>
      <c r="E62" s="18">
        <v>8524.5</v>
      </c>
    </row>
    <row r="63" spans="1:5" x14ac:dyDescent="0.3">
      <c r="B63" s="57">
        <v>44695</v>
      </c>
      <c r="C63" t="s">
        <v>778</v>
      </c>
      <c r="D63" t="s">
        <v>43</v>
      </c>
      <c r="E63" s="18">
        <v>100</v>
      </c>
    </row>
    <row r="64" spans="1:5" x14ac:dyDescent="0.3">
      <c r="C64" t="s">
        <v>779</v>
      </c>
      <c r="D64" t="s">
        <v>411</v>
      </c>
      <c r="E64" s="18">
        <v>10369.5</v>
      </c>
    </row>
    <row r="65" spans="1:5" x14ac:dyDescent="0.3">
      <c r="B65" s="57">
        <v>44697</v>
      </c>
      <c r="C65" t="s">
        <v>781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782</v>
      </c>
      <c r="D66" t="s">
        <v>411</v>
      </c>
      <c r="E66" s="18">
        <v>8417</v>
      </c>
    </row>
    <row r="67" spans="1:5" x14ac:dyDescent="0.3">
      <c r="B67" s="57">
        <v>44700</v>
      </c>
      <c r="C67" t="s">
        <v>783</v>
      </c>
      <c r="D67" t="s">
        <v>493</v>
      </c>
      <c r="E67" s="18">
        <v>3484</v>
      </c>
    </row>
    <row r="68" spans="1:5" x14ac:dyDescent="0.3">
      <c r="B68" s="57">
        <v>44701</v>
      </c>
      <c r="C68" t="s">
        <v>785</v>
      </c>
      <c r="D68" t="s">
        <v>411</v>
      </c>
      <c r="E68" s="18">
        <v>13110</v>
      </c>
    </row>
    <row r="69" spans="1:5" x14ac:dyDescent="0.3">
      <c r="B69" s="57">
        <v>44702</v>
      </c>
      <c r="C69" t="s">
        <v>790</v>
      </c>
      <c r="D69" t="s">
        <v>786</v>
      </c>
      <c r="E69" s="18">
        <v>1239.5999999999999</v>
      </c>
    </row>
    <row r="70" spans="1:5" x14ac:dyDescent="0.3">
      <c r="C70" t="s">
        <v>791</v>
      </c>
      <c r="D70" t="s">
        <v>411</v>
      </c>
      <c r="E70" s="18">
        <v>13110</v>
      </c>
    </row>
    <row r="71" spans="1:5" x14ac:dyDescent="0.3">
      <c r="B71" s="57">
        <v>44704</v>
      </c>
      <c r="C71" t="s">
        <v>792</v>
      </c>
      <c r="D71" t="s">
        <v>62</v>
      </c>
      <c r="E71" s="18">
        <v>14715</v>
      </c>
    </row>
    <row r="72" spans="1:5" x14ac:dyDescent="0.3">
      <c r="C72" t="s">
        <v>795</v>
      </c>
      <c r="D72" t="s">
        <v>411</v>
      </c>
      <c r="E72" s="18">
        <v>6750</v>
      </c>
    </row>
    <row r="73" spans="1:5" x14ac:dyDescent="0.3">
      <c r="C73" t="s">
        <v>796</v>
      </c>
      <c r="D73" t="s">
        <v>402</v>
      </c>
      <c r="E73" s="18">
        <v>6201.1</v>
      </c>
    </row>
    <row r="74" spans="1:5" x14ac:dyDescent="0.3">
      <c r="B74" s="57">
        <v>44705</v>
      </c>
      <c r="C74" t="s">
        <v>797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798</v>
      </c>
      <c r="D75" t="s">
        <v>411</v>
      </c>
      <c r="E75" s="18">
        <v>14068</v>
      </c>
    </row>
    <row r="76" spans="1:5" x14ac:dyDescent="0.3">
      <c r="B76" s="57">
        <v>44709</v>
      </c>
      <c r="C76" t="s">
        <v>799</v>
      </c>
      <c r="D76" t="s">
        <v>493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828</v>
      </c>
      <c r="D78" t="s">
        <v>411</v>
      </c>
      <c r="E78" s="18">
        <v>12427</v>
      </c>
    </row>
    <row r="79" spans="1:5" x14ac:dyDescent="0.3">
      <c r="B79" s="57">
        <v>44715</v>
      </c>
      <c r="C79" t="s">
        <v>829</v>
      </c>
      <c r="D79" t="s">
        <v>639</v>
      </c>
      <c r="E79" s="18">
        <v>2112</v>
      </c>
    </row>
    <row r="80" spans="1:5" x14ac:dyDescent="0.3">
      <c r="B80" s="57">
        <v>44716</v>
      </c>
      <c r="C80" t="s">
        <v>830</v>
      </c>
      <c r="D80" t="s">
        <v>411</v>
      </c>
      <c r="E80" s="18">
        <v>9000</v>
      </c>
    </row>
    <row r="81" spans="1:5" x14ac:dyDescent="0.3">
      <c r="B81" s="57">
        <v>44719</v>
      </c>
      <c r="C81" t="s">
        <v>831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833</v>
      </c>
      <c r="D82" t="s">
        <v>62</v>
      </c>
      <c r="E82" s="18">
        <v>12690</v>
      </c>
    </row>
    <row r="83" spans="1:5" x14ac:dyDescent="0.3">
      <c r="C83" t="s">
        <v>834</v>
      </c>
      <c r="D83" t="s">
        <v>639</v>
      </c>
      <c r="E83" s="18">
        <v>2112</v>
      </c>
    </row>
    <row r="84" spans="1:5" x14ac:dyDescent="0.3">
      <c r="B84" s="57">
        <v>44722</v>
      </c>
      <c r="C84" t="s">
        <v>835</v>
      </c>
      <c r="D84" t="s">
        <v>493</v>
      </c>
      <c r="E84" s="18">
        <v>2746</v>
      </c>
    </row>
    <row r="85" spans="1:5" x14ac:dyDescent="0.3">
      <c r="B85" s="57">
        <v>44723</v>
      </c>
      <c r="C85" t="s">
        <v>836</v>
      </c>
      <c r="D85" t="s">
        <v>411</v>
      </c>
      <c r="E85" s="18">
        <v>4950</v>
      </c>
    </row>
    <row r="86" spans="1:5" x14ac:dyDescent="0.3">
      <c r="B86" s="57">
        <v>44725</v>
      </c>
      <c r="C86" t="s">
        <v>837</v>
      </c>
      <c r="D86" t="s">
        <v>667</v>
      </c>
      <c r="E86" s="18">
        <v>2158</v>
      </c>
    </row>
    <row r="87" spans="1:5" x14ac:dyDescent="0.3">
      <c r="B87" s="57">
        <v>44726</v>
      </c>
      <c r="C87" t="s">
        <v>838</v>
      </c>
      <c r="D87" t="s">
        <v>58</v>
      </c>
      <c r="E87" s="18">
        <v>3960</v>
      </c>
    </row>
    <row r="88" spans="1:5" x14ac:dyDescent="0.3">
      <c r="C88" t="s">
        <v>839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844</v>
      </c>
      <c r="D89" t="s">
        <v>411</v>
      </c>
      <c r="E89" s="18">
        <v>4431.5</v>
      </c>
    </row>
    <row r="90" spans="1:5" x14ac:dyDescent="0.3">
      <c r="B90" s="57">
        <v>44732</v>
      </c>
      <c r="C90" t="s">
        <v>845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846</v>
      </c>
      <c r="D91" t="s">
        <v>493</v>
      </c>
      <c r="E91" s="18">
        <v>3374.5</v>
      </c>
    </row>
    <row r="92" spans="1:5" x14ac:dyDescent="0.3">
      <c r="C92" t="s">
        <v>847</v>
      </c>
      <c r="D92" t="s">
        <v>411</v>
      </c>
      <c r="E92" s="18">
        <v>5889</v>
      </c>
    </row>
    <row r="93" spans="1:5" x14ac:dyDescent="0.3">
      <c r="B93" s="57">
        <v>44740</v>
      </c>
      <c r="C93" t="s">
        <v>848</v>
      </c>
      <c r="D93" t="s">
        <v>402</v>
      </c>
      <c r="E93" s="18">
        <v>6223.6</v>
      </c>
    </row>
    <row r="94" spans="1:5" x14ac:dyDescent="0.3">
      <c r="B94" s="57">
        <v>44741</v>
      </c>
      <c r="C94" t="s">
        <v>849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858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859</v>
      </c>
      <c r="D97" t="s">
        <v>402</v>
      </c>
      <c r="E97" s="18">
        <v>5183.6000000000004</v>
      </c>
    </row>
    <row r="98" spans="1:5" x14ac:dyDescent="0.3">
      <c r="B98" s="57">
        <v>44756</v>
      </c>
      <c r="C98" t="s">
        <v>860</v>
      </c>
      <c r="D98" t="s">
        <v>411</v>
      </c>
      <c r="E98" s="18">
        <v>12855.5</v>
      </c>
    </row>
    <row r="99" spans="1:5" x14ac:dyDescent="0.3">
      <c r="C99" t="s">
        <v>863</v>
      </c>
      <c r="D99" t="s">
        <v>861</v>
      </c>
      <c r="E99" s="18">
        <v>8568.2000000000007</v>
      </c>
    </row>
    <row r="100" spans="1:5" x14ac:dyDescent="0.3">
      <c r="B100" s="57">
        <v>44760</v>
      </c>
      <c r="C100" t="s">
        <v>868</v>
      </c>
      <c r="D100" t="s">
        <v>411</v>
      </c>
      <c r="E100" s="18">
        <v>9153</v>
      </c>
    </row>
    <row r="101" spans="1:5" x14ac:dyDescent="0.3">
      <c r="B101" s="57">
        <v>44762</v>
      </c>
      <c r="C101" t="s">
        <v>869</v>
      </c>
      <c r="D101" t="s">
        <v>411</v>
      </c>
      <c r="E101" s="18">
        <v>925.5</v>
      </c>
    </row>
    <row r="102" spans="1:5" x14ac:dyDescent="0.3">
      <c r="B102" s="57">
        <v>44765</v>
      </c>
      <c r="C102" t="s">
        <v>870</v>
      </c>
      <c r="D102" t="s">
        <v>411</v>
      </c>
      <c r="E102" s="18">
        <v>6625</v>
      </c>
    </row>
    <row r="103" spans="1:5" x14ac:dyDescent="0.3">
      <c r="C103" t="s">
        <v>871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872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873</v>
      </c>
      <c r="D105" t="s">
        <v>493</v>
      </c>
      <c r="E105" s="18">
        <v>2180</v>
      </c>
    </row>
    <row r="106" spans="1:5" x14ac:dyDescent="0.3">
      <c r="C106" t="s">
        <v>875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893</v>
      </c>
      <c r="D108" t="s">
        <v>861</v>
      </c>
      <c r="E108" s="18">
        <v>12643.199999999999</v>
      </c>
    </row>
    <row r="109" spans="1:5" x14ac:dyDescent="0.3">
      <c r="B109" s="57">
        <v>44779</v>
      </c>
      <c r="C109" t="s">
        <v>897</v>
      </c>
      <c r="D109" t="s">
        <v>411</v>
      </c>
      <c r="E109" s="18">
        <v>5268.6</v>
      </c>
    </row>
    <row r="110" spans="1:5" x14ac:dyDescent="0.3">
      <c r="C110" t="s">
        <v>899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900</v>
      </c>
      <c r="D111" t="s">
        <v>786</v>
      </c>
      <c r="E111" s="18">
        <v>2068</v>
      </c>
    </row>
    <row r="112" spans="1:5" x14ac:dyDescent="0.3">
      <c r="B112" s="57">
        <v>44785</v>
      </c>
      <c r="C112" t="s">
        <v>901</v>
      </c>
      <c r="D112" t="s">
        <v>411</v>
      </c>
      <c r="E112" s="18">
        <v>4312.5</v>
      </c>
    </row>
    <row r="113" spans="1:5" x14ac:dyDescent="0.3">
      <c r="B113" s="57">
        <v>44788</v>
      </c>
      <c r="C113" t="s">
        <v>902</v>
      </c>
      <c r="D113" t="s">
        <v>1046</v>
      </c>
      <c r="E113" s="18">
        <v>0</v>
      </c>
    </row>
    <row r="114" spans="1:5" x14ac:dyDescent="0.3">
      <c r="C114" t="s">
        <v>904</v>
      </c>
      <c r="D114" t="s">
        <v>23</v>
      </c>
      <c r="E114" s="18">
        <v>16536.7</v>
      </c>
    </row>
    <row r="115" spans="1:5" x14ac:dyDescent="0.3">
      <c r="C115" t="s">
        <v>908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909</v>
      </c>
      <c r="D116" t="s">
        <v>493</v>
      </c>
      <c r="E116" s="18">
        <v>3459</v>
      </c>
    </row>
    <row r="117" spans="1:5" x14ac:dyDescent="0.3">
      <c r="B117" s="57">
        <v>44796</v>
      </c>
      <c r="C117" t="s">
        <v>911</v>
      </c>
      <c r="D117" t="s">
        <v>861</v>
      </c>
      <c r="E117" s="18">
        <v>5840</v>
      </c>
    </row>
    <row r="118" spans="1:5" x14ac:dyDescent="0.3">
      <c r="C118" t="s">
        <v>912</v>
      </c>
      <c r="D118" t="s">
        <v>411</v>
      </c>
      <c r="E118" s="18">
        <v>6838.5</v>
      </c>
    </row>
    <row r="119" spans="1:5" x14ac:dyDescent="0.3">
      <c r="C119" t="s">
        <v>913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914</v>
      </c>
      <c r="D120" t="s">
        <v>62</v>
      </c>
      <c r="E120" s="18">
        <v>15671</v>
      </c>
    </row>
    <row r="121" spans="1:5" x14ac:dyDescent="0.3">
      <c r="C121" t="s">
        <v>916</v>
      </c>
      <c r="D121" t="s">
        <v>861</v>
      </c>
      <c r="E121" s="18">
        <v>6006</v>
      </c>
    </row>
    <row r="122" spans="1:5" x14ac:dyDescent="0.3">
      <c r="C122" t="s">
        <v>917</v>
      </c>
      <c r="D122" t="s">
        <v>402</v>
      </c>
      <c r="E122" s="18">
        <v>5886.8</v>
      </c>
    </row>
    <row r="123" spans="1:5" x14ac:dyDescent="0.3">
      <c r="B123" s="57">
        <v>44799</v>
      </c>
      <c r="C123" t="s">
        <v>917</v>
      </c>
      <c r="D123" t="s">
        <v>402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928</v>
      </c>
      <c r="C125" t="s">
        <v>927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926</v>
      </c>
      <c r="D126" t="s">
        <v>411</v>
      </c>
      <c r="E126" s="18">
        <v>9343.9</v>
      </c>
    </row>
    <row r="127" spans="1:5" x14ac:dyDescent="0.3">
      <c r="B127" s="57">
        <v>44810</v>
      </c>
      <c r="C127" t="s">
        <v>929</v>
      </c>
      <c r="D127" t="s">
        <v>411</v>
      </c>
      <c r="E127" s="18">
        <v>11453.6</v>
      </c>
    </row>
    <row r="128" spans="1:5" x14ac:dyDescent="0.3">
      <c r="B128" s="57">
        <v>44813</v>
      </c>
      <c r="C128" t="s">
        <v>932</v>
      </c>
      <c r="D128" t="s">
        <v>960</v>
      </c>
      <c r="E128" s="18">
        <v>2452</v>
      </c>
    </row>
    <row r="129" spans="1:5" x14ac:dyDescent="0.3">
      <c r="C129" t="s">
        <v>933</v>
      </c>
      <c r="D129" t="s">
        <v>411</v>
      </c>
      <c r="E129" s="18">
        <v>1914</v>
      </c>
    </row>
    <row r="130" spans="1:5" x14ac:dyDescent="0.3">
      <c r="C130" t="s">
        <v>934</v>
      </c>
      <c r="D130" t="s">
        <v>493</v>
      </c>
      <c r="E130" s="18">
        <v>2251</v>
      </c>
    </row>
    <row r="131" spans="1:5" x14ac:dyDescent="0.3">
      <c r="B131" s="57">
        <v>44817</v>
      </c>
      <c r="C131" t="s">
        <v>935</v>
      </c>
      <c r="D131" t="s">
        <v>411</v>
      </c>
      <c r="E131" s="18">
        <v>13163</v>
      </c>
    </row>
    <row r="132" spans="1:5" x14ac:dyDescent="0.3">
      <c r="C132" t="s">
        <v>936</v>
      </c>
      <c r="D132" t="s">
        <v>411</v>
      </c>
      <c r="E132" s="18">
        <v>11823</v>
      </c>
    </row>
    <row r="133" spans="1:5" x14ac:dyDescent="0.3">
      <c r="B133" s="57">
        <v>44818</v>
      </c>
      <c r="C133" t="s">
        <v>938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939</v>
      </c>
      <c r="D134" t="s">
        <v>493</v>
      </c>
      <c r="E134" s="18">
        <v>3655.7</v>
      </c>
    </row>
    <row r="135" spans="1:5" x14ac:dyDescent="0.3">
      <c r="B135" s="57">
        <v>44827</v>
      </c>
      <c r="C135" t="s">
        <v>945</v>
      </c>
      <c r="D135" t="s">
        <v>402</v>
      </c>
      <c r="E135" s="18">
        <v>3546.1</v>
      </c>
    </row>
    <row r="136" spans="1:5" x14ac:dyDescent="0.3">
      <c r="B136" s="57">
        <v>44828</v>
      </c>
      <c r="C136" t="s">
        <v>949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952</v>
      </c>
      <c r="D137" t="s">
        <v>493</v>
      </c>
      <c r="E137" s="18">
        <v>3595.6</v>
      </c>
    </row>
    <row r="138" spans="1:5" x14ac:dyDescent="0.3">
      <c r="C138" t="s">
        <v>954</v>
      </c>
      <c r="D138" t="s">
        <v>639</v>
      </c>
      <c r="E138" s="18">
        <v>2968.8</v>
      </c>
    </row>
    <row r="139" spans="1:5" x14ac:dyDescent="0.3">
      <c r="C139" t="s">
        <v>955</v>
      </c>
      <c r="D139" t="s">
        <v>639</v>
      </c>
      <c r="E139" s="18">
        <v>840</v>
      </c>
    </row>
    <row r="140" spans="1:5" x14ac:dyDescent="0.3">
      <c r="B140" s="57">
        <v>44832</v>
      </c>
      <c r="C140" t="s">
        <v>957</v>
      </c>
      <c r="D140" t="s">
        <v>861</v>
      </c>
      <c r="E140" s="18">
        <v>11266.8</v>
      </c>
    </row>
    <row r="141" spans="1:5" x14ac:dyDescent="0.3">
      <c r="C141" t="s">
        <v>958</v>
      </c>
      <c r="D141" t="s">
        <v>960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996</v>
      </c>
      <c r="C143" t="s">
        <v>995</v>
      </c>
      <c r="D143" t="s">
        <v>493</v>
      </c>
      <c r="E143" s="18">
        <v>2636.5</v>
      </c>
    </row>
    <row r="144" spans="1:5" x14ac:dyDescent="0.3">
      <c r="B144" t="s">
        <v>994</v>
      </c>
      <c r="C144" t="s">
        <v>989</v>
      </c>
      <c r="D144" t="s">
        <v>411</v>
      </c>
      <c r="E144" s="18">
        <v>48172.5</v>
      </c>
    </row>
    <row r="145" spans="2:5" x14ac:dyDescent="0.3">
      <c r="B145" s="57">
        <v>44835</v>
      </c>
      <c r="C145" t="s">
        <v>988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997</v>
      </c>
      <c r="D146" t="s">
        <v>20</v>
      </c>
      <c r="E146" s="18">
        <v>2849</v>
      </c>
    </row>
    <row r="147" spans="2:5" x14ac:dyDescent="0.3">
      <c r="C147" t="s">
        <v>998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999</v>
      </c>
      <c r="D148" t="s">
        <v>43</v>
      </c>
      <c r="E148" s="18">
        <v>2237</v>
      </c>
    </row>
    <row r="149" spans="2:5" x14ac:dyDescent="0.3">
      <c r="C149" t="s">
        <v>1000</v>
      </c>
      <c r="D149" t="s">
        <v>402</v>
      </c>
      <c r="E149" s="18">
        <v>3137.3</v>
      </c>
    </row>
    <row r="150" spans="2:5" x14ac:dyDescent="0.3">
      <c r="B150" s="57">
        <v>44847</v>
      </c>
      <c r="C150" t="s">
        <v>1001</v>
      </c>
      <c r="D150" t="s">
        <v>411</v>
      </c>
      <c r="E150" s="18">
        <v>10166.299999999999</v>
      </c>
    </row>
    <row r="151" spans="2:5" x14ac:dyDescent="0.3">
      <c r="C151" t="s">
        <v>1002</v>
      </c>
      <c r="D151" t="s">
        <v>493</v>
      </c>
      <c r="E151" s="18">
        <v>2570</v>
      </c>
    </row>
    <row r="152" spans="2:5" x14ac:dyDescent="0.3">
      <c r="B152" s="57">
        <v>44849</v>
      </c>
      <c r="C152" t="s">
        <v>1003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1006</v>
      </c>
      <c r="D153" t="s">
        <v>786</v>
      </c>
      <c r="E153" s="18">
        <v>3600</v>
      </c>
    </row>
    <row r="154" spans="2:5" x14ac:dyDescent="0.3">
      <c r="C154" t="s">
        <v>1007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1008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1010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1011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1012</v>
      </c>
      <c r="D158" t="s">
        <v>411</v>
      </c>
      <c r="E158" s="18">
        <v>7590.5</v>
      </c>
    </row>
    <row r="159" spans="2:5" x14ac:dyDescent="0.3">
      <c r="C159" t="s">
        <v>1013</v>
      </c>
      <c r="D159" t="s">
        <v>493</v>
      </c>
      <c r="E159" s="18">
        <v>2837</v>
      </c>
    </row>
    <row r="160" spans="2:5" x14ac:dyDescent="0.3">
      <c r="B160" s="57">
        <v>44861</v>
      </c>
      <c r="C160" t="s">
        <v>1014</v>
      </c>
      <c r="D160" t="s">
        <v>411</v>
      </c>
      <c r="E160" s="18">
        <v>250</v>
      </c>
    </row>
    <row r="161" spans="1:5" x14ac:dyDescent="0.3">
      <c r="B161" s="57">
        <v>44865</v>
      </c>
      <c r="C161" t="s">
        <v>1016</v>
      </c>
      <c r="D161" t="s">
        <v>411</v>
      </c>
      <c r="E161" s="18">
        <v>47685</v>
      </c>
    </row>
    <row r="162" spans="1:5" x14ac:dyDescent="0.3">
      <c r="C162" t="s">
        <v>1017</v>
      </c>
      <c r="D162" t="s">
        <v>493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1071</v>
      </c>
      <c r="C164" t="s">
        <v>1069</v>
      </c>
      <c r="D164" t="s">
        <v>402</v>
      </c>
      <c r="E164" s="18">
        <v>105</v>
      </c>
    </row>
    <row r="165" spans="1:5" x14ac:dyDescent="0.3">
      <c r="B165" t="s">
        <v>1072</v>
      </c>
      <c r="C165" t="s">
        <v>1070</v>
      </c>
      <c r="D165" t="s">
        <v>7</v>
      </c>
      <c r="E165" s="18">
        <v>1936</v>
      </c>
    </row>
    <row r="166" spans="1:5" x14ac:dyDescent="0.3">
      <c r="C166" t="s">
        <v>1073</v>
      </c>
      <c r="D166" t="s">
        <v>1053</v>
      </c>
      <c r="E166" s="18">
        <v>780</v>
      </c>
    </row>
    <row r="167" spans="1:5" x14ac:dyDescent="0.3">
      <c r="C167" t="s">
        <v>1077</v>
      </c>
      <c r="D167" t="s">
        <v>411</v>
      </c>
      <c r="E167" s="18">
        <v>17236.599999999999</v>
      </c>
    </row>
    <row r="168" spans="1:5" x14ac:dyDescent="0.3">
      <c r="B168" s="57">
        <v>44866</v>
      </c>
      <c r="C168" t="s">
        <v>1048</v>
      </c>
      <c r="D168" t="s">
        <v>23</v>
      </c>
      <c r="E168" s="18">
        <v>10824</v>
      </c>
    </row>
    <row r="169" spans="1:5" x14ac:dyDescent="0.3">
      <c r="C169" t="s">
        <v>1049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1050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1052</v>
      </c>
      <c r="D171" t="s">
        <v>411</v>
      </c>
      <c r="E171" s="18">
        <v>403.8</v>
      </c>
    </row>
    <row r="172" spans="1:5" x14ac:dyDescent="0.3">
      <c r="B172" s="57">
        <v>44870</v>
      </c>
      <c r="C172" t="s">
        <v>1055</v>
      </c>
      <c r="D172" t="s">
        <v>1053</v>
      </c>
      <c r="E172" s="18">
        <v>892.6</v>
      </c>
    </row>
    <row r="173" spans="1:5" x14ac:dyDescent="0.3">
      <c r="B173" s="57">
        <v>44872</v>
      </c>
      <c r="C173" t="s">
        <v>1057</v>
      </c>
      <c r="D173" t="s">
        <v>639</v>
      </c>
      <c r="E173" s="18">
        <v>1316</v>
      </c>
    </row>
    <row r="174" spans="1:5" x14ac:dyDescent="0.3">
      <c r="B174" s="57">
        <v>44873</v>
      </c>
      <c r="C174" t="s">
        <v>1064</v>
      </c>
      <c r="D174" t="s">
        <v>1059</v>
      </c>
      <c r="E174" s="18">
        <v>4373</v>
      </c>
    </row>
    <row r="175" spans="1:5" x14ac:dyDescent="0.3">
      <c r="B175" s="57">
        <v>44874</v>
      </c>
      <c r="C175" t="s">
        <v>1065</v>
      </c>
      <c r="D175" t="s">
        <v>493</v>
      </c>
      <c r="E175" s="18">
        <v>3094</v>
      </c>
    </row>
    <row r="176" spans="1:5" x14ac:dyDescent="0.3">
      <c r="B176" s="57">
        <v>44876</v>
      </c>
      <c r="C176" t="s">
        <v>1066</v>
      </c>
      <c r="D176" t="s">
        <v>411</v>
      </c>
      <c r="E176" s="18">
        <v>14886.5</v>
      </c>
    </row>
    <row r="177" spans="1:5" x14ac:dyDescent="0.3">
      <c r="B177" s="57">
        <v>44879</v>
      </c>
      <c r="C177" t="s">
        <v>1067</v>
      </c>
      <c r="D177" t="s">
        <v>861</v>
      </c>
      <c r="E177" s="18">
        <v>14564.6</v>
      </c>
    </row>
    <row r="178" spans="1:5" x14ac:dyDescent="0.3">
      <c r="B178" s="57">
        <v>44880</v>
      </c>
      <c r="C178" t="s">
        <v>1068</v>
      </c>
      <c r="D178" t="s">
        <v>402</v>
      </c>
      <c r="E178" s="18">
        <v>5283.2</v>
      </c>
    </row>
    <row r="179" spans="1:5" x14ac:dyDescent="0.3">
      <c r="B179" s="57">
        <v>44894</v>
      </c>
      <c r="C179" t="s">
        <v>1093</v>
      </c>
      <c r="D179" t="s">
        <v>20</v>
      </c>
      <c r="E179" s="18">
        <v>7219</v>
      </c>
    </row>
    <row r="180" spans="1:5" x14ac:dyDescent="0.3">
      <c r="C180" t="s">
        <v>1094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1098</v>
      </c>
      <c r="D181" t="s">
        <v>1103</v>
      </c>
      <c r="E181" s="18">
        <v>260</v>
      </c>
    </row>
    <row r="182" spans="1:5" x14ac:dyDescent="0.3">
      <c r="C182" t="s">
        <v>1099</v>
      </c>
      <c r="D182" t="s">
        <v>1102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1108</v>
      </c>
      <c r="D184" t="s">
        <v>1053</v>
      </c>
      <c r="E184" s="18">
        <v>60</v>
      </c>
    </row>
    <row r="185" spans="1:5" x14ac:dyDescent="0.3">
      <c r="C185" t="s">
        <v>1110</v>
      </c>
      <c r="D185" t="s">
        <v>639</v>
      </c>
      <c r="E185" s="18">
        <v>855</v>
      </c>
    </row>
    <row r="186" spans="1:5" x14ac:dyDescent="0.3">
      <c r="B186" s="57">
        <v>44897</v>
      </c>
      <c r="C186" t="s">
        <v>1111</v>
      </c>
      <c r="D186" t="s">
        <v>411</v>
      </c>
      <c r="E186" s="18">
        <v>4489</v>
      </c>
    </row>
    <row r="187" spans="1:5" x14ac:dyDescent="0.3">
      <c r="C187" t="s">
        <v>1113</v>
      </c>
      <c r="D187" t="s">
        <v>411</v>
      </c>
      <c r="E187" s="18">
        <v>3915</v>
      </c>
    </row>
    <row r="188" spans="1:5" x14ac:dyDescent="0.3">
      <c r="B188" s="57">
        <v>44898</v>
      </c>
      <c r="C188" t="s">
        <v>1115</v>
      </c>
      <c r="D188" t="s">
        <v>58</v>
      </c>
      <c r="E188" s="18">
        <v>4632.8</v>
      </c>
    </row>
    <row r="189" spans="1:5" x14ac:dyDescent="0.3">
      <c r="C189" t="s">
        <v>1117</v>
      </c>
      <c r="D189" t="s">
        <v>411</v>
      </c>
      <c r="E189" s="18">
        <v>7395.5</v>
      </c>
    </row>
    <row r="190" spans="1:5" x14ac:dyDescent="0.3">
      <c r="B190" s="57">
        <v>44900</v>
      </c>
      <c r="C190" t="s">
        <v>1118</v>
      </c>
      <c r="D190" t="s">
        <v>639</v>
      </c>
      <c r="E190" s="18">
        <v>93</v>
      </c>
    </row>
    <row r="191" spans="1:5" x14ac:dyDescent="0.3">
      <c r="B191" s="57">
        <v>44901</v>
      </c>
      <c r="C191" t="s">
        <v>1121</v>
      </c>
      <c r="D191" t="s">
        <v>493</v>
      </c>
      <c r="E191" s="18">
        <v>3067</v>
      </c>
    </row>
    <row r="192" spans="1:5" x14ac:dyDescent="0.3">
      <c r="B192" s="57">
        <v>44902</v>
      </c>
      <c r="C192" t="s">
        <v>1122</v>
      </c>
      <c r="D192" t="s">
        <v>639</v>
      </c>
      <c r="E192" s="18">
        <v>2024</v>
      </c>
    </row>
    <row r="193" spans="1:5" x14ac:dyDescent="0.3">
      <c r="B193" s="57">
        <v>44904</v>
      </c>
      <c r="C193" t="s">
        <v>1124</v>
      </c>
      <c r="D193" t="s">
        <v>411</v>
      </c>
      <c r="E193" s="18">
        <v>49088.1</v>
      </c>
    </row>
    <row r="194" spans="1:5" x14ac:dyDescent="0.3">
      <c r="B194" s="57">
        <v>44908</v>
      </c>
      <c r="C194" t="s">
        <v>1125</v>
      </c>
      <c r="D194" t="s">
        <v>493</v>
      </c>
      <c r="E194" s="18">
        <v>2842</v>
      </c>
    </row>
    <row r="195" spans="1:5" x14ac:dyDescent="0.3">
      <c r="B195" t="s">
        <v>1126</v>
      </c>
      <c r="C195" t="s">
        <v>1127</v>
      </c>
      <c r="D195" t="s">
        <v>786</v>
      </c>
      <c r="E195" s="18">
        <v>2063</v>
      </c>
    </row>
    <row r="196" spans="1:5" x14ac:dyDescent="0.3">
      <c r="B196" s="57">
        <v>44917</v>
      </c>
      <c r="C196" t="s">
        <v>1129</v>
      </c>
      <c r="D196" t="s">
        <v>411</v>
      </c>
      <c r="E196" s="18">
        <v>47686.5</v>
      </c>
    </row>
    <row r="197" spans="1:5" x14ac:dyDescent="0.3">
      <c r="C197" t="s">
        <v>1132</v>
      </c>
      <c r="D197" t="s">
        <v>639</v>
      </c>
      <c r="E197" s="18">
        <v>50</v>
      </c>
    </row>
    <row r="198" spans="1:5" x14ac:dyDescent="0.3">
      <c r="B198" s="57">
        <v>44915</v>
      </c>
      <c r="C198" t="s">
        <v>1130</v>
      </c>
      <c r="D198" t="s">
        <v>7</v>
      </c>
      <c r="E198" s="18">
        <v>3332</v>
      </c>
    </row>
    <row r="199" spans="1:5" x14ac:dyDescent="0.3">
      <c r="B199" t="s">
        <v>1136</v>
      </c>
      <c r="C199" t="s">
        <v>1135</v>
      </c>
      <c r="D199" t="s">
        <v>402</v>
      </c>
      <c r="E199" s="18">
        <v>6136.1</v>
      </c>
    </row>
    <row r="200" spans="1:5" x14ac:dyDescent="0.3">
      <c r="B200" s="57">
        <v>44919</v>
      </c>
      <c r="C200" t="s">
        <v>1137</v>
      </c>
      <c r="D200" t="s">
        <v>493</v>
      </c>
      <c r="E200" s="18">
        <v>2842</v>
      </c>
    </row>
    <row r="201" spans="1:5" x14ac:dyDescent="0.3">
      <c r="B201" s="57">
        <v>44922</v>
      </c>
      <c r="C201" t="s">
        <v>1139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1140</v>
      </c>
      <c r="D202" t="s">
        <v>411</v>
      </c>
      <c r="E202" s="18">
        <v>1008</v>
      </c>
    </row>
    <row r="203" spans="1:5" x14ac:dyDescent="0.3">
      <c r="B203" s="57">
        <v>44925</v>
      </c>
      <c r="C203" t="s">
        <v>1141</v>
      </c>
      <c r="D203" t="s">
        <v>411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AZ461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51" width="9.88671875" bestFit="1" customWidth="1"/>
    <col min="52" max="52" width="11.44140625" bestFit="1" customWidth="1"/>
  </cols>
  <sheetData>
    <row r="1" spans="1:52" x14ac:dyDescent="0.3">
      <c r="A1" s="14" t="s">
        <v>226</v>
      </c>
      <c r="B1" s="92">
        <v>2022</v>
      </c>
    </row>
    <row r="3" spans="1:52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52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586</v>
      </c>
      <c r="AX4">
        <v>2023</v>
      </c>
      <c r="AY4" t="s">
        <v>1235</v>
      </c>
      <c r="AZ4" t="s">
        <v>131</v>
      </c>
    </row>
    <row r="5" spans="1:52" x14ac:dyDescent="0.3">
      <c r="A5">
        <v>6</v>
      </c>
      <c r="B5" t="s">
        <v>828</v>
      </c>
      <c r="C5" t="s">
        <v>411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1</v>
      </c>
    </row>
    <row r="6" spans="1:52" x14ac:dyDescent="0.3">
      <c r="B6" t="s">
        <v>829</v>
      </c>
      <c r="C6" t="s">
        <v>639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>
        <v>1586</v>
      </c>
    </row>
    <row r="7" spans="1:52" x14ac:dyDescent="0.3">
      <c r="B7" t="s">
        <v>830</v>
      </c>
      <c r="C7" t="s">
        <v>411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>
        <v>1496</v>
      </c>
    </row>
    <row r="8" spans="1:52" x14ac:dyDescent="0.3">
      <c r="B8" t="s">
        <v>831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>
        <v>90</v>
      </c>
    </row>
    <row r="9" spans="1:52" x14ac:dyDescent="0.3">
      <c r="B9" t="s">
        <v>833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>
        <v>1496</v>
      </c>
    </row>
    <row r="10" spans="1:52" x14ac:dyDescent="0.3">
      <c r="B10" t="s">
        <v>834</v>
      </c>
      <c r="C10" t="s">
        <v>639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>
        <v>1496</v>
      </c>
    </row>
    <row r="11" spans="1:52" x14ac:dyDescent="0.3">
      <c r="B11" t="s">
        <v>835</v>
      </c>
      <c r="C11" t="s">
        <v>493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>
        <v>1630</v>
      </c>
    </row>
    <row r="12" spans="1:52" x14ac:dyDescent="0.3">
      <c r="B12" t="s">
        <v>836</v>
      </c>
      <c r="C12" t="s">
        <v>411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>
        <v>1540</v>
      </c>
    </row>
    <row r="13" spans="1:52" x14ac:dyDescent="0.3">
      <c r="B13" t="s">
        <v>837</v>
      </c>
      <c r="C13" t="s">
        <v>667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>
        <v>1750</v>
      </c>
    </row>
    <row r="14" spans="1:52" x14ac:dyDescent="0.3">
      <c r="B14" t="s">
        <v>838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>
        <v>225</v>
      </c>
    </row>
    <row r="15" spans="1:52" x14ac:dyDescent="0.3">
      <c r="B15" t="s">
        <v>839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>
        <v>1876</v>
      </c>
    </row>
    <row r="16" spans="1:52" x14ac:dyDescent="0.3">
      <c r="B16" t="s">
        <v>844</v>
      </c>
      <c r="C16" t="s">
        <v>411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>
        <v>1826</v>
      </c>
    </row>
    <row r="17" spans="1:52" x14ac:dyDescent="0.3">
      <c r="B17" t="s">
        <v>845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>
        <v>100</v>
      </c>
    </row>
    <row r="18" spans="1:52" x14ac:dyDescent="0.3">
      <c r="B18" t="s">
        <v>846</v>
      </c>
      <c r="C18" t="s">
        <v>493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>
        <v>1826</v>
      </c>
    </row>
    <row r="19" spans="1:52" x14ac:dyDescent="0.3">
      <c r="B19" t="s">
        <v>847</v>
      </c>
      <c r="C19" t="s">
        <v>411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>
        <v>1926</v>
      </c>
    </row>
    <row r="20" spans="1:52" x14ac:dyDescent="0.3">
      <c r="B20" t="s">
        <v>848</v>
      </c>
      <c r="C20" t="s">
        <v>402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>
        <v>1826</v>
      </c>
    </row>
    <row r="21" spans="1:52" x14ac:dyDescent="0.3">
      <c r="B21" t="s">
        <v>849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425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>
        <v>1926</v>
      </c>
    </row>
    <row r="22" spans="1:52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457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>
        <v>380.4</v>
      </c>
    </row>
    <row r="23" spans="1:52" x14ac:dyDescent="0.3">
      <c r="A23">
        <v>7</v>
      </c>
      <c r="B23" t="s">
        <v>858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>
        <v>22995.4</v>
      </c>
    </row>
    <row r="24" spans="1:52" x14ac:dyDescent="0.3">
      <c r="B24" t="s">
        <v>859</v>
      </c>
      <c r="C24" t="s">
        <v>402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>
        <v>2956</v>
      </c>
    </row>
    <row r="25" spans="1:52" x14ac:dyDescent="0.3">
      <c r="B25" t="s">
        <v>860</v>
      </c>
      <c r="C25" t="s">
        <v>411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>
        <v>2650</v>
      </c>
    </row>
    <row r="26" spans="1:52" x14ac:dyDescent="0.3">
      <c r="B26" t="s">
        <v>863</v>
      </c>
      <c r="C26" t="s">
        <v>861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>
        <v>5606</v>
      </c>
    </row>
    <row r="27" spans="1:52" x14ac:dyDescent="0.3">
      <c r="B27" t="s">
        <v>868</v>
      </c>
      <c r="C27" t="s">
        <v>411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>
        <v>2552</v>
      </c>
    </row>
    <row r="28" spans="1:52" x14ac:dyDescent="0.3">
      <c r="B28" t="s">
        <v>869</v>
      </c>
      <c r="C28" t="s">
        <v>411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>
        <v>1231.2</v>
      </c>
    </row>
    <row r="29" spans="1:52" x14ac:dyDescent="0.3">
      <c r="B29" t="s">
        <v>870</v>
      </c>
      <c r="C29" t="s">
        <v>411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>
        <v>408</v>
      </c>
    </row>
    <row r="30" spans="1:52" x14ac:dyDescent="0.3">
      <c r="B30" t="s">
        <v>871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>
        <v>6459.6</v>
      </c>
    </row>
    <row r="31" spans="1:52" x14ac:dyDescent="0.3">
      <c r="B31" t="s">
        <v>872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>
        <v>90</v>
      </c>
    </row>
    <row r="32" spans="1:52" x14ac:dyDescent="0.3">
      <c r="B32" t="s">
        <v>873</v>
      </c>
      <c r="C32" t="s">
        <v>493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>
        <v>7482</v>
      </c>
    </row>
    <row r="33" spans="1:52" x14ac:dyDescent="0.3">
      <c r="B33" t="s">
        <v>875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>
        <v>3825</v>
      </c>
    </row>
    <row r="34" spans="1:52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>
        <v>690</v>
      </c>
    </row>
    <row r="35" spans="1:52" x14ac:dyDescent="0.3">
      <c r="A35">
        <v>8</v>
      </c>
      <c r="B35" t="s">
        <v>893</v>
      </c>
      <c r="C35" t="s">
        <v>861</v>
      </c>
      <c r="D35" s="18">
        <v>12643.199999999999</v>
      </c>
      <c r="E35" s="38">
        <v>-12643</v>
      </c>
      <c r="F35" s="18">
        <v>0.20000000000004547</v>
      </c>
      <c r="J35" s="18"/>
      <c r="O35" t="s">
        <v>420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>
        <v>5100</v>
      </c>
    </row>
    <row r="36" spans="1:52" x14ac:dyDescent="0.3">
      <c r="B36" t="s">
        <v>897</v>
      </c>
      <c r="C36" t="s">
        <v>411</v>
      </c>
      <c r="D36" s="18">
        <v>5268.6</v>
      </c>
      <c r="E36" s="38">
        <v>-5268.6</v>
      </c>
      <c r="F36" s="18">
        <v>0</v>
      </c>
      <c r="J36" s="18"/>
      <c r="O36" t="s">
        <v>606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>
        <v>5940</v>
      </c>
    </row>
    <row r="37" spans="1:52" x14ac:dyDescent="0.3">
      <c r="B37" t="s">
        <v>899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690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>
        <v>5043</v>
      </c>
    </row>
    <row r="38" spans="1:52" x14ac:dyDescent="0.3">
      <c r="B38" t="s">
        <v>900</v>
      </c>
      <c r="C38" t="s">
        <v>786</v>
      </c>
      <c r="D38" s="18">
        <v>2068</v>
      </c>
      <c r="E38" s="38">
        <v>-2068</v>
      </c>
      <c r="F38" s="18">
        <v>0</v>
      </c>
      <c r="J38" s="18"/>
      <c r="O38" t="s">
        <v>767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>
        <v>5100</v>
      </c>
    </row>
    <row r="39" spans="1:52" x14ac:dyDescent="0.3">
      <c r="B39" t="s">
        <v>901</v>
      </c>
      <c r="C39" t="s">
        <v>411</v>
      </c>
      <c r="D39" s="18">
        <v>4312.5</v>
      </c>
      <c r="E39" s="38">
        <v>-4312.5</v>
      </c>
      <c r="F39" s="18">
        <v>0</v>
      </c>
      <c r="J39" s="18"/>
      <c r="O39" t="s">
        <v>838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>
        <v>3960</v>
      </c>
    </row>
    <row r="40" spans="1:52" x14ac:dyDescent="0.3">
      <c r="B40" t="s">
        <v>902</v>
      </c>
      <c r="C40" t="s">
        <v>1046</v>
      </c>
      <c r="D40" s="18">
        <v>0</v>
      </c>
      <c r="E40" s="38"/>
      <c r="F40" s="18">
        <v>0</v>
      </c>
      <c r="J40" s="18"/>
      <c r="O40" t="s">
        <v>858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>
        <v>1539</v>
      </c>
    </row>
    <row r="41" spans="1:52" x14ac:dyDescent="0.3">
      <c r="B41" t="s">
        <v>904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875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>
        <v>4596.5</v>
      </c>
    </row>
    <row r="42" spans="1:52" x14ac:dyDescent="0.3">
      <c r="B42" t="s">
        <v>908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913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>
        <v>762</v>
      </c>
    </row>
    <row r="43" spans="1:52" x14ac:dyDescent="0.3">
      <c r="B43" t="s">
        <v>909</v>
      </c>
      <c r="C43" t="s">
        <v>493</v>
      </c>
      <c r="D43" s="18">
        <v>3459</v>
      </c>
      <c r="E43" s="38">
        <v>-3459</v>
      </c>
      <c r="F43" s="18">
        <v>0</v>
      </c>
      <c r="J43" s="18"/>
      <c r="O43" t="s">
        <v>927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>
        <v>3784</v>
      </c>
    </row>
    <row r="44" spans="1:52" x14ac:dyDescent="0.3">
      <c r="B44" t="s">
        <v>911</v>
      </c>
      <c r="C44" t="s">
        <v>861</v>
      </c>
      <c r="D44" s="18">
        <v>5840</v>
      </c>
      <c r="E44" s="38">
        <v>-5840</v>
      </c>
      <c r="F44" s="18">
        <v>0</v>
      </c>
      <c r="J44" s="18"/>
      <c r="O44" t="s">
        <v>1008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>
        <v>1960.2</v>
      </c>
    </row>
    <row r="45" spans="1:52" x14ac:dyDescent="0.3">
      <c r="B45" t="s">
        <v>912</v>
      </c>
      <c r="C45" t="s">
        <v>411</v>
      </c>
      <c r="D45" s="18">
        <v>6838.5</v>
      </c>
      <c r="E45" s="38">
        <v>-6838.5</v>
      </c>
      <c r="F45" s="18">
        <v>0</v>
      </c>
      <c r="J45" s="18"/>
      <c r="O45" t="s">
        <v>1050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>
        <v>4482.8</v>
      </c>
    </row>
    <row r="46" spans="1:52" x14ac:dyDescent="0.3">
      <c r="B46" t="s">
        <v>913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1115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>
        <v>4632.8</v>
      </c>
    </row>
    <row r="47" spans="1:52" x14ac:dyDescent="0.3">
      <c r="B47" t="s">
        <v>914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1197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>
        <v>5616</v>
      </c>
      <c r="AY47" s="18">
        <v>5616</v>
      </c>
      <c r="AZ47" s="18">
        <v>5616</v>
      </c>
    </row>
    <row r="48" spans="1:52" x14ac:dyDescent="0.3">
      <c r="B48" t="s">
        <v>916</v>
      </c>
      <c r="C48" t="s">
        <v>861</v>
      </c>
      <c r="D48" s="18">
        <v>6006</v>
      </c>
      <c r="E48" s="38">
        <v>-6006</v>
      </c>
      <c r="F48" s="18">
        <v>0</v>
      </c>
      <c r="J48" s="18"/>
      <c r="N48" s="17" t="s">
        <v>134</v>
      </c>
      <c r="O48" s="17"/>
      <c r="P48" s="19"/>
      <c r="Q48" s="19"/>
      <c r="R48" s="19"/>
      <c r="S48" s="19"/>
      <c r="T48" s="19">
        <v>2552</v>
      </c>
      <c r="U48" s="19"/>
      <c r="V48" s="19"/>
      <c r="W48" s="19">
        <v>1639.2</v>
      </c>
      <c r="X48" s="19"/>
      <c r="Y48" s="19">
        <v>4191.2</v>
      </c>
      <c r="Z48" s="19">
        <v>4515</v>
      </c>
      <c r="AA48" s="19"/>
      <c r="AB48" s="19">
        <v>5100</v>
      </c>
      <c r="AC48" s="19"/>
      <c r="AD48" s="19"/>
      <c r="AE48" s="19"/>
      <c r="AF48" s="19"/>
      <c r="AG48" s="19">
        <v>6549.6</v>
      </c>
      <c r="AH48" s="19">
        <v>7482</v>
      </c>
      <c r="AI48" s="19"/>
      <c r="AJ48" s="19">
        <v>23646.6</v>
      </c>
      <c r="AK48" s="19">
        <v>3960</v>
      </c>
      <c r="AL48" s="19">
        <v>6135.5</v>
      </c>
      <c r="AM48" s="19">
        <v>762</v>
      </c>
      <c r="AN48" s="19">
        <v>3784</v>
      </c>
      <c r="AO48" s="19">
        <v>1960.2</v>
      </c>
      <c r="AP48" s="19">
        <v>4482.8</v>
      </c>
      <c r="AQ48" s="19">
        <v>4632.8</v>
      </c>
      <c r="AR48" s="19"/>
      <c r="AS48" s="19">
        <v>5940</v>
      </c>
      <c r="AT48" s="19"/>
      <c r="AU48" s="19">
        <v>5043</v>
      </c>
      <c r="AV48" s="19">
        <v>5100</v>
      </c>
      <c r="AW48" s="19">
        <v>41800.300000000003</v>
      </c>
      <c r="AX48" s="19">
        <v>5616</v>
      </c>
      <c r="AY48" s="19">
        <v>5616</v>
      </c>
      <c r="AZ48" s="19">
        <v>75254.100000000006</v>
      </c>
    </row>
    <row r="49" spans="1:52" x14ac:dyDescent="0.3">
      <c r="B49" t="s">
        <v>917</v>
      </c>
      <c r="C49" t="s">
        <v>402</v>
      </c>
      <c r="D49" s="18">
        <v>6136.8</v>
      </c>
      <c r="E49" s="38">
        <v>-6136.8</v>
      </c>
      <c r="F49" s="18">
        <v>0</v>
      </c>
      <c r="J49" s="18"/>
      <c r="N49" t="s">
        <v>7</v>
      </c>
      <c r="O49" t="s">
        <v>10</v>
      </c>
      <c r="P49" s="18"/>
      <c r="Q49" s="18"/>
      <c r="R49" s="18">
        <v>480</v>
      </c>
      <c r="S49" s="18"/>
      <c r="T49" s="18"/>
      <c r="U49" s="18"/>
      <c r="V49" s="18"/>
      <c r="W49" s="18"/>
      <c r="X49" s="18"/>
      <c r="Y49" s="18">
        <v>480</v>
      </c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>
        <v>480</v>
      </c>
    </row>
    <row r="50" spans="1:52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12</v>
      </c>
      <c r="P50" s="18"/>
      <c r="Q50" s="18"/>
      <c r="R50" s="18">
        <v>2435</v>
      </c>
      <c r="S50" s="18"/>
      <c r="T50" s="18"/>
      <c r="U50" s="18"/>
      <c r="V50" s="18"/>
      <c r="W50" s="18"/>
      <c r="X50" s="18"/>
      <c r="Y50" s="18">
        <v>2435</v>
      </c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>
        <v>2435</v>
      </c>
    </row>
    <row r="51" spans="1:52" x14ac:dyDescent="0.3">
      <c r="A51">
        <v>9</v>
      </c>
      <c r="B51" t="s">
        <v>926</v>
      </c>
      <c r="C51" t="s">
        <v>411</v>
      </c>
      <c r="D51" s="18">
        <v>9343.9</v>
      </c>
      <c r="E51" s="38">
        <v>-9343.9</v>
      </c>
      <c r="F51" s="18">
        <v>0</v>
      </c>
      <c r="J51" s="18"/>
      <c r="O51" t="s">
        <v>27</v>
      </c>
      <c r="P51" s="18"/>
      <c r="Q51" s="18"/>
      <c r="R51" s="18"/>
      <c r="S51" s="18">
        <v>2098</v>
      </c>
      <c r="T51" s="18"/>
      <c r="U51" s="18"/>
      <c r="V51" s="18"/>
      <c r="W51" s="18"/>
      <c r="X51" s="18"/>
      <c r="Y51" s="18">
        <v>2098</v>
      </c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>
        <v>2098</v>
      </c>
    </row>
    <row r="52" spans="1:52" x14ac:dyDescent="0.3">
      <c r="B52" t="s">
        <v>927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37</v>
      </c>
      <c r="P52" s="18"/>
      <c r="Q52" s="18"/>
      <c r="R52" s="18"/>
      <c r="S52" s="18"/>
      <c r="T52" s="18">
        <v>2922</v>
      </c>
      <c r="U52" s="18"/>
      <c r="V52" s="18"/>
      <c r="W52" s="18"/>
      <c r="X52" s="18"/>
      <c r="Y52" s="18">
        <v>2922</v>
      </c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>
        <v>2922</v>
      </c>
    </row>
    <row r="53" spans="1:52" x14ac:dyDescent="0.3">
      <c r="B53" t="s">
        <v>929</v>
      </c>
      <c r="C53" t="s">
        <v>411</v>
      </c>
      <c r="D53" s="18">
        <v>11453.6</v>
      </c>
      <c r="E53" s="38">
        <v>-11453.6</v>
      </c>
      <c r="F53" s="18">
        <v>0</v>
      </c>
      <c r="J53" s="18"/>
      <c r="O53" t="s">
        <v>38</v>
      </c>
      <c r="P53" s="18"/>
      <c r="Q53" s="18"/>
      <c r="R53" s="18"/>
      <c r="S53" s="18"/>
      <c r="T53" s="18">
        <v>960</v>
      </c>
      <c r="U53" s="18"/>
      <c r="V53" s="18"/>
      <c r="W53" s="18"/>
      <c r="X53" s="18"/>
      <c r="Y53" s="18">
        <v>960</v>
      </c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>
        <v>960</v>
      </c>
    </row>
    <row r="54" spans="1:52" x14ac:dyDescent="0.3">
      <c r="B54" t="s">
        <v>932</v>
      </c>
      <c r="C54" t="s">
        <v>960</v>
      </c>
      <c r="D54" s="18">
        <v>2452</v>
      </c>
      <c r="E54" s="38">
        <v>-2452</v>
      </c>
      <c r="F54" s="18">
        <v>0</v>
      </c>
      <c r="J54" s="18"/>
      <c r="O54" t="s">
        <v>56</v>
      </c>
      <c r="P54" s="18"/>
      <c r="Q54" s="18"/>
      <c r="R54" s="18"/>
      <c r="S54" s="18"/>
      <c r="T54" s="18">
        <v>1496</v>
      </c>
      <c r="U54" s="18"/>
      <c r="V54" s="18"/>
      <c r="W54" s="18"/>
      <c r="X54" s="18"/>
      <c r="Y54" s="18">
        <v>1496</v>
      </c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1496</v>
      </c>
    </row>
    <row r="55" spans="1:52" x14ac:dyDescent="0.3">
      <c r="B55" t="s">
        <v>933</v>
      </c>
      <c r="C55" t="s">
        <v>411</v>
      </c>
      <c r="D55" s="18">
        <v>1914</v>
      </c>
      <c r="E55" s="38">
        <v>-1914</v>
      </c>
      <c r="F55" s="18">
        <v>0</v>
      </c>
      <c r="J55" s="18"/>
      <c r="O55" t="s">
        <v>68</v>
      </c>
      <c r="P55" s="18"/>
      <c r="Q55" s="18"/>
      <c r="R55" s="18"/>
      <c r="S55" s="18"/>
      <c r="T55" s="18"/>
      <c r="U55" s="18">
        <v>1250</v>
      </c>
      <c r="V55" s="18"/>
      <c r="W55" s="18"/>
      <c r="X55" s="18"/>
      <c r="Y55" s="18">
        <v>1250</v>
      </c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1250</v>
      </c>
    </row>
    <row r="56" spans="1:52" x14ac:dyDescent="0.3">
      <c r="B56" t="s">
        <v>934</v>
      </c>
      <c r="C56" t="s">
        <v>493</v>
      </c>
      <c r="D56" s="18">
        <v>2251</v>
      </c>
      <c r="E56" s="38">
        <v>-2251</v>
      </c>
      <c r="F56" s="18">
        <v>0</v>
      </c>
      <c r="J56" s="18"/>
      <c r="O56" t="s">
        <v>91</v>
      </c>
      <c r="P56" s="18"/>
      <c r="Q56" s="18"/>
      <c r="R56" s="18"/>
      <c r="S56" s="18"/>
      <c r="T56" s="18"/>
      <c r="U56" s="18">
        <v>2458</v>
      </c>
      <c r="V56" s="18"/>
      <c r="W56" s="18"/>
      <c r="X56" s="18"/>
      <c r="Y56" s="18">
        <v>2458</v>
      </c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>
        <v>2458</v>
      </c>
    </row>
    <row r="57" spans="1:52" x14ac:dyDescent="0.3">
      <c r="B57" t="s">
        <v>935</v>
      </c>
      <c r="C57" t="s">
        <v>411</v>
      </c>
      <c r="D57" s="18">
        <v>13163</v>
      </c>
      <c r="E57" s="38">
        <v>-13163</v>
      </c>
      <c r="F57" s="18">
        <v>0</v>
      </c>
      <c r="J57" s="18"/>
      <c r="O57" t="s">
        <v>100</v>
      </c>
      <c r="P57" s="18"/>
      <c r="Q57" s="18"/>
      <c r="R57" s="18"/>
      <c r="S57" s="18"/>
      <c r="T57" s="18"/>
      <c r="U57" s="18">
        <v>1977</v>
      </c>
      <c r="V57" s="18"/>
      <c r="W57" s="18"/>
      <c r="X57" s="18"/>
      <c r="Y57" s="18">
        <v>1977</v>
      </c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>
        <v>1977</v>
      </c>
    </row>
    <row r="58" spans="1:52" x14ac:dyDescent="0.3">
      <c r="B58" t="s">
        <v>936</v>
      </c>
      <c r="C58" t="s">
        <v>411</v>
      </c>
      <c r="D58" s="18">
        <v>11823</v>
      </c>
      <c r="E58" s="38">
        <v>-11823</v>
      </c>
      <c r="F58" s="18">
        <v>0</v>
      </c>
      <c r="J58" s="18"/>
      <c r="O58" t="s">
        <v>103</v>
      </c>
      <c r="P58" s="18"/>
      <c r="Q58" s="18"/>
      <c r="R58" s="18"/>
      <c r="S58" s="18"/>
      <c r="T58" s="18"/>
      <c r="U58" s="18">
        <v>1392</v>
      </c>
      <c r="V58" s="18"/>
      <c r="W58" s="18"/>
      <c r="X58" s="18"/>
      <c r="Y58" s="18">
        <v>1392</v>
      </c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>
        <v>1392</v>
      </c>
    </row>
    <row r="59" spans="1:52" x14ac:dyDescent="0.3">
      <c r="B59" t="s">
        <v>938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105</v>
      </c>
      <c r="P59" s="18"/>
      <c r="Q59" s="18"/>
      <c r="R59" s="18"/>
      <c r="S59" s="18"/>
      <c r="T59" s="18"/>
      <c r="U59" s="18">
        <v>1496</v>
      </c>
      <c r="V59" s="18"/>
      <c r="W59" s="18"/>
      <c r="X59" s="18"/>
      <c r="Y59" s="18">
        <v>1496</v>
      </c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>
        <v>1496</v>
      </c>
    </row>
    <row r="60" spans="1:52" x14ac:dyDescent="0.3">
      <c r="B60" t="s">
        <v>939</v>
      </c>
      <c r="C60" t="s">
        <v>493</v>
      </c>
      <c r="D60" s="18">
        <v>3655.7</v>
      </c>
      <c r="E60" s="38">
        <v>-3655.7</v>
      </c>
      <c r="F60" s="18">
        <v>0</v>
      </c>
      <c r="J60" s="18"/>
      <c r="O60" t="s">
        <v>116</v>
      </c>
      <c r="P60" s="18"/>
      <c r="Q60" s="18"/>
      <c r="R60" s="18"/>
      <c r="S60" s="18"/>
      <c r="T60" s="18"/>
      <c r="U60" s="18"/>
      <c r="V60" s="18">
        <v>2458</v>
      </c>
      <c r="W60" s="18"/>
      <c r="X60" s="18"/>
      <c r="Y60" s="18">
        <v>2458</v>
      </c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>
        <v>2458</v>
      </c>
    </row>
    <row r="61" spans="1:52" x14ac:dyDescent="0.3">
      <c r="B61" t="s">
        <v>945</v>
      </c>
      <c r="C61" t="s">
        <v>402</v>
      </c>
      <c r="D61" s="18">
        <v>3546.1</v>
      </c>
      <c r="E61" s="38">
        <v>-3546.1</v>
      </c>
      <c r="F61" s="18">
        <v>0</v>
      </c>
      <c r="J61" s="18"/>
      <c r="O61" t="s">
        <v>122</v>
      </c>
      <c r="P61" s="18"/>
      <c r="Q61" s="18"/>
      <c r="R61" s="18"/>
      <c r="S61" s="18"/>
      <c r="T61" s="18"/>
      <c r="U61" s="18"/>
      <c r="V61" s="18">
        <v>1645</v>
      </c>
      <c r="W61" s="18"/>
      <c r="X61" s="18"/>
      <c r="Y61" s="18">
        <v>1645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>
        <v>1645</v>
      </c>
    </row>
    <row r="62" spans="1:52" x14ac:dyDescent="0.3">
      <c r="B62" t="s">
        <v>949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148</v>
      </c>
      <c r="P62" s="18"/>
      <c r="Q62" s="18"/>
      <c r="R62" s="18"/>
      <c r="S62" s="18"/>
      <c r="T62" s="18"/>
      <c r="U62" s="18"/>
      <c r="V62" s="18">
        <v>2458</v>
      </c>
      <c r="W62" s="18"/>
      <c r="X62" s="18"/>
      <c r="Y62" s="18">
        <v>2458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>
        <v>2458</v>
      </c>
    </row>
    <row r="63" spans="1:52" x14ac:dyDescent="0.3">
      <c r="B63" t="s">
        <v>952</v>
      </c>
      <c r="C63" t="s">
        <v>493</v>
      </c>
      <c r="D63" s="18">
        <v>3595.6</v>
      </c>
      <c r="E63" s="38">
        <v>-3595.6</v>
      </c>
      <c r="F63" s="18">
        <v>0</v>
      </c>
      <c r="J63" s="18"/>
      <c r="O63" t="s">
        <v>154</v>
      </c>
      <c r="P63" s="18"/>
      <c r="Q63" s="18"/>
      <c r="R63" s="18"/>
      <c r="S63" s="18"/>
      <c r="T63" s="18"/>
      <c r="U63" s="18"/>
      <c r="V63" s="18"/>
      <c r="W63" s="18">
        <v>1954</v>
      </c>
      <c r="X63" s="18"/>
      <c r="Y63" s="18">
        <v>1954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>
        <v>1954</v>
      </c>
    </row>
    <row r="64" spans="1:52" x14ac:dyDescent="0.3">
      <c r="B64" t="s">
        <v>954</v>
      </c>
      <c r="C64" t="s">
        <v>639</v>
      </c>
      <c r="D64" s="18">
        <v>2968.8</v>
      </c>
      <c r="E64" s="38">
        <v>-2968.8</v>
      </c>
      <c r="F64" s="18">
        <v>0</v>
      </c>
      <c r="J64" s="18"/>
      <c r="O64" t="s">
        <v>166</v>
      </c>
      <c r="P64" s="18"/>
      <c r="Q64" s="18"/>
      <c r="R64" s="18"/>
      <c r="S64" s="18"/>
      <c r="T64" s="18"/>
      <c r="U64" s="18"/>
      <c r="V64" s="18"/>
      <c r="W64" s="18">
        <v>1584</v>
      </c>
      <c r="X64" s="18"/>
      <c r="Y64" s="18">
        <v>1584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>
        <v>1584</v>
      </c>
    </row>
    <row r="65" spans="1:52" x14ac:dyDescent="0.3">
      <c r="B65" t="s">
        <v>955</v>
      </c>
      <c r="C65" t="s">
        <v>639</v>
      </c>
      <c r="D65" s="18">
        <v>840</v>
      </c>
      <c r="E65" s="38">
        <v>-840</v>
      </c>
      <c r="F65" s="18">
        <v>0</v>
      </c>
      <c r="J65" s="18"/>
      <c r="O65" t="s">
        <v>167</v>
      </c>
      <c r="P65" s="18"/>
      <c r="Q65" s="18"/>
      <c r="R65" s="18"/>
      <c r="S65" s="18"/>
      <c r="T65" s="18"/>
      <c r="U65" s="18"/>
      <c r="V65" s="18"/>
      <c r="W65" s="18">
        <v>520</v>
      </c>
      <c r="X65" s="18"/>
      <c r="Y65" s="18">
        <v>520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>
        <v>520</v>
      </c>
    </row>
    <row r="66" spans="1:52" x14ac:dyDescent="0.3">
      <c r="B66" t="s">
        <v>957</v>
      </c>
      <c r="C66" t="s">
        <v>861</v>
      </c>
      <c r="D66" s="18">
        <v>11266.8</v>
      </c>
      <c r="E66" s="38">
        <v>-11266.8</v>
      </c>
      <c r="F66" s="18">
        <v>0</v>
      </c>
      <c r="J66" s="18"/>
      <c r="O66" t="s">
        <v>182</v>
      </c>
      <c r="P66" s="18"/>
      <c r="Q66" s="18"/>
      <c r="R66" s="18"/>
      <c r="S66" s="18"/>
      <c r="T66" s="18"/>
      <c r="U66" s="18"/>
      <c r="V66" s="18"/>
      <c r="W66" s="18">
        <v>2424</v>
      </c>
      <c r="X66" s="18"/>
      <c r="Y66" s="18">
        <v>2424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>
        <v>2424</v>
      </c>
    </row>
    <row r="67" spans="1:52" x14ac:dyDescent="0.3">
      <c r="B67" t="s">
        <v>958</v>
      </c>
      <c r="C67" t="s">
        <v>960</v>
      </c>
      <c r="D67" s="18">
        <v>1995.5</v>
      </c>
      <c r="E67" s="38">
        <v>-1995.5</v>
      </c>
      <c r="F67" s="18">
        <v>0</v>
      </c>
      <c r="J67" s="18"/>
      <c r="O67" t="s">
        <v>211</v>
      </c>
      <c r="P67" s="18"/>
      <c r="Q67" s="18"/>
      <c r="R67" s="18"/>
      <c r="S67" s="18"/>
      <c r="T67" s="18"/>
      <c r="U67" s="18"/>
      <c r="V67" s="18"/>
      <c r="W67" s="18"/>
      <c r="X67" s="18">
        <v>2228</v>
      </c>
      <c r="Y67" s="18">
        <v>2228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>
        <v>2228</v>
      </c>
    </row>
    <row r="68" spans="1:52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253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>
        <v>2866</v>
      </c>
      <c r="AF68" s="18"/>
      <c r="AG68" s="18"/>
      <c r="AH68" s="18"/>
      <c r="AI68" s="18"/>
      <c r="AJ68" s="18">
        <v>2866</v>
      </c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>
        <v>2866</v>
      </c>
    </row>
    <row r="69" spans="1:52" x14ac:dyDescent="0.3">
      <c r="A69">
        <v>10</v>
      </c>
      <c r="B69" t="s">
        <v>988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274</v>
      </c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>
        <v>1694</v>
      </c>
      <c r="AG69" s="18"/>
      <c r="AH69" s="18"/>
      <c r="AI69" s="18"/>
      <c r="AJ69" s="18">
        <v>1694</v>
      </c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>
        <v>1694</v>
      </c>
    </row>
    <row r="70" spans="1:52" x14ac:dyDescent="0.3">
      <c r="B70" t="s">
        <v>989</v>
      </c>
      <c r="C70" t="s">
        <v>411</v>
      </c>
      <c r="D70" s="18">
        <v>48172.5</v>
      </c>
      <c r="E70" s="38">
        <v>-48172.5</v>
      </c>
      <c r="F70" s="18">
        <v>0</v>
      </c>
      <c r="J70" s="18"/>
      <c r="O70" t="s">
        <v>312</v>
      </c>
      <c r="P70" s="18">
        <v>2973</v>
      </c>
      <c r="Q70" s="18">
        <v>2973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>
        <v>2973</v>
      </c>
    </row>
    <row r="71" spans="1:52" x14ac:dyDescent="0.3">
      <c r="B71" t="s">
        <v>995</v>
      </c>
      <c r="C71" t="s">
        <v>493</v>
      </c>
      <c r="D71" s="18">
        <v>2636.5</v>
      </c>
      <c r="E71" s="38">
        <v>-2636.5</v>
      </c>
      <c r="F71" s="18">
        <v>0</v>
      </c>
      <c r="J71" s="18"/>
      <c r="O71" t="s">
        <v>328</v>
      </c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>
        <v>520</v>
      </c>
      <c r="AI71" s="18"/>
      <c r="AJ71" s="18">
        <v>520</v>
      </c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>
        <v>520</v>
      </c>
    </row>
    <row r="72" spans="1:52" x14ac:dyDescent="0.3">
      <c r="B72" t="s">
        <v>997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339</v>
      </c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>
        <v>2846</v>
      </c>
      <c r="AJ72" s="18">
        <v>2846</v>
      </c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>
        <v>2846</v>
      </c>
    </row>
    <row r="73" spans="1:52" x14ac:dyDescent="0.3">
      <c r="B73" t="s">
        <v>998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377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>
        <v>1870</v>
      </c>
      <c r="AB73" s="18"/>
      <c r="AC73" s="18"/>
      <c r="AD73" s="18"/>
      <c r="AE73" s="18"/>
      <c r="AF73" s="18"/>
      <c r="AG73" s="18"/>
      <c r="AH73" s="18"/>
      <c r="AI73" s="18"/>
      <c r="AJ73" s="18">
        <v>1870</v>
      </c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>
        <v>1870</v>
      </c>
    </row>
    <row r="74" spans="1:52" x14ac:dyDescent="0.3">
      <c r="B74" t="s">
        <v>999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444</v>
      </c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>
        <v>6656</v>
      </c>
      <c r="AC74" s="18"/>
      <c r="AD74" s="18"/>
      <c r="AE74" s="18"/>
      <c r="AF74" s="18"/>
      <c r="AG74" s="18"/>
      <c r="AH74" s="18"/>
      <c r="AI74" s="18"/>
      <c r="AJ74" s="18">
        <v>6656</v>
      </c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>
        <v>6656</v>
      </c>
    </row>
    <row r="75" spans="1:52" x14ac:dyDescent="0.3">
      <c r="B75" t="s">
        <v>1000</v>
      </c>
      <c r="C75" t="s">
        <v>402</v>
      </c>
      <c r="D75" s="18">
        <v>3137.3</v>
      </c>
      <c r="E75" s="38">
        <v>-3137.3</v>
      </c>
      <c r="F75" s="18">
        <v>0</v>
      </c>
      <c r="O75" t="s">
        <v>533</v>
      </c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>
        <v>5591</v>
      </c>
      <c r="AE75" s="18"/>
      <c r="AF75" s="18"/>
      <c r="AG75" s="18"/>
      <c r="AH75" s="18"/>
      <c r="AI75" s="18"/>
      <c r="AJ75" s="18">
        <v>5591</v>
      </c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>
        <v>5591</v>
      </c>
    </row>
    <row r="76" spans="1:52" x14ac:dyDescent="0.3">
      <c r="B76" t="s">
        <v>1001</v>
      </c>
      <c r="C76" t="s">
        <v>411</v>
      </c>
      <c r="D76" s="18">
        <v>10166.299999999999</v>
      </c>
      <c r="E76" s="38">
        <v>-10166.299999999999</v>
      </c>
      <c r="F76" s="18">
        <v>0</v>
      </c>
      <c r="O76" t="s">
        <v>663</v>
      </c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>
        <v>3232</v>
      </c>
      <c r="AU76" s="18"/>
      <c r="AV76" s="18"/>
      <c r="AW76" s="18">
        <v>3232</v>
      </c>
      <c r="AX76" s="18"/>
      <c r="AY76" s="18"/>
      <c r="AZ76" s="18">
        <v>3232</v>
      </c>
    </row>
    <row r="77" spans="1:52" x14ac:dyDescent="0.3">
      <c r="B77" t="s">
        <v>1002</v>
      </c>
      <c r="C77" t="s">
        <v>493</v>
      </c>
      <c r="D77" s="18">
        <v>2570</v>
      </c>
      <c r="E77" s="38">
        <v>-2570</v>
      </c>
      <c r="F77" s="18">
        <v>0</v>
      </c>
      <c r="O77" t="s">
        <v>717</v>
      </c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>
        <v>2488</v>
      </c>
      <c r="AV77" s="18"/>
      <c r="AW77" s="18">
        <v>2488</v>
      </c>
      <c r="AX77" s="18"/>
      <c r="AY77" s="18"/>
      <c r="AZ77" s="18">
        <v>2488</v>
      </c>
    </row>
    <row r="78" spans="1:52" x14ac:dyDescent="0.3">
      <c r="B78" t="s">
        <v>1003</v>
      </c>
      <c r="C78" t="s">
        <v>62</v>
      </c>
      <c r="D78" s="18">
        <v>11480</v>
      </c>
      <c r="E78" s="38">
        <v>-11480</v>
      </c>
      <c r="F78" s="18">
        <v>0</v>
      </c>
      <c r="O78" t="s">
        <v>831</v>
      </c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>
        <v>2356</v>
      </c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>
        <v>2356</v>
      </c>
      <c r="AX78" s="18"/>
      <c r="AY78" s="18"/>
      <c r="AZ78" s="18">
        <v>2356</v>
      </c>
    </row>
    <row r="79" spans="1:52" x14ac:dyDescent="0.3">
      <c r="B79" t="s">
        <v>1006</v>
      </c>
      <c r="C79" t="s">
        <v>786</v>
      </c>
      <c r="D79" s="18">
        <v>3600</v>
      </c>
      <c r="E79" s="38">
        <v>-3600</v>
      </c>
      <c r="F79" s="18">
        <v>0</v>
      </c>
      <c r="O79" t="s">
        <v>839</v>
      </c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>
        <v>3232</v>
      </c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>
        <v>3232</v>
      </c>
      <c r="AX79" s="18"/>
      <c r="AY79" s="18"/>
      <c r="AZ79" s="18">
        <v>3232</v>
      </c>
    </row>
    <row r="80" spans="1:52" x14ac:dyDescent="0.3">
      <c r="B80" t="s">
        <v>1007</v>
      </c>
      <c r="C80" t="s">
        <v>62</v>
      </c>
      <c r="D80" s="18">
        <v>395</v>
      </c>
      <c r="E80" s="38">
        <v>-395</v>
      </c>
      <c r="F80" s="18">
        <v>0</v>
      </c>
      <c r="O80" t="s">
        <v>871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>
        <v>4092</v>
      </c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>
        <v>4092</v>
      </c>
      <c r="AX80" s="18"/>
      <c r="AY80" s="18"/>
      <c r="AZ80" s="18">
        <v>4092</v>
      </c>
    </row>
    <row r="81" spans="1:52" x14ac:dyDescent="0.3">
      <c r="B81" t="s">
        <v>1008</v>
      </c>
      <c r="C81" t="s">
        <v>58</v>
      </c>
      <c r="D81" s="18">
        <v>1960.2</v>
      </c>
      <c r="E81" s="38">
        <v>-1960.2</v>
      </c>
      <c r="F81" s="18">
        <v>0</v>
      </c>
      <c r="O81" t="s">
        <v>899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>
        <v>864</v>
      </c>
      <c r="AN81" s="18"/>
      <c r="AO81" s="18"/>
      <c r="AP81" s="18"/>
      <c r="AQ81" s="18"/>
      <c r="AR81" s="18"/>
      <c r="AS81" s="18"/>
      <c r="AT81" s="18"/>
      <c r="AU81" s="18"/>
      <c r="AV81" s="18"/>
      <c r="AW81" s="18">
        <v>864</v>
      </c>
      <c r="AX81" s="18"/>
      <c r="AY81" s="18"/>
      <c r="AZ81" s="18">
        <v>864</v>
      </c>
    </row>
    <row r="82" spans="1:52" x14ac:dyDescent="0.3">
      <c r="B82" t="s">
        <v>1010</v>
      </c>
      <c r="C82" t="s">
        <v>23</v>
      </c>
      <c r="D82" s="18">
        <v>15677.2</v>
      </c>
      <c r="E82" s="38">
        <v>-15677.2</v>
      </c>
      <c r="F82" s="18">
        <v>0</v>
      </c>
      <c r="O82" t="s">
        <v>938</v>
      </c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>
        <v>1840</v>
      </c>
      <c r="AO82" s="18"/>
      <c r="AP82" s="18"/>
      <c r="AQ82" s="18"/>
      <c r="AR82" s="18"/>
      <c r="AS82" s="18"/>
      <c r="AT82" s="18"/>
      <c r="AU82" s="18"/>
      <c r="AV82" s="18"/>
      <c r="AW82" s="18">
        <v>1840</v>
      </c>
      <c r="AX82" s="18"/>
      <c r="AY82" s="18"/>
      <c r="AZ82" s="18">
        <v>1840</v>
      </c>
    </row>
    <row r="83" spans="1:52" x14ac:dyDescent="0.3">
      <c r="B83" t="s">
        <v>1011</v>
      </c>
      <c r="C83" t="s">
        <v>7</v>
      </c>
      <c r="D83" s="18">
        <v>3004</v>
      </c>
      <c r="E83" s="38">
        <v>-3004</v>
      </c>
      <c r="F83" s="18">
        <v>0</v>
      </c>
      <c r="O83" t="s">
        <v>1011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>
        <v>3004</v>
      </c>
      <c r="AP83" s="18"/>
      <c r="AQ83" s="18"/>
      <c r="AR83" s="18"/>
      <c r="AS83" s="18"/>
      <c r="AT83" s="18"/>
      <c r="AU83" s="18"/>
      <c r="AV83" s="18"/>
      <c r="AW83" s="18">
        <v>3004</v>
      </c>
      <c r="AX83" s="18"/>
      <c r="AY83" s="18"/>
      <c r="AZ83" s="18">
        <v>3004</v>
      </c>
    </row>
    <row r="84" spans="1:52" x14ac:dyDescent="0.3">
      <c r="B84" t="s">
        <v>1012</v>
      </c>
      <c r="C84" t="s">
        <v>411</v>
      </c>
      <c r="D84" s="18">
        <v>7590.5</v>
      </c>
      <c r="E84" s="38">
        <v>-7590.5</v>
      </c>
      <c r="F84" s="18">
        <v>0</v>
      </c>
      <c r="O84" t="s">
        <v>1070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>
        <v>1936</v>
      </c>
      <c r="AQ84" s="18"/>
      <c r="AR84" s="18"/>
      <c r="AS84" s="18"/>
      <c r="AT84" s="18"/>
      <c r="AU84" s="18"/>
      <c r="AV84" s="18"/>
      <c r="AW84" s="18">
        <v>1936</v>
      </c>
      <c r="AX84" s="18"/>
      <c r="AY84" s="18"/>
      <c r="AZ84" s="18">
        <v>1936</v>
      </c>
    </row>
    <row r="85" spans="1:52" x14ac:dyDescent="0.3">
      <c r="B85" t="s">
        <v>1013</v>
      </c>
      <c r="C85" t="s">
        <v>493</v>
      </c>
      <c r="D85" s="18">
        <v>2837</v>
      </c>
      <c r="E85" s="38">
        <v>-2837</v>
      </c>
      <c r="F85" s="18">
        <v>0</v>
      </c>
      <c r="O85" t="s">
        <v>1130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>
        <v>3332</v>
      </c>
      <c r="AR85" s="18"/>
      <c r="AS85" s="18"/>
      <c r="AT85" s="18"/>
      <c r="AU85" s="18"/>
      <c r="AV85" s="18"/>
      <c r="AW85" s="18">
        <v>3332</v>
      </c>
      <c r="AX85" s="18"/>
      <c r="AY85" s="18"/>
      <c r="AZ85" s="18">
        <v>3332</v>
      </c>
    </row>
    <row r="86" spans="1:52" x14ac:dyDescent="0.3">
      <c r="B86" t="s">
        <v>1014</v>
      </c>
      <c r="C86" t="s">
        <v>411</v>
      </c>
      <c r="D86" s="18">
        <v>250</v>
      </c>
      <c r="E86" s="38">
        <v>-250</v>
      </c>
      <c r="F86" s="18">
        <v>0</v>
      </c>
      <c r="O86" t="s">
        <v>1178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>
        <v>1804</v>
      </c>
      <c r="AY86" s="18">
        <v>1804</v>
      </c>
      <c r="AZ86" s="18">
        <v>1804</v>
      </c>
    </row>
    <row r="87" spans="1:52" x14ac:dyDescent="0.3">
      <c r="B87" t="s">
        <v>1016</v>
      </c>
      <c r="C87" t="s">
        <v>411</v>
      </c>
      <c r="D87" s="18">
        <v>47685</v>
      </c>
      <c r="E87" s="38">
        <v>-47685</v>
      </c>
      <c r="F87" s="18">
        <v>0</v>
      </c>
      <c r="N87" s="17" t="s">
        <v>135</v>
      </c>
      <c r="O87" s="17"/>
      <c r="P87" s="19">
        <v>2973</v>
      </c>
      <c r="Q87" s="19">
        <v>2973</v>
      </c>
      <c r="R87" s="19">
        <v>2915</v>
      </c>
      <c r="S87" s="19">
        <v>2098</v>
      </c>
      <c r="T87" s="19">
        <v>5378</v>
      </c>
      <c r="U87" s="19">
        <v>8573</v>
      </c>
      <c r="V87" s="19">
        <v>6561</v>
      </c>
      <c r="W87" s="19">
        <v>6482</v>
      </c>
      <c r="X87" s="19">
        <v>2228</v>
      </c>
      <c r="Y87" s="19">
        <v>34235</v>
      </c>
      <c r="Z87" s="19"/>
      <c r="AA87" s="19">
        <v>1870</v>
      </c>
      <c r="AB87" s="19">
        <v>6656</v>
      </c>
      <c r="AC87" s="19"/>
      <c r="AD87" s="19">
        <v>5591</v>
      </c>
      <c r="AE87" s="19">
        <v>2866</v>
      </c>
      <c r="AF87" s="19">
        <v>1694</v>
      </c>
      <c r="AG87" s="19"/>
      <c r="AH87" s="19">
        <v>520</v>
      </c>
      <c r="AI87" s="19">
        <v>2846</v>
      </c>
      <c r="AJ87" s="19">
        <v>22043</v>
      </c>
      <c r="AK87" s="19">
        <v>5588</v>
      </c>
      <c r="AL87" s="19">
        <v>4092</v>
      </c>
      <c r="AM87" s="19">
        <v>864</v>
      </c>
      <c r="AN87" s="19">
        <v>1840</v>
      </c>
      <c r="AO87" s="19">
        <v>3004</v>
      </c>
      <c r="AP87" s="19">
        <v>1936</v>
      </c>
      <c r="AQ87" s="19">
        <v>3332</v>
      </c>
      <c r="AR87" s="19"/>
      <c r="AS87" s="19"/>
      <c r="AT87" s="19">
        <v>3232</v>
      </c>
      <c r="AU87" s="19">
        <v>2488</v>
      </c>
      <c r="AV87" s="19"/>
      <c r="AW87" s="19">
        <v>26376</v>
      </c>
      <c r="AX87" s="19">
        <v>1804</v>
      </c>
      <c r="AY87" s="19">
        <v>1804</v>
      </c>
      <c r="AZ87" s="19">
        <v>87431</v>
      </c>
    </row>
    <row r="88" spans="1:52" x14ac:dyDescent="0.3">
      <c r="B88" t="s">
        <v>1017</v>
      </c>
      <c r="C88" t="s">
        <v>493</v>
      </c>
      <c r="D88" s="18">
        <v>3095</v>
      </c>
      <c r="E88" s="38">
        <v>-3095</v>
      </c>
      <c r="F88" s="18">
        <v>0</v>
      </c>
      <c r="N88" t="s">
        <v>20</v>
      </c>
      <c r="O88" t="s">
        <v>18</v>
      </c>
      <c r="P88" s="18"/>
      <c r="Q88" s="18"/>
      <c r="R88" s="18">
        <v>1827.5</v>
      </c>
      <c r="S88" s="18"/>
      <c r="T88" s="18"/>
      <c r="U88" s="18"/>
      <c r="V88" s="18"/>
      <c r="W88" s="18"/>
      <c r="X88" s="18"/>
      <c r="Y88" s="18">
        <v>1827.5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>
        <v>1827.5</v>
      </c>
    </row>
    <row r="89" spans="1:52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26</v>
      </c>
      <c r="P89" s="18"/>
      <c r="Q89" s="18"/>
      <c r="R89" s="18"/>
      <c r="S89" s="18">
        <v>1200</v>
      </c>
      <c r="T89" s="18"/>
      <c r="U89" s="18"/>
      <c r="V89" s="18"/>
      <c r="W89" s="18"/>
      <c r="X89" s="18"/>
      <c r="Y89" s="18">
        <v>1200</v>
      </c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>
        <v>1200</v>
      </c>
    </row>
    <row r="90" spans="1:52" x14ac:dyDescent="0.3">
      <c r="A90">
        <v>11</v>
      </c>
      <c r="B90" t="s">
        <v>1048</v>
      </c>
      <c r="C90" t="s">
        <v>23</v>
      </c>
      <c r="D90" s="18">
        <v>10824</v>
      </c>
      <c r="E90" s="38">
        <v>-10824</v>
      </c>
      <c r="F90" s="18">
        <v>0</v>
      </c>
      <c r="O90" t="s">
        <v>36</v>
      </c>
      <c r="P90" s="18"/>
      <c r="Q90" s="18"/>
      <c r="R90" s="18"/>
      <c r="S90" s="18"/>
      <c r="T90" s="18">
        <v>3406</v>
      </c>
      <c r="U90" s="18"/>
      <c r="V90" s="18"/>
      <c r="W90" s="18"/>
      <c r="X90" s="18"/>
      <c r="Y90" s="18">
        <v>3406</v>
      </c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>
        <v>3406</v>
      </c>
    </row>
    <row r="91" spans="1:52" x14ac:dyDescent="0.3">
      <c r="B91" t="s">
        <v>1049</v>
      </c>
      <c r="C91" t="s">
        <v>62</v>
      </c>
      <c r="D91" s="18">
        <v>11260</v>
      </c>
      <c r="E91" s="38">
        <v>-11260</v>
      </c>
      <c r="F91" s="18">
        <v>0</v>
      </c>
      <c r="O91" t="s">
        <v>40</v>
      </c>
      <c r="P91" s="18"/>
      <c r="Q91" s="18"/>
      <c r="R91" s="18"/>
      <c r="S91" s="18"/>
      <c r="T91" s="18">
        <v>367.2</v>
      </c>
      <c r="U91" s="18"/>
      <c r="V91" s="18"/>
      <c r="W91" s="18"/>
      <c r="X91" s="18"/>
      <c r="Y91" s="18">
        <v>367.2</v>
      </c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>
        <v>367.2</v>
      </c>
    </row>
    <row r="92" spans="1:52" x14ac:dyDescent="0.3">
      <c r="B92" t="s">
        <v>1050</v>
      </c>
      <c r="C92" t="s">
        <v>58</v>
      </c>
      <c r="D92" s="18">
        <v>4482.8</v>
      </c>
      <c r="E92" s="38">
        <v>-4482.8</v>
      </c>
      <c r="F92" s="18">
        <v>0</v>
      </c>
      <c r="O92" t="s">
        <v>53</v>
      </c>
      <c r="P92" s="18"/>
      <c r="Q92" s="18"/>
      <c r="R92" s="18"/>
      <c r="S92" s="18"/>
      <c r="T92" s="18">
        <v>1903</v>
      </c>
      <c r="U92" s="18"/>
      <c r="V92" s="18"/>
      <c r="W92" s="18"/>
      <c r="X92" s="18"/>
      <c r="Y92" s="18">
        <v>1903</v>
      </c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>
        <v>1903</v>
      </c>
    </row>
    <row r="93" spans="1:52" x14ac:dyDescent="0.3">
      <c r="B93" t="s">
        <v>1052</v>
      </c>
      <c r="C93" t="s">
        <v>411</v>
      </c>
      <c r="D93" s="18">
        <v>403.8</v>
      </c>
      <c r="E93" s="38">
        <v>-403.8</v>
      </c>
      <c r="F93" s="18">
        <v>0</v>
      </c>
      <c r="O93" t="s">
        <v>109</v>
      </c>
      <c r="P93" s="18"/>
      <c r="Q93" s="18"/>
      <c r="R93" s="18"/>
      <c r="S93" s="18"/>
      <c r="T93" s="18"/>
      <c r="U93" s="18"/>
      <c r="V93" s="18">
        <v>5713</v>
      </c>
      <c r="W93" s="18"/>
      <c r="X93" s="18"/>
      <c r="Y93" s="18">
        <v>5713</v>
      </c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>
        <v>5713</v>
      </c>
    </row>
    <row r="94" spans="1:52" x14ac:dyDescent="0.3">
      <c r="B94" t="s">
        <v>1055</v>
      </c>
      <c r="C94" t="s">
        <v>1053</v>
      </c>
      <c r="D94" s="18">
        <v>892.6</v>
      </c>
      <c r="E94" s="38">
        <v>-892.6</v>
      </c>
      <c r="F94" s="18">
        <v>0</v>
      </c>
      <c r="O94" t="s">
        <v>118</v>
      </c>
      <c r="P94" s="18"/>
      <c r="Q94" s="18"/>
      <c r="R94" s="18"/>
      <c r="S94" s="18"/>
      <c r="T94" s="18"/>
      <c r="U94" s="18"/>
      <c r="V94" s="18">
        <v>180</v>
      </c>
      <c r="W94" s="18"/>
      <c r="X94" s="18"/>
      <c r="Y94" s="18">
        <v>180</v>
      </c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>
        <v>180</v>
      </c>
    </row>
    <row r="95" spans="1:52" x14ac:dyDescent="0.3">
      <c r="B95" t="s">
        <v>1057</v>
      </c>
      <c r="C95" t="s">
        <v>639</v>
      </c>
      <c r="D95" s="18">
        <v>1316</v>
      </c>
      <c r="E95" s="38">
        <v>-1316</v>
      </c>
      <c r="F95" s="18">
        <v>0</v>
      </c>
      <c r="O95" t="s">
        <v>120</v>
      </c>
      <c r="P95" s="18"/>
      <c r="Q95" s="18"/>
      <c r="R95" s="18"/>
      <c r="S95" s="18"/>
      <c r="T95" s="18"/>
      <c r="U95" s="18"/>
      <c r="V95" s="18">
        <v>204</v>
      </c>
      <c r="W95" s="18"/>
      <c r="X95" s="18"/>
      <c r="Y95" s="18">
        <v>204</v>
      </c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>
        <v>204</v>
      </c>
    </row>
    <row r="96" spans="1:52" x14ac:dyDescent="0.3">
      <c r="B96" t="s">
        <v>1064</v>
      </c>
      <c r="C96" t="s">
        <v>1059</v>
      </c>
      <c r="D96" s="18">
        <v>4373</v>
      </c>
      <c r="E96" s="38">
        <v>-4373</v>
      </c>
      <c r="F96" s="18">
        <v>0</v>
      </c>
      <c r="O96" t="s">
        <v>130</v>
      </c>
      <c r="P96" s="18"/>
      <c r="Q96" s="18"/>
      <c r="R96" s="18"/>
      <c r="S96" s="18"/>
      <c r="T96" s="18"/>
      <c r="U96" s="18"/>
      <c r="V96" s="18">
        <v>5109</v>
      </c>
      <c r="W96" s="18"/>
      <c r="X96" s="18"/>
      <c r="Y96" s="18">
        <v>5109</v>
      </c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>
        <v>5109</v>
      </c>
    </row>
    <row r="97" spans="1:52" x14ac:dyDescent="0.3">
      <c r="B97" t="s">
        <v>1065</v>
      </c>
      <c r="C97" t="s">
        <v>493</v>
      </c>
      <c r="D97" s="18">
        <v>3094</v>
      </c>
      <c r="E97" s="38">
        <v>-3094</v>
      </c>
      <c r="F97" s="18">
        <v>0</v>
      </c>
      <c r="O97" t="s">
        <v>180</v>
      </c>
      <c r="P97" s="18"/>
      <c r="Q97" s="18"/>
      <c r="R97" s="18"/>
      <c r="S97" s="18"/>
      <c r="T97" s="18"/>
      <c r="U97" s="18"/>
      <c r="V97" s="18"/>
      <c r="W97" s="18">
        <v>2008</v>
      </c>
      <c r="X97" s="18"/>
      <c r="Y97" s="18">
        <v>2008</v>
      </c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>
        <v>2008</v>
      </c>
    </row>
    <row r="98" spans="1:52" x14ac:dyDescent="0.3">
      <c r="B98" t="s">
        <v>1066</v>
      </c>
      <c r="C98" t="s">
        <v>411</v>
      </c>
      <c r="D98" s="18">
        <v>14886.5</v>
      </c>
      <c r="E98" s="38">
        <v>-14886.5</v>
      </c>
      <c r="F98" s="18">
        <v>0</v>
      </c>
      <c r="O98" t="s">
        <v>217</v>
      </c>
      <c r="P98" s="18"/>
      <c r="Q98" s="18"/>
      <c r="R98" s="18"/>
      <c r="S98" s="18"/>
      <c r="T98" s="18"/>
      <c r="U98" s="18"/>
      <c r="V98" s="18"/>
      <c r="W98" s="18"/>
      <c r="X98" s="18">
        <v>6108</v>
      </c>
      <c r="Y98" s="18">
        <v>6108</v>
      </c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>
        <v>6108</v>
      </c>
    </row>
    <row r="99" spans="1:52" x14ac:dyDescent="0.3">
      <c r="B99" t="s">
        <v>1067</v>
      </c>
      <c r="C99" t="s">
        <v>861</v>
      </c>
      <c r="D99" s="18">
        <v>14564.6</v>
      </c>
      <c r="E99" s="38">
        <v>-14564.6</v>
      </c>
      <c r="F99" s="18">
        <v>0</v>
      </c>
      <c r="O99" t="s">
        <v>245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>
        <v>340</v>
      </c>
      <c r="AF99" s="18"/>
      <c r="AG99" s="18"/>
      <c r="AH99" s="18"/>
      <c r="AI99" s="18"/>
      <c r="AJ99" s="18">
        <v>340</v>
      </c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>
        <v>340</v>
      </c>
    </row>
    <row r="100" spans="1:52" x14ac:dyDescent="0.3">
      <c r="B100" t="s">
        <v>1068</v>
      </c>
      <c r="C100" t="s">
        <v>402</v>
      </c>
      <c r="D100" s="18">
        <v>5283.2</v>
      </c>
      <c r="E100" s="38">
        <v>-5283.2</v>
      </c>
      <c r="F100" s="18">
        <v>0</v>
      </c>
      <c r="O100" t="s">
        <v>251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>
        <v>5887</v>
      </c>
      <c r="AF100" s="18"/>
      <c r="AG100" s="18"/>
      <c r="AH100" s="18"/>
      <c r="AI100" s="18"/>
      <c r="AJ100" s="18">
        <v>5887</v>
      </c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>
        <v>5887</v>
      </c>
    </row>
    <row r="101" spans="1:52" x14ac:dyDescent="0.3">
      <c r="B101" t="s">
        <v>1069</v>
      </c>
      <c r="C101" t="s">
        <v>402</v>
      </c>
      <c r="D101" s="18">
        <v>105</v>
      </c>
      <c r="E101" s="38">
        <v>-105</v>
      </c>
      <c r="F101" s="18">
        <v>0</v>
      </c>
      <c r="O101" t="s">
        <v>324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>
        <v>6621</v>
      </c>
      <c r="AI101" s="18"/>
      <c r="AJ101" s="18">
        <v>6621</v>
      </c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>
        <v>6621</v>
      </c>
    </row>
    <row r="102" spans="1:52" x14ac:dyDescent="0.3">
      <c r="B102" t="s">
        <v>1070</v>
      </c>
      <c r="C102" t="s">
        <v>7</v>
      </c>
      <c r="D102" s="18">
        <v>1936</v>
      </c>
      <c r="E102" s="38">
        <v>-1936</v>
      </c>
      <c r="F102" s="18">
        <v>0</v>
      </c>
      <c r="O102" t="s">
        <v>325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>
        <v>90</v>
      </c>
      <c r="AI102" s="18"/>
      <c r="AJ102" s="18">
        <v>90</v>
      </c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>
        <v>90</v>
      </c>
    </row>
    <row r="103" spans="1:52" x14ac:dyDescent="0.3">
      <c r="B103" t="s">
        <v>1073</v>
      </c>
      <c r="C103" t="s">
        <v>1053</v>
      </c>
      <c r="D103" s="18">
        <v>780</v>
      </c>
      <c r="E103" s="38">
        <v>-780</v>
      </c>
      <c r="F103" s="18">
        <v>0</v>
      </c>
      <c r="O103" t="s">
        <v>342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>
        <v>6450</v>
      </c>
      <c r="AJ103" s="18">
        <v>6450</v>
      </c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>
        <v>6450</v>
      </c>
    </row>
    <row r="104" spans="1:52" x14ac:dyDescent="0.3">
      <c r="B104" t="s">
        <v>1077</v>
      </c>
      <c r="C104" t="s">
        <v>411</v>
      </c>
      <c r="D104" s="18">
        <v>17236.599999999999</v>
      </c>
      <c r="E104" s="38">
        <v>-17236.599999999999</v>
      </c>
      <c r="F104" s="18">
        <v>0</v>
      </c>
      <c r="O104" t="s">
        <v>372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>
        <v>6914</v>
      </c>
      <c r="AB104" s="18"/>
      <c r="AC104" s="18"/>
      <c r="AD104" s="18"/>
      <c r="AE104" s="18"/>
      <c r="AF104" s="18"/>
      <c r="AG104" s="18"/>
      <c r="AH104" s="18"/>
      <c r="AI104" s="18"/>
      <c r="AJ104" s="18">
        <v>6914</v>
      </c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>
        <v>6914</v>
      </c>
    </row>
    <row r="105" spans="1:52" x14ac:dyDescent="0.3">
      <c r="B105" t="s">
        <v>1093</v>
      </c>
      <c r="C105" t="s">
        <v>20</v>
      </c>
      <c r="D105" s="18">
        <v>7219</v>
      </c>
      <c r="E105" s="38">
        <v>-7219</v>
      </c>
      <c r="F105" s="18">
        <v>0</v>
      </c>
      <c r="O105" t="s">
        <v>405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>
        <v>2330</v>
      </c>
      <c r="AC105" s="18"/>
      <c r="AD105" s="18"/>
      <c r="AE105" s="18"/>
      <c r="AF105" s="18"/>
      <c r="AG105" s="18"/>
      <c r="AH105" s="18"/>
      <c r="AI105" s="18"/>
      <c r="AJ105" s="18">
        <v>2330</v>
      </c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>
        <v>2330</v>
      </c>
    </row>
    <row r="106" spans="1:52" x14ac:dyDescent="0.3">
      <c r="B106" t="s">
        <v>1094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407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>
        <v>1300</v>
      </c>
      <c r="AC106" s="18"/>
      <c r="AD106" s="18"/>
      <c r="AE106" s="18"/>
      <c r="AF106" s="18"/>
      <c r="AG106" s="18"/>
      <c r="AH106" s="18"/>
      <c r="AI106" s="18"/>
      <c r="AJ106" s="18">
        <v>1300</v>
      </c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>
        <v>1300</v>
      </c>
    </row>
    <row r="107" spans="1:52" x14ac:dyDescent="0.3">
      <c r="B107" t="s">
        <v>1098</v>
      </c>
      <c r="C107" t="s">
        <v>1103</v>
      </c>
      <c r="D107" s="18">
        <v>260</v>
      </c>
      <c r="E107" s="38">
        <v>-260</v>
      </c>
      <c r="F107" s="18">
        <v>0</v>
      </c>
      <c r="O107" t="s">
        <v>460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>
        <v>2184</v>
      </c>
      <c r="AD107" s="18"/>
      <c r="AE107" s="18"/>
      <c r="AF107" s="18"/>
      <c r="AG107" s="18"/>
      <c r="AH107" s="18"/>
      <c r="AI107" s="18"/>
      <c r="AJ107" s="18">
        <v>2184</v>
      </c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>
        <v>2184</v>
      </c>
    </row>
    <row r="108" spans="1:52" x14ac:dyDescent="0.3">
      <c r="B108" t="s">
        <v>1099</v>
      </c>
      <c r="C108" t="s">
        <v>1102</v>
      </c>
      <c r="D108" s="18">
        <v>375</v>
      </c>
      <c r="E108" s="38">
        <v>-375</v>
      </c>
      <c r="F108" s="18">
        <v>0</v>
      </c>
      <c r="O108" t="s">
        <v>482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>
        <v>2366.5</v>
      </c>
      <c r="AD108" s="18"/>
      <c r="AE108" s="18"/>
      <c r="AF108" s="18"/>
      <c r="AG108" s="18"/>
      <c r="AH108" s="18"/>
      <c r="AI108" s="18"/>
      <c r="AJ108" s="18">
        <v>2366.5</v>
      </c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>
        <v>2366.5</v>
      </c>
    </row>
    <row r="109" spans="1:52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552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>
        <v>7335</v>
      </c>
      <c r="AS109" s="18"/>
      <c r="AT109" s="18"/>
      <c r="AU109" s="18"/>
      <c r="AV109" s="18"/>
      <c r="AW109" s="18">
        <v>7335</v>
      </c>
      <c r="AX109" s="18"/>
      <c r="AY109" s="18"/>
      <c r="AZ109" s="18">
        <v>7335</v>
      </c>
    </row>
    <row r="110" spans="1:52" x14ac:dyDescent="0.3">
      <c r="A110">
        <v>12</v>
      </c>
      <c r="B110" t="s">
        <v>1108</v>
      </c>
      <c r="C110" t="s">
        <v>1053</v>
      </c>
      <c r="D110" s="18">
        <v>60</v>
      </c>
      <c r="E110" s="38">
        <v>-60</v>
      </c>
      <c r="F110" s="18">
        <v>0</v>
      </c>
      <c r="O110" t="s">
        <v>607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>
        <v>7271</v>
      </c>
      <c r="AT110" s="18"/>
      <c r="AU110" s="18"/>
      <c r="AV110" s="18"/>
      <c r="AW110" s="18">
        <v>7271</v>
      </c>
      <c r="AX110" s="18"/>
      <c r="AY110" s="18"/>
      <c r="AZ110" s="18">
        <v>7271</v>
      </c>
    </row>
    <row r="111" spans="1:52" x14ac:dyDescent="0.3">
      <c r="B111" t="s">
        <v>1110</v>
      </c>
      <c r="C111" t="s">
        <v>639</v>
      </c>
      <c r="D111" s="18">
        <v>855</v>
      </c>
      <c r="E111" s="38">
        <v>-855</v>
      </c>
      <c r="F111" s="18">
        <v>0</v>
      </c>
      <c r="O111" t="s">
        <v>613</v>
      </c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>
        <v>315</v>
      </c>
      <c r="AT111" s="18"/>
      <c r="AU111" s="18"/>
      <c r="AV111" s="18"/>
      <c r="AW111" s="18">
        <v>315</v>
      </c>
      <c r="AX111" s="18"/>
      <c r="AY111" s="18"/>
      <c r="AZ111" s="18">
        <v>315</v>
      </c>
    </row>
    <row r="112" spans="1:52" x14ac:dyDescent="0.3">
      <c r="B112" t="s">
        <v>1111</v>
      </c>
      <c r="C112" t="s">
        <v>411</v>
      </c>
      <c r="D112" s="18">
        <v>4489</v>
      </c>
      <c r="E112" s="38">
        <v>-4489</v>
      </c>
      <c r="F112" s="18">
        <v>0</v>
      </c>
      <c r="O112" t="s">
        <v>689</v>
      </c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>
        <v>7316</v>
      </c>
      <c r="AV112" s="18"/>
      <c r="AW112" s="18">
        <v>7316</v>
      </c>
      <c r="AX112" s="18"/>
      <c r="AY112" s="18"/>
      <c r="AZ112" s="18">
        <v>7316</v>
      </c>
    </row>
    <row r="113" spans="2:52" x14ac:dyDescent="0.3">
      <c r="B113" t="s">
        <v>1113</v>
      </c>
      <c r="C113" t="s">
        <v>411</v>
      </c>
      <c r="D113" s="18">
        <v>3915</v>
      </c>
      <c r="E113" s="38">
        <v>-3915</v>
      </c>
      <c r="F113" s="18">
        <v>0</v>
      </c>
      <c r="O113" t="s">
        <v>781</v>
      </c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>
        <v>7336</v>
      </c>
      <c r="AW113" s="18">
        <v>7336</v>
      </c>
      <c r="AX113" s="18"/>
      <c r="AY113" s="18"/>
      <c r="AZ113" s="18">
        <v>7336</v>
      </c>
    </row>
    <row r="114" spans="2:52" x14ac:dyDescent="0.3">
      <c r="B114" t="s">
        <v>1115</v>
      </c>
      <c r="C114" t="s">
        <v>58</v>
      </c>
      <c r="D114" s="18">
        <v>4632.8</v>
      </c>
      <c r="E114" s="38"/>
      <c r="F114" s="18">
        <v>4632.8</v>
      </c>
      <c r="O114" t="s">
        <v>908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>
        <v>7521</v>
      </c>
      <c r="AN114" s="18"/>
      <c r="AO114" s="18"/>
      <c r="AP114" s="18"/>
      <c r="AQ114" s="18"/>
      <c r="AR114" s="18"/>
      <c r="AS114" s="18"/>
      <c r="AT114" s="18"/>
      <c r="AU114" s="18"/>
      <c r="AV114" s="18"/>
      <c r="AW114" s="18">
        <v>7521</v>
      </c>
      <c r="AX114" s="18"/>
      <c r="AY114" s="18"/>
      <c r="AZ114" s="18">
        <v>7521</v>
      </c>
    </row>
    <row r="115" spans="2:52" x14ac:dyDescent="0.3">
      <c r="B115" t="s">
        <v>1117</v>
      </c>
      <c r="C115" t="s">
        <v>411</v>
      </c>
      <c r="D115" s="18">
        <v>7395.5</v>
      </c>
      <c r="E115" s="38">
        <v>-7395.5</v>
      </c>
      <c r="F115" s="18">
        <v>0</v>
      </c>
      <c r="O115" t="s">
        <v>997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>
        <v>2849</v>
      </c>
      <c r="AP115" s="18"/>
      <c r="AQ115" s="18"/>
      <c r="AR115" s="18"/>
      <c r="AS115" s="18"/>
      <c r="AT115" s="18"/>
      <c r="AU115" s="18"/>
      <c r="AV115" s="18"/>
      <c r="AW115" s="18">
        <v>2849</v>
      </c>
      <c r="AX115" s="18"/>
      <c r="AY115" s="18"/>
      <c r="AZ115" s="18">
        <v>2849</v>
      </c>
    </row>
    <row r="116" spans="2:52" x14ac:dyDescent="0.3">
      <c r="B116" t="s">
        <v>1118</v>
      </c>
      <c r="C116" t="s">
        <v>639</v>
      </c>
      <c r="D116" s="18">
        <v>93</v>
      </c>
      <c r="E116" s="38">
        <v>-93</v>
      </c>
      <c r="F116" s="18">
        <v>0</v>
      </c>
      <c r="O116" t="s">
        <v>998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>
        <v>4048</v>
      </c>
      <c r="AP116" s="18"/>
      <c r="AQ116" s="18"/>
      <c r="AR116" s="18"/>
      <c r="AS116" s="18"/>
      <c r="AT116" s="18"/>
      <c r="AU116" s="18"/>
      <c r="AV116" s="18"/>
      <c r="AW116" s="18">
        <v>4048</v>
      </c>
      <c r="AX116" s="18"/>
      <c r="AY116" s="18"/>
      <c r="AZ116" s="18">
        <v>4048</v>
      </c>
    </row>
    <row r="117" spans="2:52" x14ac:dyDescent="0.3">
      <c r="B117" t="s">
        <v>1121</v>
      </c>
      <c r="C117" t="s">
        <v>493</v>
      </c>
      <c r="D117" s="18">
        <v>3067</v>
      </c>
      <c r="E117" s="38">
        <v>-3067</v>
      </c>
      <c r="F117" s="18">
        <v>0</v>
      </c>
      <c r="O117" t="s">
        <v>1093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>
        <v>7219</v>
      </c>
      <c r="AQ117" s="18"/>
      <c r="AR117" s="18"/>
      <c r="AS117" s="18"/>
      <c r="AT117" s="18"/>
      <c r="AU117" s="18"/>
      <c r="AV117" s="18"/>
      <c r="AW117" s="18">
        <v>7219</v>
      </c>
      <c r="AX117" s="18"/>
      <c r="AY117" s="18"/>
      <c r="AZ117" s="18">
        <v>7219</v>
      </c>
    </row>
    <row r="118" spans="2:52" x14ac:dyDescent="0.3">
      <c r="B118" t="s">
        <v>1122</v>
      </c>
      <c r="C118" t="s">
        <v>639</v>
      </c>
      <c r="D118" s="18">
        <v>2024</v>
      </c>
      <c r="E118" s="38">
        <v>-2024</v>
      </c>
      <c r="F118" s="18">
        <v>0</v>
      </c>
      <c r="N118" s="17" t="s">
        <v>136</v>
      </c>
      <c r="O118" s="17"/>
      <c r="P118" s="19"/>
      <c r="Q118" s="19"/>
      <c r="R118" s="19">
        <v>1827.5</v>
      </c>
      <c r="S118" s="19">
        <v>1200</v>
      </c>
      <c r="T118" s="19">
        <v>5676.2</v>
      </c>
      <c r="U118" s="19"/>
      <c r="V118" s="19">
        <v>11206</v>
      </c>
      <c r="W118" s="19">
        <v>2008</v>
      </c>
      <c r="X118" s="19">
        <v>6108</v>
      </c>
      <c r="Y118" s="19">
        <v>28025.7</v>
      </c>
      <c r="Z118" s="19"/>
      <c r="AA118" s="19">
        <v>6914</v>
      </c>
      <c r="AB118" s="19">
        <v>3630</v>
      </c>
      <c r="AC118" s="19">
        <v>4550.5</v>
      </c>
      <c r="AD118" s="19"/>
      <c r="AE118" s="19">
        <v>6227</v>
      </c>
      <c r="AF118" s="19"/>
      <c r="AG118" s="19"/>
      <c r="AH118" s="19">
        <v>6711</v>
      </c>
      <c r="AI118" s="19">
        <v>6450</v>
      </c>
      <c r="AJ118" s="19">
        <v>34482.5</v>
      </c>
      <c r="AK118" s="19"/>
      <c r="AL118" s="19"/>
      <c r="AM118" s="19">
        <v>7521</v>
      </c>
      <c r="AN118" s="19"/>
      <c r="AO118" s="19">
        <v>6897</v>
      </c>
      <c r="AP118" s="19">
        <v>7219</v>
      </c>
      <c r="AQ118" s="19"/>
      <c r="AR118" s="19">
        <v>7335</v>
      </c>
      <c r="AS118" s="19">
        <v>7586</v>
      </c>
      <c r="AT118" s="19"/>
      <c r="AU118" s="19">
        <v>7316</v>
      </c>
      <c r="AV118" s="19">
        <v>7336</v>
      </c>
      <c r="AW118" s="19">
        <v>51210</v>
      </c>
      <c r="AX118" s="19"/>
      <c r="AY118" s="19"/>
      <c r="AZ118" s="19">
        <v>113718.2</v>
      </c>
    </row>
    <row r="119" spans="2:52" x14ac:dyDescent="0.3">
      <c r="B119" t="s">
        <v>1124</v>
      </c>
      <c r="C119" t="s">
        <v>411</v>
      </c>
      <c r="D119" s="18">
        <v>49088.1</v>
      </c>
      <c r="E119" s="38">
        <v>-20181.8</v>
      </c>
      <c r="F119" s="18">
        <v>28906.3</v>
      </c>
      <c r="N119" t="s">
        <v>43</v>
      </c>
      <c r="O119" t="s">
        <v>41</v>
      </c>
      <c r="P119" s="18"/>
      <c r="Q119" s="18"/>
      <c r="R119" s="18"/>
      <c r="S119" s="18"/>
      <c r="T119" s="18">
        <v>1706</v>
      </c>
      <c r="U119" s="18"/>
      <c r="V119" s="18"/>
      <c r="W119" s="18"/>
      <c r="X119" s="18"/>
      <c r="Y119" s="18">
        <v>1706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>
        <v>1706</v>
      </c>
    </row>
    <row r="120" spans="2:52" x14ac:dyDescent="0.3">
      <c r="B120" t="s">
        <v>1125</v>
      </c>
      <c r="C120" t="s">
        <v>493</v>
      </c>
      <c r="D120" s="18">
        <v>2842</v>
      </c>
      <c r="E120" s="38">
        <v>-2842</v>
      </c>
      <c r="F120" s="18">
        <v>0</v>
      </c>
      <c r="O120" t="s">
        <v>152</v>
      </c>
      <c r="P120" s="18"/>
      <c r="Q120" s="18"/>
      <c r="R120" s="18"/>
      <c r="S120" s="18"/>
      <c r="T120" s="18"/>
      <c r="U120" s="18"/>
      <c r="V120" s="18"/>
      <c r="W120" s="18">
        <v>2302</v>
      </c>
      <c r="X120" s="18"/>
      <c r="Y120" s="18">
        <v>2302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>
        <v>2302</v>
      </c>
    </row>
    <row r="121" spans="2:52" x14ac:dyDescent="0.3">
      <c r="B121" t="s">
        <v>1127</v>
      </c>
      <c r="C121" t="s">
        <v>786</v>
      </c>
      <c r="D121" s="18">
        <v>2063</v>
      </c>
      <c r="E121" s="38">
        <v>-2063</v>
      </c>
      <c r="F121" s="18">
        <v>0</v>
      </c>
      <c r="O121" t="s">
        <v>399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240</v>
      </c>
      <c r="AC121" s="18"/>
      <c r="AD121" s="18"/>
      <c r="AE121" s="18"/>
      <c r="AF121" s="18"/>
      <c r="AG121" s="18"/>
      <c r="AH121" s="18"/>
      <c r="AI121" s="18"/>
      <c r="AJ121" s="18">
        <v>240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>
        <v>240</v>
      </c>
    </row>
    <row r="122" spans="2:52" x14ac:dyDescent="0.3">
      <c r="B122" t="s">
        <v>1129</v>
      </c>
      <c r="C122" t="s">
        <v>411</v>
      </c>
      <c r="D122" s="18">
        <v>47686.5</v>
      </c>
      <c r="E122" s="38"/>
      <c r="F122" s="18">
        <v>47686.5</v>
      </c>
      <c r="O122" t="s">
        <v>570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>
        <v>2309</v>
      </c>
      <c r="AS122" s="18"/>
      <c r="AT122" s="18"/>
      <c r="AU122" s="18"/>
      <c r="AV122" s="18"/>
      <c r="AW122" s="18">
        <v>2309</v>
      </c>
      <c r="AX122" s="18"/>
      <c r="AY122" s="18"/>
      <c r="AZ122" s="18">
        <v>2309</v>
      </c>
    </row>
    <row r="123" spans="2:52" x14ac:dyDescent="0.3">
      <c r="B123" t="s">
        <v>1130</v>
      </c>
      <c r="C123" t="s">
        <v>7</v>
      </c>
      <c r="D123" s="18">
        <v>3332</v>
      </c>
      <c r="E123" s="38">
        <v>-3332</v>
      </c>
      <c r="F123" s="18">
        <v>0</v>
      </c>
      <c r="O123" t="s">
        <v>609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>
        <v>175</v>
      </c>
      <c r="AT123" s="18"/>
      <c r="AU123" s="18"/>
      <c r="AV123" s="18"/>
      <c r="AW123" s="18">
        <v>175</v>
      </c>
      <c r="AX123" s="18"/>
      <c r="AY123" s="18"/>
      <c r="AZ123" s="18">
        <v>175</v>
      </c>
    </row>
    <row r="124" spans="2:52" x14ac:dyDescent="0.3">
      <c r="B124" t="s">
        <v>1132</v>
      </c>
      <c r="C124" t="s">
        <v>639</v>
      </c>
      <c r="D124" s="18">
        <v>50</v>
      </c>
      <c r="E124" s="38">
        <v>-50</v>
      </c>
      <c r="F124" s="18">
        <v>0</v>
      </c>
      <c r="O124" t="s">
        <v>647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>
        <v>2068</v>
      </c>
      <c r="AU124" s="18"/>
      <c r="AV124" s="18"/>
      <c r="AW124" s="18">
        <v>2068</v>
      </c>
      <c r="AX124" s="18"/>
      <c r="AY124" s="18"/>
      <c r="AZ124" s="18">
        <v>2068</v>
      </c>
    </row>
    <row r="125" spans="2:52" x14ac:dyDescent="0.3">
      <c r="B125" t="s">
        <v>1135</v>
      </c>
      <c r="C125" t="s">
        <v>402</v>
      </c>
      <c r="D125" s="18">
        <v>6136.1</v>
      </c>
      <c r="E125" s="38">
        <v>-6136.1</v>
      </c>
      <c r="F125" s="18">
        <v>1.1368683772161603E-13</v>
      </c>
      <c r="O125" t="s">
        <v>654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>
        <v>337.5</v>
      </c>
      <c r="AU125" s="18"/>
      <c r="AV125" s="18"/>
      <c r="AW125" s="18">
        <v>337.5</v>
      </c>
      <c r="AX125" s="18"/>
      <c r="AY125" s="18"/>
      <c r="AZ125" s="18">
        <v>337.5</v>
      </c>
    </row>
    <row r="126" spans="2:52" x14ac:dyDescent="0.3">
      <c r="B126" t="s">
        <v>1137</v>
      </c>
      <c r="C126" t="s">
        <v>493</v>
      </c>
      <c r="D126" s="18">
        <v>2842</v>
      </c>
      <c r="E126" s="38">
        <v>-2842</v>
      </c>
      <c r="F126" s="18">
        <v>0</v>
      </c>
      <c r="O126" t="s">
        <v>768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>
        <v>2534</v>
      </c>
      <c r="AW126" s="18">
        <v>2534</v>
      </c>
      <c r="AX126" s="18"/>
      <c r="AY126" s="18"/>
      <c r="AZ126" s="18">
        <v>2534</v>
      </c>
    </row>
    <row r="127" spans="2:52" x14ac:dyDescent="0.3">
      <c r="B127" t="s">
        <v>1139</v>
      </c>
      <c r="C127" t="s">
        <v>62</v>
      </c>
      <c r="D127" s="18">
        <v>14227</v>
      </c>
      <c r="E127" s="38">
        <v>-14227</v>
      </c>
      <c r="F127" s="18">
        <v>0</v>
      </c>
      <c r="O127" t="s">
        <v>778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>
        <v>100</v>
      </c>
      <c r="AW127" s="18">
        <v>100</v>
      </c>
      <c r="AX127" s="18"/>
      <c r="AY127" s="18"/>
      <c r="AZ127" s="18">
        <v>100</v>
      </c>
    </row>
    <row r="128" spans="2:52" x14ac:dyDescent="0.3">
      <c r="B128" t="s">
        <v>1140</v>
      </c>
      <c r="C128" t="s">
        <v>411</v>
      </c>
      <c r="D128" s="18">
        <v>1008</v>
      </c>
      <c r="E128" s="38">
        <v>-1008</v>
      </c>
      <c r="F128" s="18">
        <v>0</v>
      </c>
      <c r="O128" t="s">
        <v>845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>
        <v>2068</v>
      </c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>
        <v>2068</v>
      </c>
      <c r="AX128" s="18"/>
      <c r="AY128" s="18"/>
      <c r="AZ128" s="18">
        <v>2068</v>
      </c>
    </row>
    <row r="129" spans="1:52" x14ac:dyDescent="0.3">
      <c r="B129" t="s">
        <v>1141</v>
      </c>
      <c r="C129" t="s">
        <v>411</v>
      </c>
      <c r="D129" s="18">
        <v>21740.5</v>
      </c>
      <c r="E129" s="38"/>
      <c r="F129" s="18">
        <v>21740.5</v>
      </c>
      <c r="O129" t="s">
        <v>999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>
        <v>2237</v>
      </c>
      <c r="AP129" s="18"/>
      <c r="AQ129" s="18"/>
      <c r="AR129" s="18"/>
      <c r="AS129" s="18"/>
      <c r="AT129" s="18"/>
      <c r="AU129" s="18"/>
      <c r="AV129" s="18"/>
      <c r="AW129" s="18">
        <v>2237</v>
      </c>
      <c r="AX129" s="18"/>
      <c r="AY129" s="18"/>
      <c r="AZ129" s="18">
        <v>2237</v>
      </c>
    </row>
    <row r="130" spans="1:52" x14ac:dyDescent="0.3">
      <c r="A130" s="17" t="s">
        <v>223</v>
      </c>
      <c r="B130" s="17"/>
      <c r="C130" s="17"/>
      <c r="D130" s="19">
        <v>177546.5</v>
      </c>
      <c r="E130" s="39">
        <v>-74580.399999999994</v>
      </c>
      <c r="F130" s="19">
        <v>102966.1</v>
      </c>
      <c r="N130" s="17" t="s">
        <v>137</v>
      </c>
      <c r="O130" s="17"/>
      <c r="P130" s="19"/>
      <c r="Q130" s="19"/>
      <c r="R130" s="19"/>
      <c r="S130" s="19"/>
      <c r="T130" s="19">
        <v>1706</v>
      </c>
      <c r="U130" s="19"/>
      <c r="V130" s="19"/>
      <c r="W130" s="19">
        <v>2302</v>
      </c>
      <c r="X130" s="19"/>
      <c r="Y130" s="19">
        <v>4008</v>
      </c>
      <c r="Z130" s="19"/>
      <c r="AA130" s="19"/>
      <c r="AB130" s="19">
        <v>240</v>
      </c>
      <c r="AC130" s="19"/>
      <c r="AD130" s="19"/>
      <c r="AE130" s="19"/>
      <c r="AF130" s="19"/>
      <c r="AG130" s="19"/>
      <c r="AH130" s="19"/>
      <c r="AI130" s="19"/>
      <c r="AJ130" s="19">
        <v>240</v>
      </c>
      <c r="AK130" s="19">
        <v>2068</v>
      </c>
      <c r="AL130" s="19"/>
      <c r="AM130" s="19"/>
      <c r="AN130" s="19"/>
      <c r="AO130" s="19">
        <v>2237</v>
      </c>
      <c r="AP130" s="19"/>
      <c r="AQ130" s="19"/>
      <c r="AR130" s="19">
        <v>2309</v>
      </c>
      <c r="AS130" s="19">
        <v>175</v>
      </c>
      <c r="AT130" s="19">
        <v>2405.5</v>
      </c>
      <c r="AU130" s="19"/>
      <c r="AV130" s="19">
        <v>2634</v>
      </c>
      <c r="AW130" s="19">
        <v>11828.5</v>
      </c>
      <c r="AX130" s="19"/>
      <c r="AY130" s="19"/>
      <c r="AZ130" s="19">
        <v>16076.5</v>
      </c>
    </row>
    <row r="131" spans="1:52" x14ac:dyDescent="0.3">
      <c r="A131">
        <v>1</v>
      </c>
      <c r="B131" t="s">
        <v>548</v>
      </c>
      <c r="C131" t="s">
        <v>411</v>
      </c>
      <c r="D131" s="18">
        <v>8273</v>
      </c>
      <c r="E131" s="38">
        <v>-8273</v>
      </c>
      <c r="F131" s="18">
        <v>0</v>
      </c>
      <c r="N131" t="s">
        <v>23</v>
      </c>
      <c r="O131" t="s">
        <v>21</v>
      </c>
      <c r="P131" s="18"/>
      <c r="Q131" s="18"/>
      <c r="R131" s="18"/>
      <c r="S131" s="18">
        <v>1836</v>
      </c>
      <c r="T131" s="18"/>
      <c r="U131" s="18"/>
      <c r="V131" s="18"/>
      <c r="W131" s="18"/>
      <c r="X131" s="18"/>
      <c r="Y131" s="18">
        <v>1836</v>
      </c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>
        <v>1836</v>
      </c>
    </row>
    <row r="132" spans="1:52" x14ac:dyDescent="0.3">
      <c r="B132" t="s">
        <v>549</v>
      </c>
      <c r="C132" t="s">
        <v>402</v>
      </c>
      <c r="D132" s="18">
        <v>1080</v>
      </c>
      <c r="E132" s="38">
        <v>-1080</v>
      </c>
      <c r="F132" s="18">
        <v>0</v>
      </c>
      <c r="O132" t="s">
        <v>30</v>
      </c>
      <c r="P132" s="18"/>
      <c r="Q132" s="18"/>
      <c r="R132" s="18"/>
      <c r="S132" s="18"/>
      <c r="T132" s="18">
        <v>2508</v>
      </c>
      <c r="U132" s="18"/>
      <c r="V132" s="18"/>
      <c r="W132" s="18"/>
      <c r="X132" s="18"/>
      <c r="Y132" s="18">
        <v>2508</v>
      </c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>
        <v>2508</v>
      </c>
    </row>
    <row r="133" spans="1:52" x14ac:dyDescent="0.3">
      <c r="B133" t="s">
        <v>550</v>
      </c>
      <c r="C133" t="s">
        <v>411</v>
      </c>
      <c r="D133" s="18">
        <v>1233</v>
      </c>
      <c r="E133" s="38">
        <v>-1233</v>
      </c>
      <c r="F133" s="18">
        <v>0</v>
      </c>
      <c r="O133" t="s">
        <v>31</v>
      </c>
      <c r="P133" s="18"/>
      <c r="Q133" s="18"/>
      <c r="R133" s="18"/>
      <c r="S133" s="18"/>
      <c r="T133" s="18">
        <v>2508</v>
      </c>
      <c r="U133" s="18"/>
      <c r="V133" s="18"/>
      <c r="W133" s="18"/>
      <c r="X133" s="18"/>
      <c r="Y133" s="18">
        <v>2508</v>
      </c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>
        <v>2508</v>
      </c>
    </row>
    <row r="134" spans="1:52" x14ac:dyDescent="0.3">
      <c r="B134" t="s">
        <v>551</v>
      </c>
      <c r="C134" t="s">
        <v>411</v>
      </c>
      <c r="D134" s="18">
        <v>7377</v>
      </c>
      <c r="E134" s="38">
        <v>-7377</v>
      </c>
      <c r="F134" s="18">
        <v>0</v>
      </c>
      <c r="O134" t="s">
        <v>32</v>
      </c>
      <c r="P134" s="18"/>
      <c r="Q134" s="18"/>
      <c r="R134" s="18"/>
      <c r="S134" s="18"/>
      <c r="T134" s="18">
        <v>324</v>
      </c>
      <c r="U134" s="18"/>
      <c r="V134" s="18"/>
      <c r="W134" s="18"/>
      <c r="X134" s="18"/>
      <c r="Y134" s="18">
        <v>324</v>
      </c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>
        <v>324</v>
      </c>
    </row>
    <row r="135" spans="1:52" x14ac:dyDescent="0.3">
      <c r="B135" t="s">
        <v>552</v>
      </c>
      <c r="C135" t="s">
        <v>20</v>
      </c>
      <c r="D135" s="18">
        <v>7335</v>
      </c>
      <c r="E135" s="38">
        <v>-7335</v>
      </c>
      <c r="F135" s="18">
        <v>0</v>
      </c>
      <c r="O135" t="s">
        <v>99</v>
      </c>
      <c r="P135" s="18"/>
      <c r="Q135" s="18"/>
      <c r="R135" s="18"/>
      <c r="S135" s="18"/>
      <c r="T135" s="18"/>
      <c r="U135" s="18">
        <v>11247.599999999999</v>
      </c>
      <c r="V135" s="18"/>
      <c r="W135" s="18"/>
      <c r="X135" s="18"/>
      <c r="Y135" s="18">
        <v>11247.599999999999</v>
      </c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11247.599999999999</v>
      </c>
    </row>
    <row r="136" spans="1:52" x14ac:dyDescent="0.3">
      <c r="B136" t="s">
        <v>554</v>
      </c>
      <c r="C136" t="s">
        <v>62</v>
      </c>
      <c r="D136" s="18">
        <v>15346</v>
      </c>
      <c r="E136" s="38">
        <v>-15346</v>
      </c>
      <c r="F136" s="18">
        <v>0</v>
      </c>
      <c r="O136" t="s">
        <v>101</v>
      </c>
      <c r="P136" s="18"/>
      <c r="Q136" s="18"/>
      <c r="R136" s="18"/>
      <c r="S136" s="18"/>
      <c r="T136" s="18"/>
      <c r="U136" s="18">
        <v>11605.2</v>
      </c>
      <c r="V136" s="18"/>
      <c r="W136" s="18"/>
      <c r="X136" s="18"/>
      <c r="Y136" s="18">
        <v>11605.2</v>
      </c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>
        <v>11605.2</v>
      </c>
    </row>
    <row r="137" spans="1:52" x14ac:dyDescent="0.3">
      <c r="B137" t="s">
        <v>559</v>
      </c>
      <c r="C137" t="s">
        <v>402</v>
      </c>
      <c r="D137" s="18">
        <v>5183.6000000000004</v>
      </c>
      <c r="E137" s="38">
        <v>-5183.6000000000004</v>
      </c>
      <c r="F137" s="18">
        <v>0</v>
      </c>
      <c r="O137" t="s">
        <v>110</v>
      </c>
      <c r="P137" s="18"/>
      <c r="Q137" s="18"/>
      <c r="R137" s="18"/>
      <c r="S137" s="18"/>
      <c r="T137" s="18"/>
      <c r="U137" s="18"/>
      <c r="V137" s="18">
        <v>10618.8</v>
      </c>
      <c r="W137" s="18"/>
      <c r="X137" s="18"/>
      <c r="Y137" s="18">
        <v>10618.8</v>
      </c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>
        <v>10618.8</v>
      </c>
    </row>
    <row r="138" spans="1:52" x14ac:dyDescent="0.3">
      <c r="B138" t="s">
        <v>560</v>
      </c>
      <c r="C138" t="s">
        <v>411</v>
      </c>
      <c r="D138" s="18">
        <v>28549</v>
      </c>
      <c r="E138" s="38">
        <v>-28549</v>
      </c>
      <c r="F138" s="18">
        <v>0</v>
      </c>
      <c r="O138" t="s">
        <v>112</v>
      </c>
      <c r="P138" s="18"/>
      <c r="Q138" s="18"/>
      <c r="R138" s="18"/>
      <c r="S138" s="18"/>
      <c r="T138" s="18"/>
      <c r="U138" s="18"/>
      <c r="V138" s="18">
        <v>8778</v>
      </c>
      <c r="W138" s="18"/>
      <c r="X138" s="18"/>
      <c r="Y138" s="18">
        <v>8778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>
        <v>8778</v>
      </c>
    </row>
    <row r="139" spans="1:52" x14ac:dyDescent="0.3">
      <c r="B139" t="s">
        <v>561</v>
      </c>
      <c r="C139" t="s">
        <v>23</v>
      </c>
      <c r="D139" s="18">
        <v>6803</v>
      </c>
      <c r="E139" s="38">
        <v>-6803</v>
      </c>
      <c r="F139" s="18">
        <v>0</v>
      </c>
      <c r="O139" t="s">
        <v>212</v>
      </c>
      <c r="P139" s="18"/>
      <c r="Q139" s="18"/>
      <c r="R139" s="18"/>
      <c r="S139" s="18"/>
      <c r="T139" s="18"/>
      <c r="U139" s="18"/>
      <c r="V139" s="18"/>
      <c r="W139" s="18"/>
      <c r="X139" s="18">
        <v>2860</v>
      </c>
      <c r="Y139" s="18">
        <v>2860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>
        <v>2860</v>
      </c>
    </row>
    <row r="140" spans="1:52" x14ac:dyDescent="0.3">
      <c r="B140" t="s">
        <v>563</v>
      </c>
      <c r="C140" t="s">
        <v>23</v>
      </c>
      <c r="D140" s="18">
        <v>1202.5</v>
      </c>
      <c r="E140" s="38">
        <v>-1202.5</v>
      </c>
      <c r="F140" s="18">
        <v>0</v>
      </c>
      <c r="O140" t="s">
        <v>275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>
        <v>9111.2000000000007</v>
      </c>
      <c r="AG140" s="18"/>
      <c r="AH140" s="18"/>
      <c r="AI140" s="18"/>
      <c r="AJ140" s="18">
        <v>9111.2000000000007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>
        <v>9111.2000000000007</v>
      </c>
    </row>
    <row r="141" spans="1:52" x14ac:dyDescent="0.3">
      <c r="B141" t="s">
        <v>564</v>
      </c>
      <c r="C141" t="s">
        <v>23</v>
      </c>
      <c r="D141" s="18">
        <v>8486</v>
      </c>
      <c r="E141" s="38">
        <v>-8486</v>
      </c>
      <c r="F141" s="18">
        <v>0</v>
      </c>
      <c r="O141" t="s">
        <v>286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>
        <v>14813.6</v>
      </c>
      <c r="AH141" s="18"/>
      <c r="AI141" s="18"/>
      <c r="AJ141" s="18">
        <v>14813.6</v>
      </c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>
        <v>14813.6</v>
      </c>
    </row>
    <row r="142" spans="1:52" x14ac:dyDescent="0.3">
      <c r="B142" t="s">
        <v>566</v>
      </c>
      <c r="C142" t="s">
        <v>411</v>
      </c>
      <c r="D142" s="18">
        <v>11502</v>
      </c>
      <c r="E142" s="38">
        <v>-11502</v>
      </c>
      <c r="F142" s="18">
        <v>0</v>
      </c>
      <c r="O142" t="s">
        <v>319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>
        <v>11803.2</v>
      </c>
      <c r="AH142" s="18"/>
      <c r="AI142" s="18"/>
      <c r="AJ142" s="18">
        <v>11803.2</v>
      </c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>
        <v>11803.2</v>
      </c>
    </row>
    <row r="143" spans="1:52" x14ac:dyDescent="0.3">
      <c r="B143" t="s">
        <v>567</v>
      </c>
      <c r="C143" t="s">
        <v>402</v>
      </c>
      <c r="D143" s="18">
        <v>2696.8</v>
      </c>
      <c r="E143" s="38">
        <v>-2696.8</v>
      </c>
      <c r="F143" s="18">
        <v>0</v>
      </c>
      <c r="O143" t="s">
        <v>323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>
        <v>3510</v>
      </c>
      <c r="AH143" s="18"/>
      <c r="AI143" s="18"/>
      <c r="AJ143" s="18">
        <v>3510</v>
      </c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>
        <v>3510</v>
      </c>
    </row>
    <row r="144" spans="1:52" x14ac:dyDescent="0.3">
      <c r="B144" t="s">
        <v>569</v>
      </c>
      <c r="C144" t="s">
        <v>62</v>
      </c>
      <c r="D144" s="18">
        <v>13474</v>
      </c>
      <c r="E144" s="38">
        <v>-13474</v>
      </c>
      <c r="F144" s="18">
        <v>0</v>
      </c>
      <c r="O144" t="s">
        <v>330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>
        <v>14034.8</v>
      </c>
      <c r="AJ144" s="18">
        <v>14034.8</v>
      </c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14034.8</v>
      </c>
    </row>
    <row r="145" spans="1:52" x14ac:dyDescent="0.3">
      <c r="B145" t="s">
        <v>570</v>
      </c>
      <c r="C145" t="s">
        <v>43</v>
      </c>
      <c r="D145" s="18">
        <v>2309</v>
      </c>
      <c r="E145" s="38">
        <v>-2309</v>
      </c>
      <c r="F145" s="18">
        <v>0</v>
      </c>
      <c r="O145" t="s">
        <v>370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>
        <v>3830.4</v>
      </c>
      <c r="AB145" s="18"/>
      <c r="AC145" s="18"/>
      <c r="AD145" s="18"/>
      <c r="AE145" s="18"/>
      <c r="AF145" s="18"/>
      <c r="AG145" s="18"/>
      <c r="AH145" s="18"/>
      <c r="AI145" s="18"/>
      <c r="AJ145" s="18">
        <v>3830.4</v>
      </c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>
        <v>3830.4</v>
      </c>
    </row>
    <row r="146" spans="1:52" x14ac:dyDescent="0.3">
      <c r="B146" t="s">
        <v>571</v>
      </c>
      <c r="C146" t="s">
        <v>23</v>
      </c>
      <c r="D146" s="18">
        <v>15108</v>
      </c>
      <c r="E146" s="38">
        <v>-15108</v>
      </c>
      <c r="F146" s="18">
        <v>0</v>
      </c>
      <c r="O146" t="s">
        <v>378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>
        <v>12524</v>
      </c>
      <c r="AB146" s="18"/>
      <c r="AC146" s="18"/>
      <c r="AD146" s="18"/>
      <c r="AE146" s="18"/>
      <c r="AF146" s="18"/>
      <c r="AG146" s="18"/>
      <c r="AH146" s="18"/>
      <c r="AI146" s="18"/>
      <c r="AJ146" s="18">
        <v>12524</v>
      </c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>
        <v>12524</v>
      </c>
    </row>
    <row r="147" spans="1:52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381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>
        <v>240</v>
      </c>
      <c r="AB147" s="18"/>
      <c r="AC147" s="18"/>
      <c r="AD147" s="18"/>
      <c r="AE147" s="18"/>
      <c r="AF147" s="18"/>
      <c r="AG147" s="18"/>
      <c r="AH147" s="18"/>
      <c r="AI147" s="18"/>
      <c r="AJ147" s="18">
        <v>240</v>
      </c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>
        <v>240</v>
      </c>
    </row>
    <row r="148" spans="1:52" x14ac:dyDescent="0.3">
      <c r="A148">
        <v>2</v>
      </c>
      <c r="B148" t="s">
        <v>603</v>
      </c>
      <c r="C148" t="s">
        <v>402</v>
      </c>
      <c r="D148" s="18">
        <v>6532.4</v>
      </c>
      <c r="E148" s="38">
        <v>-6532.4</v>
      </c>
      <c r="F148" s="18">
        <v>0</v>
      </c>
      <c r="O148" t="s">
        <v>510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>
        <v>12484</v>
      </c>
      <c r="AE148" s="18"/>
      <c r="AF148" s="18"/>
      <c r="AG148" s="18"/>
      <c r="AH148" s="18"/>
      <c r="AI148" s="18"/>
      <c r="AJ148" s="18">
        <v>12484</v>
      </c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>
        <v>12484</v>
      </c>
    </row>
    <row r="149" spans="1:52" x14ac:dyDescent="0.3">
      <c r="B149" t="s">
        <v>604</v>
      </c>
      <c r="C149" t="s">
        <v>23</v>
      </c>
      <c r="D149" s="18">
        <v>1480</v>
      </c>
      <c r="E149" s="38">
        <v>-1480</v>
      </c>
      <c r="F149" s="18">
        <v>0</v>
      </c>
      <c r="O149" t="s">
        <v>512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>
        <v>390</v>
      </c>
      <c r="AE149" s="18"/>
      <c r="AF149" s="18"/>
      <c r="AG149" s="18"/>
      <c r="AH149" s="18"/>
      <c r="AI149" s="18"/>
      <c r="AJ149" s="18">
        <v>390</v>
      </c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>
        <v>390</v>
      </c>
    </row>
    <row r="150" spans="1:52" x14ac:dyDescent="0.3">
      <c r="B150" t="s">
        <v>605</v>
      </c>
      <c r="C150" t="s">
        <v>62</v>
      </c>
      <c r="D150" s="18">
        <v>14395</v>
      </c>
      <c r="E150" s="38">
        <v>-14395</v>
      </c>
      <c r="F150" s="18">
        <v>0</v>
      </c>
      <c r="O150" t="s">
        <v>514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>
        <v>3021.8</v>
      </c>
      <c r="AE150" s="18"/>
      <c r="AF150" s="18"/>
      <c r="AG150" s="18"/>
      <c r="AH150" s="18"/>
      <c r="AI150" s="18"/>
      <c r="AJ150" s="18">
        <v>3021.8</v>
      </c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3021.8</v>
      </c>
    </row>
    <row r="151" spans="1:52" x14ac:dyDescent="0.3">
      <c r="B151" t="s">
        <v>606</v>
      </c>
      <c r="C151" t="s">
        <v>58</v>
      </c>
      <c r="D151" s="18">
        <v>5940</v>
      </c>
      <c r="E151" s="38">
        <v>-5940</v>
      </c>
      <c r="F151" s="18">
        <v>0</v>
      </c>
      <c r="O151" t="s">
        <v>561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>
        <v>6803</v>
      </c>
      <c r="AS151" s="18"/>
      <c r="AT151" s="18"/>
      <c r="AU151" s="18"/>
      <c r="AV151" s="18"/>
      <c r="AW151" s="18">
        <v>6803</v>
      </c>
      <c r="AX151" s="18"/>
      <c r="AY151" s="18"/>
      <c r="AZ151" s="18">
        <v>6803</v>
      </c>
    </row>
    <row r="152" spans="1:52" x14ac:dyDescent="0.3">
      <c r="B152" t="s">
        <v>607</v>
      </c>
      <c r="C152" t="s">
        <v>20</v>
      </c>
      <c r="D152" s="18">
        <v>7271</v>
      </c>
      <c r="E152" s="38">
        <v>-7271</v>
      </c>
      <c r="F152" s="18">
        <v>0</v>
      </c>
      <c r="O152" t="s">
        <v>563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>
        <v>1202.5</v>
      </c>
      <c r="AS152" s="18"/>
      <c r="AT152" s="18"/>
      <c r="AU152" s="18"/>
      <c r="AV152" s="18"/>
      <c r="AW152" s="18">
        <v>1202.5</v>
      </c>
      <c r="AX152" s="18"/>
      <c r="AY152" s="18"/>
      <c r="AZ152" s="18">
        <v>1202.5</v>
      </c>
    </row>
    <row r="153" spans="1:52" x14ac:dyDescent="0.3">
      <c r="B153" t="s">
        <v>608</v>
      </c>
      <c r="C153" t="s">
        <v>493</v>
      </c>
      <c r="D153" s="18">
        <v>5822</v>
      </c>
      <c r="E153" s="38">
        <v>-5822</v>
      </c>
      <c r="F153" s="18">
        <v>0</v>
      </c>
      <c r="O153" t="s">
        <v>564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>
        <v>8486</v>
      </c>
      <c r="AS153" s="18"/>
      <c r="AT153" s="18"/>
      <c r="AU153" s="18"/>
      <c r="AV153" s="18"/>
      <c r="AW153" s="18">
        <v>8486</v>
      </c>
      <c r="AX153" s="18"/>
      <c r="AY153" s="18"/>
      <c r="AZ153" s="18">
        <v>8486</v>
      </c>
    </row>
    <row r="154" spans="1:52" x14ac:dyDescent="0.3">
      <c r="B154" t="s">
        <v>609</v>
      </c>
      <c r="C154" t="s">
        <v>43</v>
      </c>
      <c r="D154" s="18">
        <v>175</v>
      </c>
      <c r="E154" s="38">
        <v>-175</v>
      </c>
      <c r="F154" s="18">
        <v>0</v>
      </c>
      <c r="O154" t="s">
        <v>571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>
        <v>15108</v>
      </c>
      <c r="AS154" s="18"/>
      <c r="AT154" s="18"/>
      <c r="AU154" s="18"/>
      <c r="AV154" s="18"/>
      <c r="AW154" s="18">
        <v>15108</v>
      </c>
      <c r="AX154" s="18"/>
      <c r="AY154" s="18"/>
      <c r="AZ154" s="18">
        <v>15108</v>
      </c>
    </row>
    <row r="155" spans="1:52" x14ac:dyDescent="0.3">
      <c r="B155" t="s">
        <v>610</v>
      </c>
      <c r="C155" t="s">
        <v>402</v>
      </c>
      <c r="D155" s="18">
        <v>5877.3</v>
      </c>
      <c r="E155" s="38">
        <v>-5877.3</v>
      </c>
      <c r="F155" s="18">
        <v>0</v>
      </c>
      <c r="O155" t="s">
        <v>604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>
        <v>1480</v>
      </c>
      <c r="AT155" s="18"/>
      <c r="AU155" s="18"/>
      <c r="AV155" s="18"/>
      <c r="AW155" s="18">
        <v>1480</v>
      </c>
      <c r="AX155" s="18"/>
      <c r="AY155" s="18"/>
      <c r="AZ155" s="18">
        <v>1480</v>
      </c>
    </row>
    <row r="156" spans="1:52" x14ac:dyDescent="0.3">
      <c r="B156" t="s">
        <v>611</v>
      </c>
      <c r="C156" t="s">
        <v>411</v>
      </c>
      <c r="D156" s="18">
        <v>7961</v>
      </c>
      <c r="E156" s="38">
        <v>-7961</v>
      </c>
      <c r="F156" s="18">
        <v>0</v>
      </c>
      <c r="O156" t="s">
        <v>702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>
        <v>15222</v>
      </c>
      <c r="AV156" s="18"/>
      <c r="AW156" s="18">
        <v>15222</v>
      </c>
      <c r="AX156" s="18"/>
      <c r="AY156" s="18"/>
      <c r="AZ156" s="18">
        <v>15222</v>
      </c>
    </row>
    <row r="157" spans="1:52" x14ac:dyDescent="0.3">
      <c r="B157" t="s">
        <v>612</v>
      </c>
      <c r="C157" t="s">
        <v>411</v>
      </c>
      <c r="D157" s="18">
        <v>2678</v>
      </c>
      <c r="E157" s="38">
        <v>-2678</v>
      </c>
      <c r="F157" s="18">
        <v>0</v>
      </c>
      <c r="O157" t="s">
        <v>797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>
        <v>10120</v>
      </c>
      <c r="AW157" s="18">
        <v>10120</v>
      </c>
      <c r="AX157" s="18"/>
      <c r="AY157" s="18"/>
      <c r="AZ157" s="18">
        <v>10120</v>
      </c>
    </row>
    <row r="158" spans="1:52" x14ac:dyDescent="0.3">
      <c r="B158" t="s">
        <v>613</v>
      </c>
      <c r="C158" t="s">
        <v>20</v>
      </c>
      <c r="D158" s="18">
        <v>315</v>
      </c>
      <c r="E158" s="38">
        <v>-315</v>
      </c>
      <c r="F158" s="18">
        <v>0</v>
      </c>
      <c r="O158" t="s">
        <v>904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>
        <v>16536.699999999997</v>
      </c>
      <c r="AN158" s="18"/>
      <c r="AO158" s="18"/>
      <c r="AP158" s="18"/>
      <c r="AQ158" s="18"/>
      <c r="AR158" s="18"/>
      <c r="AS158" s="18"/>
      <c r="AT158" s="18"/>
      <c r="AU158" s="18"/>
      <c r="AV158" s="18"/>
      <c r="AW158" s="18">
        <v>16536.699999999997</v>
      </c>
      <c r="AX158" s="18"/>
      <c r="AY158" s="18"/>
      <c r="AZ158" s="18">
        <v>16536.699999999997</v>
      </c>
    </row>
    <row r="159" spans="1:52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1010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>
        <v>15677.2</v>
      </c>
      <c r="AP159" s="18"/>
      <c r="AQ159" s="18"/>
      <c r="AR159" s="18"/>
      <c r="AS159" s="18"/>
      <c r="AT159" s="18"/>
      <c r="AU159" s="18"/>
      <c r="AV159" s="18"/>
      <c r="AW159" s="18">
        <v>15677.2</v>
      </c>
      <c r="AX159" s="18"/>
      <c r="AY159" s="18"/>
      <c r="AZ159" s="18">
        <v>15677.2</v>
      </c>
    </row>
    <row r="160" spans="1:52" x14ac:dyDescent="0.3">
      <c r="A160">
        <v>3</v>
      </c>
      <c r="B160" t="s">
        <v>635</v>
      </c>
      <c r="C160" t="s">
        <v>493</v>
      </c>
      <c r="D160" s="18">
        <v>6301</v>
      </c>
      <c r="E160" s="38">
        <v>-6301</v>
      </c>
      <c r="F160" s="18">
        <v>0</v>
      </c>
      <c r="O160" t="s">
        <v>1048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>
        <v>10824</v>
      </c>
      <c r="AQ160" s="18"/>
      <c r="AR160" s="18"/>
      <c r="AS160" s="18"/>
      <c r="AT160" s="18"/>
      <c r="AU160" s="18"/>
      <c r="AV160" s="18"/>
      <c r="AW160" s="18">
        <v>10824</v>
      </c>
      <c r="AX160" s="18"/>
      <c r="AY160" s="18"/>
      <c r="AZ160" s="18">
        <v>10824</v>
      </c>
    </row>
    <row r="161" spans="2:52" x14ac:dyDescent="0.3">
      <c r="B161" t="s">
        <v>636</v>
      </c>
      <c r="C161" t="s">
        <v>639</v>
      </c>
      <c r="D161" s="18">
        <v>4873</v>
      </c>
      <c r="E161" s="38">
        <v>-4873</v>
      </c>
      <c r="F161" s="18">
        <v>0</v>
      </c>
      <c r="N161" s="17" t="s">
        <v>138</v>
      </c>
      <c r="O161" s="17"/>
      <c r="P161" s="19"/>
      <c r="Q161" s="19"/>
      <c r="R161" s="19"/>
      <c r="S161" s="19">
        <v>1836</v>
      </c>
      <c r="T161" s="19">
        <v>5340</v>
      </c>
      <c r="U161" s="19">
        <v>22852.799999999999</v>
      </c>
      <c r="V161" s="19">
        <v>19396.8</v>
      </c>
      <c r="W161" s="19"/>
      <c r="X161" s="19">
        <v>2860</v>
      </c>
      <c r="Y161" s="19">
        <v>52285.599999999999</v>
      </c>
      <c r="Z161" s="19"/>
      <c r="AA161" s="19">
        <v>16594.400000000001</v>
      </c>
      <c r="AB161" s="19"/>
      <c r="AC161" s="19"/>
      <c r="AD161" s="19">
        <v>15895.8</v>
      </c>
      <c r="AE161" s="19"/>
      <c r="AF161" s="19">
        <v>9111.2000000000007</v>
      </c>
      <c r="AG161" s="19">
        <v>30126.800000000003</v>
      </c>
      <c r="AH161" s="19"/>
      <c r="AI161" s="19">
        <v>14034.8</v>
      </c>
      <c r="AJ161" s="19">
        <v>85763.000000000015</v>
      </c>
      <c r="AK161" s="19"/>
      <c r="AL161" s="19"/>
      <c r="AM161" s="19">
        <v>16536.699999999997</v>
      </c>
      <c r="AN161" s="19"/>
      <c r="AO161" s="19">
        <v>15677.2</v>
      </c>
      <c r="AP161" s="19">
        <v>10824</v>
      </c>
      <c r="AQ161" s="19"/>
      <c r="AR161" s="19">
        <v>31599.5</v>
      </c>
      <c r="AS161" s="19">
        <v>1480</v>
      </c>
      <c r="AT161" s="19"/>
      <c r="AU161" s="19">
        <v>15222</v>
      </c>
      <c r="AV161" s="19">
        <v>10120</v>
      </c>
      <c r="AW161" s="19">
        <v>101459.4</v>
      </c>
      <c r="AX161" s="19"/>
      <c r="AY161" s="19"/>
      <c r="AZ161" s="19">
        <v>239508</v>
      </c>
    </row>
    <row r="162" spans="2:52" x14ac:dyDescent="0.3">
      <c r="B162" t="s">
        <v>637</v>
      </c>
      <c r="C162" t="s">
        <v>62</v>
      </c>
      <c r="D162" s="18">
        <v>15280</v>
      </c>
      <c r="E162" s="38">
        <v>-15280</v>
      </c>
      <c r="F162" s="18">
        <v>0</v>
      </c>
      <c r="N162" t="s">
        <v>14</v>
      </c>
      <c r="O162" t="s">
        <v>11</v>
      </c>
      <c r="P162" s="18"/>
      <c r="Q162" s="18"/>
      <c r="R162" s="18">
        <v>2067</v>
      </c>
      <c r="S162" s="18"/>
      <c r="T162" s="18"/>
      <c r="U162" s="18"/>
      <c r="V162" s="18"/>
      <c r="W162" s="18"/>
      <c r="X162" s="18"/>
      <c r="Y162" s="18">
        <v>2067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>
        <v>2067</v>
      </c>
    </row>
    <row r="163" spans="2:52" x14ac:dyDescent="0.3">
      <c r="B163" t="s">
        <v>644</v>
      </c>
      <c r="C163" t="s">
        <v>639</v>
      </c>
      <c r="D163" s="18">
        <v>65</v>
      </c>
      <c r="E163" s="38">
        <v>-65</v>
      </c>
      <c r="F163" s="18">
        <v>0</v>
      </c>
      <c r="O163" t="s">
        <v>371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>
        <v>3432</v>
      </c>
      <c r="AB163" s="18"/>
      <c r="AC163" s="18"/>
      <c r="AD163" s="18"/>
      <c r="AE163" s="18"/>
      <c r="AF163" s="18"/>
      <c r="AG163" s="18"/>
      <c r="AH163" s="18"/>
      <c r="AI163" s="18"/>
      <c r="AJ163" s="18">
        <v>3432</v>
      </c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>
        <v>3432</v>
      </c>
    </row>
    <row r="164" spans="2:52" x14ac:dyDescent="0.3">
      <c r="B164" t="s">
        <v>645</v>
      </c>
      <c r="C164" t="s">
        <v>402</v>
      </c>
      <c r="D164" s="18">
        <v>6379.9</v>
      </c>
      <c r="E164" s="38">
        <v>-6379.9</v>
      </c>
      <c r="F164" s="18">
        <v>0</v>
      </c>
      <c r="N164" s="17" t="s">
        <v>139</v>
      </c>
      <c r="O164" s="17"/>
      <c r="P164" s="19"/>
      <c r="Q164" s="19"/>
      <c r="R164" s="19">
        <v>2067</v>
      </c>
      <c r="S164" s="19"/>
      <c r="T164" s="19"/>
      <c r="U164" s="19"/>
      <c r="V164" s="19"/>
      <c r="W164" s="19"/>
      <c r="X164" s="19"/>
      <c r="Y164" s="19">
        <v>2067</v>
      </c>
      <c r="Z164" s="19"/>
      <c r="AA164" s="19">
        <v>3432</v>
      </c>
      <c r="AB164" s="19"/>
      <c r="AC164" s="19"/>
      <c r="AD164" s="19"/>
      <c r="AE164" s="19"/>
      <c r="AF164" s="19"/>
      <c r="AG164" s="19"/>
      <c r="AH164" s="19"/>
      <c r="AI164" s="19"/>
      <c r="AJ164" s="19">
        <v>3432</v>
      </c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>
        <v>5499</v>
      </c>
    </row>
    <row r="165" spans="2:52" x14ac:dyDescent="0.3">
      <c r="B165" t="s">
        <v>646</v>
      </c>
      <c r="C165" t="s">
        <v>639</v>
      </c>
      <c r="D165" s="18">
        <v>390</v>
      </c>
      <c r="E165" s="38">
        <v>-390</v>
      </c>
      <c r="F165" s="18">
        <v>0</v>
      </c>
      <c r="N165" t="s">
        <v>52</v>
      </c>
      <c r="O165" t="s">
        <v>50</v>
      </c>
      <c r="P165" s="18"/>
      <c r="Q165" s="18"/>
      <c r="R165" s="18"/>
      <c r="S165" s="18"/>
      <c r="T165" s="18">
        <v>1452</v>
      </c>
      <c r="U165" s="18"/>
      <c r="V165" s="18"/>
      <c r="W165" s="18"/>
      <c r="X165" s="18"/>
      <c r="Y165" s="18">
        <v>1452</v>
      </c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1452</v>
      </c>
    </row>
    <row r="166" spans="2:52" x14ac:dyDescent="0.3">
      <c r="B166" t="s">
        <v>647</v>
      </c>
      <c r="C166" t="s">
        <v>43</v>
      </c>
      <c r="D166" s="18">
        <v>2068</v>
      </c>
      <c r="E166" s="38">
        <v>-2068</v>
      </c>
      <c r="F166" s="18">
        <v>0</v>
      </c>
      <c r="O166" t="s">
        <v>66</v>
      </c>
      <c r="P166" s="18"/>
      <c r="Q166" s="18"/>
      <c r="R166" s="18"/>
      <c r="S166" s="18"/>
      <c r="T166" s="18"/>
      <c r="U166" s="18">
        <v>3968</v>
      </c>
      <c r="V166" s="18"/>
      <c r="W166" s="18"/>
      <c r="X166" s="18"/>
      <c r="Y166" s="18">
        <v>3968</v>
      </c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>
        <v>3968</v>
      </c>
    </row>
    <row r="167" spans="2:52" x14ac:dyDescent="0.3">
      <c r="B167" t="s">
        <v>648</v>
      </c>
      <c r="C167" t="s">
        <v>411</v>
      </c>
      <c r="D167" s="18">
        <v>3029</v>
      </c>
      <c r="E167" s="38">
        <v>-3029</v>
      </c>
      <c r="F167" s="18">
        <v>0</v>
      </c>
      <c r="O167" t="s">
        <v>171</v>
      </c>
      <c r="P167" s="18"/>
      <c r="Q167" s="18"/>
      <c r="R167" s="18"/>
      <c r="S167" s="18"/>
      <c r="T167" s="18"/>
      <c r="U167" s="18"/>
      <c r="V167" s="18"/>
      <c r="W167" s="18">
        <v>2612</v>
      </c>
      <c r="X167" s="18"/>
      <c r="Y167" s="18">
        <v>2612</v>
      </c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>
        <v>2612</v>
      </c>
    </row>
    <row r="168" spans="2:52" x14ac:dyDescent="0.3">
      <c r="B168" t="s">
        <v>649</v>
      </c>
      <c r="C168" t="s">
        <v>62</v>
      </c>
      <c r="D168" s="18">
        <v>14185</v>
      </c>
      <c r="E168" s="38">
        <v>-14185</v>
      </c>
      <c r="F168" s="18">
        <v>0</v>
      </c>
      <c r="O168" t="s">
        <v>184</v>
      </c>
      <c r="P168" s="18"/>
      <c r="Q168" s="18"/>
      <c r="R168" s="18"/>
      <c r="S168" s="18"/>
      <c r="T168" s="18"/>
      <c r="U168" s="18"/>
      <c r="V168" s="18"/>
      <c r="W168" s="18">
        <v>1050</v>
      </c>
      <c r="X168" s="18"/>
      <c r="Y168" s="18">
        <v>1050</v>
      </c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>
        <v>1050</v>
      </c>
    </row>
    <row r="169" spans="2:52" x14ac:dyDescent="0.3">
      <c r="B169" t="s">
        <v>650</v>
      </c>
      <c r="C169" t="s">
        <v>411</v>
      </c>
      <c r="D169" s="18">
        <v>11425</v>
      </c>
      <c r="E169" s="38">
        <v>-11425</v>
      </c>
      <c r="F169" s="18">
        <v>0</v>
      </c>
      <c r="O169" t="s">
        <v>276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>
        <v>1200</v>
      </c>
      <c r="AG169" s="18"/>
      <c r="AH169" s="18"/>
      <c r="AI169" s="18"/>
      <c r="AJ169" s="18">
        <v>1200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>
        <v>1200</v>
      </c>
    </row>
    <row r="170" spans="2:52" x14ac:dyDescent="0.3">
      <c r="B170" t="s">
        <v>651</v>
      </c>
      <c r="C170" t="s">
        <v>402</v>
      </c>
      <c r="D170" s="18">
        <v>315</v>
      </c>
      <c r="E170" s="38">
        <v>-315</v>
      </c>
      <c r="F170" s="18">
        <v>0</v>
      </c>
      <c r="O170" t="s">
        <v>443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>
        <v>3362</v>
      </c>
      <c r="AC170" s="18"/>
      <c r="AD170" s="18"/>
      <c r="AE170" s="18"/>
      <c r="AF170" s="18"/>
      <c r="AG170" s="18"/>
      <c r="AH170" s="18"/>
      <c r="AI170" s="18"/>
      <c r="AJ170" s="18">
        <v>3362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>
        <v>3362</v>
      </c>
    </row>
    <row r="171" spans="2:52" x14ac:dyDescent="0.3">
      <c r="B171" t="s">
        <v>652</v>
      </c>
      <c r="C171" t="s">
        <v>411</v>
      </c>
      <c r="D171" s="18">
        <v>9888</v>
      </c>
      <c r="E171" s="38">
        <v>-9888</v>
      </c>
      <c r="F171" s="18">
        <v>0</v>
      </c>
      <c r="O171" t="s">
        <v>446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>
        <v>510</v>
      </c>
      <c r="AC171" s="18"/>
      <c r="AD171" s="18"/>
      <c r="AE171" s="18"/>
      <c r="AF171" s="18"/>
      <c r="AG171" s="18"/>
      <c r="AH171" s="18"/>
      <c r="AI171" s="18"/>
      <c r="AJ171" s="18">
        <v>510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>
        <v>510</v>
      </c>
    </row>
    <row r="172" spans="2:52" x14ac:dyDescent="0.3">
      <c r="B172" t="s">
        <v>653</v>
      </c>
      <c r="C172" t="s">
        <v>493</v>
      </c>
      <c r="D172" s="18">
        <v>8127.5</v>
      </c>
      <c r="E172" s="38">
        <v>-8127.5</v>
      </c>
      <c r="F172" s="18">
        <v>0</v>
      </c>
      <c r="O172" t="s">
        <v>486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>
        <v>3496</v>
      </c>
      <c r="AD172" s="18"/>
      <c r="AE172" s="18"/>
      <c r="AF172" s="18"/>
      <c r="AG172" s="18"/>
      <c r="AH172" s="18"/>
      <c r="AI172" s="18"/>
      <c r="AJ172" s="18">
        <v>3496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>
        <v>3496</v>
      </c>
    </row>
    <row r="173" spans="2:52" x14ac:dyDescent="0.3">
      <c r="B173" t="s">
        <v>654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140</v>
      </c>
      <c r="O173" s="17"/>
      <c r="P173" s="19"/>
      <c r="Q173" s="19"/>
      <c r="R173" s="19"/>
      <c r="S173" s="19"/>
      <c r="T173" s="19">
        <v>1452</v>
      </c>
      <c r="U173" s="19">
        <v>3968</v>
      </c>
      <c r="V173" s="19"/>
      <c r="W173" s="19">
        <v>3662</v>
      </c>
      <c r="X173" s="19"/>
      <c r="Y173" s="19">
        <v>9082</v>
      </c>
      <c r="Z173" s="19"/>
      <c r="AA173" s="19"/>
      <c r="AB173" s="19">
        <v>3872</v>
      </c>
      <c r="AC173" s="19">
        <v>3496</v>
      </c>
      <c r="AD173" s="19"/>
      <c r="AE173" s="19"/>
      <c r="AF173" s="19">
        <v>1200</v>
      </c>
      <c r="AG173" s="19"/>
      <c r="AH173" s="19"/>
      <c r="AI173" s="19"/>
      <c r="AJ173" s="19">
        <v>8568</v>
      </c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>
        <v>17650</v>
      </c>
    </row>
    <row r="174" spans="2:52" x14ac:dyDescent="0.3">
      <c r="B174" t="s">
        <v>655</v>
      </c>
      <c r="C174" t="s">
        <v>411</v>
      </c>
      <c r="D174" s="18">
        <v>8819</v>
      </c>
      <c r="E174" s="38">
        <v>-8819</v>
      </c>
      <c r="F174" s="18">
        <v>0</v>
      </c>
      <c r="N174" t="s">
        <v>62</v>
      </c>
      <c r="O174" t="s">
        <v>60</v>
      </c>
      <c r="P174" s="18"/>
      <c r="Q174" s="18"/>
      <c r="R174" s="18"/>
      <c r="S174" s="18"/>
      <c r="T174" s="18">
        <v>6734</v>
      </c>
      <c r="U174" s="18"/>
      <c r="V174" s="18"/>
      <c r="W174" s="18"/>
      <c r="X174" s="18"/>
      <c r="Y174" s="18">
        <v>6734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>
        <v>6734</v>
      </c>
    </row>
    <row r="175" spans="2:52" x14ac:dyDescent="0.3">
      <c r="B175" t="s">
        <v>662</v>
      </c>
      <c r="C175" t="s">
        <v>411</v>
      </c>
      <c r="D175" s="18">
        <v>14422</v>
      </c>
      <c r="E175" s="38">
        <v>-14422</v>
      </c>
      <c r="F175" s="18">
        <v>0</v>
      </c>
      <c r="O175" t="s">
        <v>102</v>
      </c>
      <c r="P175" s="18"/>
      <c r="Q175" s="18"/>
      <c r="R175" s="18"/>
      <c r="S175" s="18"/>
      <c r="T175" s="18"/>
      <c r="U175" s="18">
        <v>8123</v>
      </c>
      <c r="V175" s="18"/>
      <c r="W175" s="18"/>
      <c r="X175" s="18"/>
      <c r="Y175" s="18">
        <v>8123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>
        <v>8123</v>
      </c>
    </row>
    <row r="176" spans="2:52" x14ac:dyDescent="0.3">
      <c r="B176" t="s">
        <v>663</v>
      </c>
      <c r="C176" t="s">
        <v>7</v>
      </c>
      <c r="D176" s="18">
        <v>3232</v>
      </c>
      <c r="E176" s="38">
        <v>-3232</v>
      </c>
      <c r="F176" s="18">
        <v>0</v>
      </c>
      <c r="O176" t="s">
        <v>127</v>
      </c>
      <c r="P176" s="18"/>
      <c r="Q176" s="18"/>
      <c r="R176" s="18"/>
      <c r="S176" s="18"/>
      <c r="T176" s="18"/>
      <c r="U176" s="18"/>
      <c r="V176" s="18">
        <v>8123</v>
      </c>
      <c r="W176" s="18"/>
      <c r="X176" s="18"/>
      <c r="Y176" s="18">
        <v>8123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>
        <v>8123</v>
      </c>
    </row>
    <row r="177" spans="1:52" x14ac:dyDescent="0.3">
      <c r="B177" t="s">
        <v>664</v>
      </c>
      <c r="C177" t="s">
        <v>411</v>
      </c>
      <c r="D177" s="18">
        <v>7593</v>
      </c>
      <c r="E177" s="38">
        <v>-7593</v>
      </c>
      <c r="F177" s="18">
        <v>0</v>
      </c>
      <c r="O177" t="s">
        <v>168</v>
      </c>
      <c r="P177" s="18"/>
      <c r="Q177" s="18"/>
      <c r="R177" s="18"/>
      <c r="S177" s="18"/>
      <c r="T177" s="18"/>
      <c r="U177" s="18"/>
      <c r="V177" s="18"/>
      <c r="W177" s="18">
        <v>9296</v>
      </c>
      <c r="X177" s="18"/>
      <c r="Y177" s="18">
        <v>9296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>
        <v>9296</v>
      </c>
    </row>
    <row r="178" spans="1:52" x14ac:dyDescent="0.3">
      <c r="B178" t="s">
        <v>665</v>
      </c>
      <c r="C178" t="s">
        <v>667</v>
      </c>
      <c r="D178" s="18">
        <v>3555</v>
      </c>
      <c r="E178" s="38">
        <v>-3555</v>
      </c>
      <c r="F178" s="18">
        <v>0</v>
      </c>
      <c r="O178" t="s">
        <v>185</v>
      </c>
      <c r="P178" s="18"/>
      <c r="Q178" s="18"/>
      <c r="R178" s="18"/>
      <c r="S178" s="18"/>
      <c r="T178" s="18"/>
      <c r="U178" s="18"/>
      <c r="V178" s="18"/>
      <c r="W178" s="18">
        <v>7775</v>
      </c>
      <c r="X178" s="18"/>
      <c r="Y178" s="18">
        <v>7775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>
        <v>7775</v>
      </c>
    </row>
    <row r="179" spans="1:52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201</v>
      </c>
      <c r="P179" s="18"/>
      <c r="Q179" s="18"/>
      <c r="R179" s="18"/>
      <c r="S179" s="18"/>
      <c r="T179" s="18"/>
      <c r="U179" s="18"/>
      <c r="V179" s="18"/>
      <c r="W179" s="18">
        <v>275</v>
      </c>
      <c r="X179" s="18"/>
      <c r="Y179" s="18">
        <v>275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>
        <v>275</v>
      </c>
    </row>
    <row r="180" spans="1:52" x14ac:dyDescent="0.3">
      <c r="A180">
        <v>4</v>
      </c>
      <c r="B180" t="s">
        <v>682</v>
      </c>
      <c r="C180" t="s">
        <v>493</v>
      </c>
      <c r="D180" s="18">
        <v>6083.5</v>
      </c>
      <c r="E180" s="38">
        <v>-6083.5</v>
      </c>
      <c r="F180" s="18">
        <v>0</v>
      </c>
      <c r="O180" t="s">
        <v>218</v>
      </c>
      <c r="P180" s="18"/>
      <c r="Q180" s="18"/>
      <c r="R180" s="18"/>
      <c r="S180" s="18"/>
      <c r="T180" s="18"/>
      <c r="U180" s="18"/>
      <c r="V180" s="18"/>
      <c r="W180" s="18"/>
      <c r="X180" s="18">
        <v>10120</v>
      </c>
      <c r="Y180" s="18">
        <v>10120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>
        <v>10120</v>
      </c>
    </row>
    <row r="181" spans="1:52" x14ac:dyDescent="0.3">
      <c r="B181" t="s">
        <v>685</v>
      </c>
      <c r="C181" t="s">
        <v>411</v>
      </c>
      <c r="D181" s="18">
        <v>9157.5</v>
      </c>
      <c r="E181" s="38">
        <v>-9157.5</v>
      </c>
      <c r="F181" s="18">
        <v>0</v>
      </c>
      <c r="O181" t="s">
        <v>240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>
        <v>0</v>
      </c>
      <c r="AF181" s="18"/>
      <c r="AG181" s="18"/>
      <c r="AH181" s="18"/>
      <c r="AI181" s="18"/>
      <c r="AJ181" s="18">
        <v>0</v>
      </c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>
        <v>0</v>
      </c>
    </row>
    <row r="182" spans="1:52" x14ac:dyDescent="0.3">
      <c r="B182" t="s">
        <v>686</v>
      </c>
      <c r="C182" t="s">
        <v>639</v>
      </c>
      <c r="D182" s="18">
        <v>3480</v>
      </c>
      <c r="E182" s="38">
        <v>-3480</v>
      </c>
      <c r="F182" s="18">
        <v>0</v>
      </c>
      <c r="O182" t="s">
        <v>254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>
        <v>10310</v>
      </c>
      <c r="AF182" s="18"/>
      <c r="AG182" s="18"/>
      <c r="AH182" s="18"/>
      <c r="AI182" s="18"/>
      <c r="AJ182" s="18">
        <v>10310</v>
      </c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>
        <v>10310</v>
      </c>
    </row>
    <row r="183" spans="1:52" x14ac:dyDescent="0.3">
      <c r="B183" t="s">
        <v>687</v>
      </c>
      <c r="C183" t="s">
        <v>411</v>
      </c>
      <c r="D183" s="18">
        <v>10497.5</v>
      </c>
      <c r="E183" s="38">
        <v>-10497.5</v>
      </c>
      <c r="F183" s="18">
        <v>0</v>
      </c>
      <c r="O183" t="s">
        <v>321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>
        <v>10075</v>
      </c>
      <c r="AH183" s="18"/>
      <c r="AI183" s="18"/>
      <c r="AJ183" s="18">
        <v>10075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>
        <v>10075</v>
      </c>
    </row>
    <row r="184" spans="1:52" x14ac:dyDescent="0.3">
      <c r="B184" t="s">
        <v>688</v>
      </c>
      <c r="C184" t="s">
        <v>402</v>
      </c>
      <c r="D184" s="18">
        <v>6361.1</v>
      </c>
      <c r="E184" s="38">
        <v>-6361.1</v>
      </c>
      <c r="F184" s="18">
        <v>0</v>
      </c>
      <c r="O184" t="s">
        <v>327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>
        <v>12101.6</v>
      </c>
      <c r="AI184" s="18"/>
      <c r="AJ184" s="18">
        <v>12101.6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>
        <v>12101.6</v>
      </c>
    </row>
    <row r="185" spans="1:52" x14ac:dyDescent="0.3">
      <c r="B185" t="s">
        <v>689</v>
      </c>
      <c r="C185" t="s">
        <v>20</v>
      </c>
      <c r="D185" s="18">
        <v>7316</v>
      </c>
      <c r="E185" s="38">
        <v>-7316</v>
      </c>
      <c r="F185" s="18">
        <v>0</v>
      </c>
      <c r="O185" t="s">
        <v>332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>
        <v>11585</v>
      </c>
      <c r="AI185" s="18"/>
      <c r="AJ185" s="18">
        <v>11585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>
        <v>11585</v>
      </c>
    </row>
    <row r="186" spans="1:52" x14ac:dyDescent="0.3">
      <c r="B186" t="s">
        <v>690</v>
      </c>
      <c r="C186" t="s">
        <v>58</v>
      </c>
      <c r="D186" s="18">
        <v>5043</v>
      </c>
      <c r="E186" s="38">
        <v>-5043</v>
      </c>
      <c r="F186" s="18">
        <v>0</v>
      </c>
      <c r="O186" t="s">
        <v>356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>
        <v>6952</v>
      </c>
      <c r="AA186" s="18"/>
      <c r="AB186" s="18"/>
      <c r="AC186" s="18"/>
      <c r="AD186" s="18"/>
      <c r="AE186" s="18"/>
      <c r="AF186" s="18"/>
      <c r="AG186" s="18"/>
      <c r="AH186" s="18"/>
      <c r="AI186" s="18"/>
      <c r="AJ186" s="18">
        <v>6952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>
        <v>6952</v>
      </c>
    </row>
    <row r="187" spans="1:52" x14ac:dyDescent="0.3">
      <c r="B187" t="s">
        <v>691</v>
      </c>
      <c r="C187" t="s">
        <v>411</v>
      </c>
      <c r="D187" s="18">
        <v>8569.5</v>
      </c>
      <c r="E187" s="38">
        <v>-8569.5</v>
      </c>
      <c r="F187" s="18">
        <v>0</v>
      </c>
      <c r="O187" t="s">
        <v>359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>
        <v>930</v>
      </c>
      <c r="AA187" s="18"/>
      <c r="AB187" s="18"/>
      <c r="AC187" s="18"/>
      <c r="AD187" s="18"/>
      <c r="AE187" s="18"/>
      <c r="AF187" s="18"/>
      <c r="AG187" s="18"/>
      <c r="AH187" s="18"/>
      <c r="AI187" s="18"/>
      <c r="AJ187" s="18">
        <v>930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>
        <v>930</v>
      </c>
    </row>
    <row r="188" spans="1:52" x14ac:dyDescent="0.3">
      <c r="B188" t="s">
        <v>692</v>
      </c>
      <c r="C188" t="s">
        <v>775</v>
      </c>
      <c r="D188" s="18">
        <v>3881.5</v>
      </c>
      <c r="E188" s="38">
        <v>-3881.5</v>
      </c>
      <c r="F188" s="18">
        <v>0</v>
      </c>
      <c r="O188" t="s">
        <v>373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14208</v>
      </c>
      <c r="AB188" s="18"/>
      <c r="AC188" s="18"/>
      <c r="AD188" s="18"/>
      <c r="AE188" s="18"/>
      <c r="AF188" s="18"/>
      <c r="AG188" s="18"/>
      <c r="AH188" s="18"/>
      <c r="AI188" s="18"/>
      <c r="AJ188" s="18">
        <v>14208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>
        <v>14208</v>
      </c>
    </row>
    <row r="189" spans="1:52" x14ac:dyDescent="0.3">
      <c r="B189" t="s">
        <v>693</v>
      </c>
      <c r="C189" t="s">
        <v>639</v>
      </c>
      <c r="D189" s="18">
        <v>590</v>
      </c>
      <c r="E189" s="38">
        <v>-590</v>
      </c>
      <c r="F189" s="18">
        <v>0</v>
      </c>
      <c r="O189" t="s">
        <v>404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>
        <v>12121</v>
      </c>
      <c r="AC189" s="18"/>
      <c r="AD189" s="18"/>
      <c r="AE189" s="18"/>
      <c r="AF189" s="18"/>
      <c r="AG189" s="18"/>
      <c r="AH189" s="18"/>
      <c r="AI189" s="18"/>
      <c r="AJ189" s="18">
        <v>12121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>
        <v>12121</v>
      </c>
    </row>
    <row r="190" spans="1:52" x14ac:dyDescent="0.3">
      <c r="B190" t="s">
        <v>694</v>
      </c>
      <c r="C190" t="s">
        <v>775</v>
      </c>
      <c r="D190" s="18">
        <v>588</v>
      </c>
      <c r="E190" s="38">
        <v>-588</v>
      </c>
      <c r="F190" s="18">
        <v>0</v>
      </c>
      <c r="O190" t="s">
        <v>448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>
        <v>13723.8</v>
      </c>
      <c r="AC190" s="18"/>
      <c r="AD190" s="18"/>
      <c r="AE190" s="18"/>
      <c r="AF190" s="18"/>
      <c r="AG190" s="18"/>
      <c r="AH190" s="18"/>
      <c r="AI190" s="18"/>
      <c r="AJ190" s="18">
        <v>13723.8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>
        <v>13723.8</v>
      </c>
    </row>
    <row r="191" spans="1:52" x14ac:dyDescent="0.3">
      <c r="B191" t="s">
        <v>695</v>
      </c>
      <c r="C191" t="s">
        <v>411</v>
      </c>
      <c r="D191" s="18">
        <v>10975.5</v>
      </c>
      <c r="E191" s="38">
        <v>-10975.5</v>
      </c>
      <c r="F191" s="18">
        <v>0</v>
      </c>
      <c r="O191" t="s">
        <v>451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>
        <v>10019.200000000001</v>
      </c>
      <c r="AC191" s="18"/>
      <c r="AD191" s="18"/>
      <c r="AE191" s="18"/>
      <c r="AF191" s="18"/>
      <c r="AG191" s="18"/>
      <c r="AH191" s="18"/>
      <c r="AI191" s="18"/>
      <c r="AJ191" s="18">
        <v>10019.200000000001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>
        <v>10019.200000000001</v>
      </c>
    </row>
    <row r="192" spans="1:52" x14ac:dyDescent="0.3">
      <c r="B192" t="s">
        <v>696</v>
      </c>
      <c r="C192" t="s">
        <v>493</v>
      </c>
      <c r="D192" s="18">
        <v>5746</v>
      </c>
      <c r="E192" s="38">
        <v>-5746</v>
      </c>
      <c r="F192" s="18">
        <v>0</v>
      </c>
      <c r="O192" t="s">
        <v>462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>
        <v>2135</v>
      </c>
      <c r="AD192" s="18"/>
      <c r="AE192" s="18"/>
      <c r="AF192" s="18"/>
      <c r="AG192" s="18"/>
      <c r="AH192" s="18"/>
      <c r="AI192" s="18"/>
      <c r="AJ192" s="18">
        <v>2135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>
        <v>2135</v>
      </c>
    </row>
    <row r="193" spans="2:52" x14ac:dyDescent="0.3">
      <c r="B193" t="s">
        <v>697</v>
      </c>
      <c r="C193" t="s">
        <v>775</v>
      </c>
      <c r="D193" s="18">
        <v>2175</v>
      </c>
      <c r="E193" s="38">
        <v>-2175</v>
      </c>
      <c r="F193" s="18">
        <v>0</v>
      </c>
      <c r="O193" t="s">
        <v>467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>
        <v>14253</v>
      </c>
      <c r="AD193" s="18"/>
      <c r="AE193" s="18"/>
      <c r="AF193" s="18"/>
      <c r="AG193" s="18"/>
      <c r="AH193" s="18"/>
      <c r="AI193" s="18"/>
      <c r="AJ193" s="18">
        <v>14253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>
        <v>14253</v>
      </c>
    </row>
    <row r="194" spans="2:52" x14ac:dyDescent="0.3">
      <c r="B194" t="s">
        <v>698</v>
      </c>
      <c r="C194" t="s">
        <v>411</v>
      </c>
      <c r="D194" s="18">
        <v>10103.5</v>
      </c>
      <c r="E194" s="38">
        <v>-10103.5</v>
      </c>
      <c r="F194" s="18">
        <v>0</v>
      </c>
      <c r="O194" t="s">
        <v>509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>
        <v>12144</v>
      </c>
      <c r="AE194" s="18"/>
      <c r="AF194" s="18"/>
      <c r="AG194" s="18"/>
      <c r="AH194" s="18"/>
      <c r="AI194" s="18"/>
      <c r="AJ194" s="18">
        <v>12144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>
        <v>12144</v>
      </c>
    </row>
    <row r="195" spans="2:52" x14ac:dyDescent="0.3">
      <c r="B195" t="s">
        <v>699</v>
      </c>
      <c r="C195" t="s">
        <v>667</v>
      </c>
      <c r="D195" s="18">
        <v>14088.5</v>
      </c>
      <c r="E195" s="38">
        <v>-14088.5</v>
      </c>
      <c r="F195" s="18">
        <v>0</v>
      </c>
      <c r="O195" t="s">
        <v>537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>
        <v>10120</v>
      </c>
      <c r="AE195" s="18"/>
      <c r="AF195" s="18"/>
      <c r="AG195" s="18"/>
      <c r="AH195" s="18"/>
      <c r="AI195" s="18"/>
      <c r="AJ195" s="18">
        <v>10120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>
        <v>10120</v>
      </c>
    </row>
    <row r="196" spans="2:52" x14ac:dyDescent="0.3">
      <c r="B196" t="s">
        <v>700</v>
      </c>
      <c r="C196" t="s">
        <v>411</v>
      </c>
      <c r="D196" s="18">
        <v>3076</v>
      </c>
      <c r="E196" s="38">
        <v>-3076</v>
      </c>
      <c r="F196" s="18">
        <v>0</v>
      </c>
      <c r="O196" t="s">
        <v>554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15346</v>
      </c>
      <c r="AS196" s="18"/>
      <c r="AT196" s="18"/>
      <c r="AU196" s="18"/>
      <c r="AV196" s="18"/>
      <c r="AW196" s="18">
        <v>15346</v>
      </c>
      <c r="AX196" s="18"/>
      <c r="AY196" s="18"/>
      <c r="AZ196" s="18">
        <v>15346</v>
      </c>
    </row>
    <row r="197" spans="2:52" x14ac:dyDescent="0.3">
      <c r="B197" t="s">
        <v>701</v>
      </c>
      <c r="C197" t="s">
        <v>711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13474</v>
      </c>
      <c r="AS197" s="18"/>
      <c r="AT197" s="18"/>
      <c r="AU197" s="18"/>
      <c r="AV197" s="18"/>
      <c r="AW197" s="18">
        <v>13474</v>
      </c>
      <c r="AX197" s="18"/>
      <c r="AY197" s="18"/>
      <c r="AZ197" s="18">
        <v>13474</v>
      </c>
    </row>
    <row r="198" spans="2:52" x14ac:dyDescent="0.3">
      <c r="B198" t="s">
        <v>702</v>
      </c>
      <c r="C198" t="s">
        <v>23</v>
      </c>
      <c r="D198" s="18">
        <v>15222</v>
      </c>
      <c r="E198" s="38">
        <v>-15222</v>
      </c>
      <c r="F198" s="18">
        <v>0</v>
      </c>
      <c r="O198" t="s">
        <v>605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14395</v>
      </c>
      <c r="AT198" s="18"/>
      <c r="AU198" s="18"/>
      <c r="AV198" s="18"/>
      <c r="AW198" s="18">
        <v>14395</v>
      </c>
      <c r="AX198" s="18"/>
      <c r="AY198" s="18"/>
      <c r="AZ198" s="18">
        <v>14395</v>
      </c>
    </row>
    <row r="199" spans="2:52" x14ac:dyDescent="0.3">
      <c r="B199" t="s">
        <v>703</v>
      </c>
      <c r="C199" t="s">
        <v>711</v>
      </c>
      <c r="D199" s="18">
        <v>68</v>
      </c>
      <c r="E199" s="38">
        <v>-68</v>
      </c>
      <c r="F199" s="18">
        <v>0</v>
      </c>
      <c r="O199" t="s">
        <v>637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>
        <v>15280</v>
      </c>
      <c r="AU199" s="18"/>
      <c r="AV199" s="18"/>
      <c r="AW199" s="18">
        <v>15280</v>
      </c>
      <c r="AX199" s="18"/>
      <c r="AY199" s="18"/>
      <c r="AZ199" s="18">
        <v>15280</v>
      </c>
    </row>
    <row r="200" spans="2:52" x14ac:dyDescent="0.3">
      <c r="B200" t="s">
        <v>717</v>
      </c>
      <c r="C200" t="s">
        <v>7</v>
      </c>
      <c r="D200" s="18">
        <v>2488</v>
      </c>
      <c r="E200" s="38">
        <v>-2488</v>
      </c>
      <c r="F200" s="18">
        <v>0</v>
      </c>
      <c r="O200" t="s">
        <v>649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>
        <v>14185</v>
      </c>
      <c r="AU200" s="18"/>
      <c r="AV200" s="18"/>
      <c r="AW200" s="18">
        <v>14185</v>
      </c>
      <c r="AX200" s="18"/>
      <c r="AY200" s="18"/>
      <c r="AZ200" s="18">
        <v>14185</v>
      </c>
    </row>
    <row r="201" spans="2:52" x14ac:dyDescent="0.3">
      <c r="B201" t="s">
        <v>720</v>
      </c>
      <c r="C201" t="s">
        <v>411</v>
      </c>
      <c r="D201" s="18">
        <v>11151</v>
      </c>
      <c r="E201" s="38">
        <v>-11151</v>
      </c>
      <c r="F201" s="18">
        <v>0</v>
      </c>
      <c r="O201" t="s">
        <v>725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>
        <v>11160</v>
      </c>
      <c r="AV201" s="18"/>
      <c r="AW201" s="18">
        <v>11160</v>
      </c>
      <c r="AX201" s="18"/>
      <c r="AY201" s="18"/>
      <c r="AZ201" s="18">
        <v>11160</v>
      </c>
    </row>
    <row r="202" spans="2:52" x14ac:dyDescent="0.3">
      <c r="B202" t="s">
        <v>722</v>
      </c>
      <c r="C202" t="s">
        <v>667</v>
      </c>
      <c r="D202" s="18">
        <v>3799</v>
      </c>
      <c r="E202" s="38">
        <v>-3799</v>
      </c>
      <c r="F202" s="18">
        <v>0</v>
      </c>
      <c r="O202" t="s">
        <v>792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>
        <v>14715</v>
      </c>
      <c r="AW202" s="18">
        <v>14715</v>
      </c>
      <c r="AX202" s="18"/>
      <c r="AY202" s="18"/>
      <c r="AZ202" s="18">
        <v>14715</v>
      </c>
    </row>
    <row r="203" spans="2:52" x14ac:dyDescent="0.3">
      <c r="B203" t="s">
        <v>725</v>
      </c>
      <c r="C203" t="s">
        <v>62</v>
      </c>
      <c r="D203" s="18">
        <v>11160</v>
      </c>
      <c r="E203" s="38">
        <v>-11160</v>
      </c>
      <c r="F203" s="18">
        <v>0</v>
      </c>
      <c r="O203" t="s">
        <v>833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>
        <v>12690</v>
      </c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>
        <v>12690</v>
      </c>
      <c r="AX203" s="18"/>
      <c r="AY203" s="18"/>
      <c r="AZ203" s="18">
        <v>12690</v>
      </c>
    </row>
    <row r="204" spans="2:52" x14ac:dyDescent="0.3">
      <c r="B204" t="s">
        <v>726</v>
      </c>
      <c r="C204" t="s">
        <v>493</v>
      </c>
      <c r="D204" s="18">
        <v>5458</v>
      </c>
      <c r="E204" s="38">
        <v>-5458</v>
      </c>
      <c r="F204" s="18">
        <v>0</v>
      </c>
      <c r="O204" t="s">
        <v>849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>
        <v>18515</v>
      </c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>
        <v>18515</v>
      </c>
      <c r="AX204" s="18"/>
      <c r="AY204" s="18"/>
      <c r="AZ204" s="18">
        <v>18515</v>
      </c>
    </row>
    <row r="205" spans="2:52" x14ac:dyDescent="0.3">
      <c r="B205" t="s">
        <v>727</v>
      </c>
      <c r="C205" t="s">
        <v>411</v>
      </c>
      <c r="D205" s="18">
        <v>11858.5</v>
      </c>
      <c r="E205" s="38">
        <v>-11858.5</v>
      </c>
      <c r="F205" s="18">
        <v>0</v>
      </c>
      <c r="O205" t="s">
        <v>872</v>
      </c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>
        <v>13445</v>
      </c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>
        <v>13445</v>
      </c>
      <c r="AX205" s="18"/>
      <c r="AY205" s="18"/>
      <c r="AZ205" s="18">
        <v>13445</v>
      </c>
    </row>
    <row r="206" spans="2:52" x14ac:dyDescent="0.3">
      <c r="B206" t="s">
        <v>728</v>
      </c>
      <c r="C206" t="s">
        <v>402</v>
      </c>
      <c r="D206" s="18">
        <v>6096.1</v>
      </c>
      <c r="E206" s="38">
        <v>-6096.1</v>
      </c>
      <c r="F206" s="18">
        <v>0</v>
      </c>
      <c r="O206" t="s">
        <v>914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>
        <v>15671</v>
      </c>
      <c r="AN206" s="18"/>
      <c r="AO206" s="18"/>
      <c r="AP206" s="18"/>
      <c r="AQ206" s="18"/>
      <c r="AR206" s="18"/>
      <c r="AS206" s="18"/>
      <c r="AT206" s="18"/>
      <c r="AU206" s="18"/>
      <c r="AV206" s="18"/>
      <c r="AW206" s="18">
        <v>15671</v>
      </c>
      <c r="AX206" s="18"/>
      <c r="AY206" s="18"/>
      <c r="AZ206" s="18">
        <v>15671</v>
      </c>
    </row>
    <row r="207" spans="2:52" x14ac:dyDescent="0.3">
      <c r="B207" t="s">
        <v>730</v>
      </c>
      <c r="C207" t="s">
        <v>667</v>
      </c>
      <c r="D207" s="18">
        <v>1350</v>
      </c>
      <c r="E207" s="38">
        <v>-1350</v>
      </c>
      <c r="F207" s="18">
        <v>0</v>
      </c>
      <c r="O207" t="s">
        <v>949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>
        <v>11757.5</v>
      </c>
      <c r="AO207" s="18"/>
      <c r="AP207" s="18"/>
      <c r="AQ207" s="18"/>
      <c r="AR207" s="18"/>
      <c r="AS207" s="18"/>
      <c r="AT207" s="18"/>
      <c r="AU207" s="18"/>
      <c r="AV207" s="18"/>
      <c r="AW207" s="18">
        <v>11757.5</v>
      </c>
      <c r="AX207" s="18"/>
      <c r="AY207" s="18"/>
      <c r="AZ207" s="18">
        <v>11757.5</v>
      </c>
    </row>
    <row r="208" spans="2:52" x14ac:dyDescent="0.3">
      <c r="B208" t="s">
        <v>731</v>
      </c>
      <c r="C208" t="s">
        <v>411</v>
      </c>
      <c r="D208" s="18">
        <v>15244</v>
      </c>
      <c r="E208" s="38">
        <v>-15244</v>
      </c>
      <c r="F208" s="18">
        <v>0</v>
      </c>
      <c r="O208" t="s">
        <v>988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>
        <v>13065</v>
      </c>
      <c r="AP208" s="18"/>
      <c r="AQ208" s="18"/>
      <c r="AR208" s="18"/>
      <c r="AS208" s="18"/>
      <c r="AT208" s="18"/>
      <c r="AU208" s="18"/>
      <c r="AV208" s="18"/>
      <c r="AW208" s="18">
        <v>13065</v>
      </c>
      <c r="AX208" s="18"/>
      <c r="AY208" s="18"/>
      <c r="AZ208" s="18">
        <v>13065</v>
      </c>
    </row>
    <row r="209" spans="1:52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1003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>
        <v>11480</v>
      </c>
      <c r="AP209" s="18"/>
      <c r="AQ209" s="18"/>
      <c r="AR209" s="18"/>
      <c r="AS209" s="18"/>
      <c r="AT209" s="18"/>
      <c r="AU209" s="18"/>
      <c r="AV209" s="18"/>
      <c r="AW209" s="18">
        <v>11480</v>
      </c>
      <c r="AX209" s="18"/>
      <c r="AY209" s="18"/>
      <c r="AZ209" s="18">
        <v>11480</v>
      </c>
    </row>
    <row r="210" spans="1:52" x14ac:dyDescent="0.3">
      <c r="A210">
        <v>5</v>
      </c>
      <c r="B210" t="s">
        <v>764</v>
      </c>
      <c r="C210" t="s">
        <v>411</v>
      </c>
      <c r="D210" s="18">
        <v>11530</v>
      </c>
      <c r="E210" s="38">
        <v>-11530</v>
      </c>
      <c r="F210" s="18">
        <v>0</v>
      </c>
      <c r="O210" t="s">
        <v>1007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>
        <v>395</v>
      </c>
      <c r="AP210" s="18"/>
      <c r="AQ210" s="18"/>
      <c r="AR210" s="18"/>
      <c r="AS210" s="18"/>
      <c r="AT210" s="18"/>
      <c r="AU210" s="18"/>
      <c r="AV210" s="18"/>
      <c r="AW210" s="18">
        <v>395</v>
      </c>
      <c r="AX210" s="18"/>
      <c r="AY210" s="18"/>
      <c r="AZ210" s="18">
        <v>395</v>
      </c>
    </row>
    <row r="211" spans="1:52" x14ac:dyDescent="0.3">
      <c r="B211" t="s">
        <v>765</v>
      </c>
      <c r="C211" t="s">
        <v>667</v>
      </c>
      <c r="D211" s="18">
        <v>1350</v>
      </c>
      <c r="E211" s="38">
        <v>-1350</v>
      </c>
      <c r="F211" s="18">
        <v>0</v>
      </c>
      <c r="O211" t="s">
        <v>1049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>
        <v>11260</v>
      </c>
      <c r="AQ211" s="18"/>
      <c r="AR211" s="18"/>
      <c r="AS211" s="18"/>
      <c r="AT211" s="18"/>
      <c r="AU211" s="18"/>
      <c r="AV211" s="18"/>
      <c r="AW211" s="18">
        <v>11260</v>
      </c>
      <c r="AX211" s="18"/>
      <c r="AY211" s="18"/>
      <c r="AZ211" s="18">
        <v>11260</v>
      </c>
    </row>
    <row r="212" spans="1:52" x14ac:dyDescent="0.3">
      <c r="B212" t="s">
        <v>766</v>
      </c>
      <c r="C212" t="s">
        <v>411</v>
      </c>
      <c r="D212" s="18">
        <v>16245</v>
      </c>
      <c r="E212" s="38">
        <v>-16245</v>
      </c>
      <c r="F212" s="18">
        <v>0</v>
      </c>
      <c r="O212" t="s">
        <v>1094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>
        <v>11410.5</v>
      </c>
      <c r="AQ212" s="18"/>
      <c r="AR212" s="18"/>
      <c r="AS212" s="18"/>
      <c r="AT212" s="18"/>
      <c r="AU212" s="18"/>
      <c r="AV212" s="18"/>
      <c r="AW212" s="18">
        <v>11410.5</v>
      </c>
      <c r="AX212" s="18"/>
      <c r="AY212" s="18"/>
      <c r="AZ212" s="18">
        <v>11410.5</v>
      </c>
    </row>
    <row r="213" spans="1:52" x14ac:dyDescent="0.3">
      <c r="B213" t="s">
        <v>767</v>
      </c>
      <c r="C213" t="s">
        <v>58</v>
      </c>
      <c r="D213" s="18">
        <v>5100</v>
      </c>
      <c r="E213" s="38">
        <v>-5100</v>
      </c>
      <c r="F213" s="18">
        <v>0</v>
      </c>
      <c r="O213" t="s">
        <v>1139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>
        <v>14227</v>
      </c>
      <c r="AR213" s="18"/>
      <c r="AS213" s="18"/>
      <c r="AT213" s="18"/>
      <c r="AU213" s="18"/>
      <c r="AV213" s="18"/>
      <c r="AW213" s="18">
        <v>14227</v>
      </c>
      <c r="AX213" s="18"/>
      <c r="AY213" s="18"/>
      <c r="AZ213" s="18">
        <v>14227</v>
      </c>
    </row>
    <row r="214" spans="1:52" x14ac:dyDescent="0.3">
      <c r="B214" t="s">
        <v>768</v>
      </c>
      <c r="C214" t="s">
        <v>43</v>
      </c>
      <c r="D214" s="18">
        <v>2534</v>
      </c>
      <c r="E214" s="38">
        <v>-2534</v>
      </c>
      <c r="F214" s="18">
        <v>0</v>
      </c>
      <c r="O214" t="s">
        <v>1182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>
        <v>14268</v>
      </c>
      <c r="AY214" s="18">
        <v>14268</v>
      </c>
      <c r="AZ214" s="18">
        <v>14268</v>
      </c>
    </row>
    <row r="215" spans="1:52" x14ac:dyDescent="0.3">
      <c r="B215" t="s">
        <v>771</v>
      </c>
      <c r="C215" t="s">
        <v>639</v>
      </c>
      <c r="D215" s="18">
        <v>4317.8999999999996</v>
      </c>
      <c r="E215" s="38">
        <v>-4317.8999999999996</v>
      </c>
      <c r="F215" s="18">
        <v>0</v>
      </c>
      <c r="O215" t="s">
        <v>1194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>
        <v>17129</v>
      </c>
      <c r="AY215" s="18">
        <v>17129</v>
      </c>
      <c r="AZ215" s="18">
        <v>17129</v>
      </c>
    </row>
    <row r="216" spans="1:52" x14ac:dyDescent="0.3">
      <c r="B216" t="s">
        <v>776</v>
      </c>
      <c r="C216" t="s">
        <v>775</v>
      </c>
      <c r="D216" s="18">
        <v>8524.5</v>
      </c>
      <c r="E216" s="38">
        <v>-8524.5</v>
      </c>
      <c r="F216" s="18">
        <v>0</v>
      </c>
      <c r="N216" s="17" t="s">
        <v>205</v>
      </c>
      <c r="O216" s="17"/>
      <c r="P216" s="19"/>
      <c r="Q216" s="19"/>
      <c r="R216" s="19"/>
      <c r="S216" s="19"/>
      <c r="T216" s="19">
        <v>6734</v>
      </c>
      <c r="U216" s="19">
        <v>8123</v>
      </c>
      <c r="V216" s="19">
        <v>8123</v>
      </c>
      <c r="W216" s="19">
        <v>17346</v>
      </c>
      <c r="X216" s="19">
        <v>10120</v>
      </c>
      <c r="Y216" s="19">
        <v>50446</v>
      </c>
      <c r="Z216" s="19">
        <v>7882</v>
      </c>
      <c r="AA216" s="19">
        <v>14208</v>
      </c>
      <c r="AB216" s="19">
        <v>35864</v>
      </c>
      <c r="AC216" s="19">
        <v>16388</v>
      </c>
      <c r="AD216" s="19">
        <v>22264</v>
      </c>
      <c r="AE216" s="19">
        <v>10310</v>
      </c>
      <c r="AF216" s="19"/>
      <c r="AG216" s="19">
        <v>10075</v>
      </c>
      <c r="AH216" s="19">
        <v>23686.6</v>
      </c>
      <c r="AI216" s="19"/>
      <c r="AJ216" s="19">
        <v>140677.6</v>
      </c>
      <c r="AK216" s="19">
        <v>31205</v>
      </c>
      <c r="AL216" s="19">
        <v>13445</v>
      </c>
      <c r="AM216" s="19">
        <v>15671</v>
      </c>
      <c r="AN216" s="19">
        <v>11757.5</v>
      </c>
      <c r="AO216" s="19">
        <v>24940</v>
      </c>
      <c r="AP216" s="19">
        <v>22670.5</v>
      </c>
      <c r="AQ216" s="19">
        <v>14227</v>
      </c>
      <c r="AR216" s="19">
        <v>28820</v>
      </c>
      <c r="AS216" s="19">
        <v>14395</v>
      </c>
      <c r="AT216" s="19">
        <v>29465</v>
      </c>
      <c r="AU216" s="19">
        <v>11160</v>
      </c>
      <c r="AV216" s="19">
        <v>14715</v>
      </c>
      <c r="AW216" s="19">
        <v>232471</v>
      </c>
      <c r="AX216" s="19">
        <v>31397</v>
      </c>
      <c r="AY216" s="19">
        <v>31397</v>
      </c>
      <c r="AZ216" s="19">
        <v>454991.6</v>
      </c>
    </row>
    <row r="217" spans="1:52" x14ac:dyDescent="0.3">
      <c r="B217" t="s">
        <v>778</v>
      </c>
      <c r="C217" t="s">
        <v>43</v>
      </c>
      <c r="D217" s="18">
        <v>100</v>
      </c>
      <c r="E217" s="38">
        <v>-100</v>
      </c>
      <c r="F217" s="18">
        <v>0</v>
      </c>
      <c r="N217" t="s">
        <v>174</v>
      </c>
      <c r="O217" t="s">
        <v>176</v>
      </c>
      <c r="P217" s="18"/>
      <c r="Q217" s="18"/>
      <c r="R217" s="18"/>
      <c r="S217" s="18"/>
      <c r="T217" s="18"/>
      <c r="U217" s="18"/>
      <c r="V217" s="18"/>
      <c r="W217" s="18">
        <v>1082.8000000000002</v>
      </c>
      <c r="X217" s="18"/>
      <c r="Y217" s="18">
        <v>1082.8000000000002</v>
      </c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>
        <v>1082.8000000000002</v>
      </c>
    </row>
    <row r="218" spans="1:52" x14ac:dyDescent="0.3">
      <c r="B218" t="s">
        <v>779</v>
      </c>
      <c r="C218" t="s">
        <v>411</v>
      </c>
      <c r="D218" s="18">
        <v>10369.5</v>
      </c>
      <c r="E218" s="38">
        <v>-10369.5</v>
      </c>
      <c r="F218" s="18">
        <v>0</v>
      </c>
      <c r="N218" s="17" t="s">
        <v>186</v>
      </c>
      <c r="O218" s="17"/>
      <c r="P218" s="19"/>
      <c r="Q218" s="19"/>
      <c r="R218" s="19"/>
      <c r="S218" s="19"/>
      <c r="T218" s="19"/>
      <c r="U218" s="19"/>
      <c r="V218" s="19"/>
      <c r="W218" s="19">
        <v>1082.8000000000002</v>
      </c>
      <c r="X218" s="19"/>
      <c r="Y218" s="19">
        <v>1082.8000000000002</v>
      </c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>
        <v>1082.8000000000002</v>
      </c>
    </row>
    <row r="219" spans="1:52" x14ac:dyDescent="0.3">
      <c r="B219" t="s">
        <v>781</v>
      </c>
      <c r="C219" t="s">
        <v>20</v>
      </c>
      <c r="D219" s="18">
        <v>7336</v>
      </c>
      <c r="E219" s="38">
        <v>-7336</v>
      </c>
      <c r="F219" s="18">
        <v>0</v>
      </c>
      <c r="N219" t="s">
        <v>224</v>
      </c>
      <c r="O219" t="s">
        <v>210</v>
      </c>
      <c r="P219" s="18"/>
      <c r="Q219" s="18"/>
      <c r="R219" s="18"/>
      <c r="S219" s="18"/>
      <c r="T219" s="18"/>
      <c r="U219" s="18"/>
      <c r="V219" s="18"/>
      <c r="W219" s="18"/>
      <c r="X219" s="18">
        <v>799.2</v>
      </c>
      <c r="Y219" s="18">
        <v>799.2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>
        <v>799.2</v>
      </c>
    </row>
    <row r="220" spans="1:52" x14ac:dyDescent="0.3">
      <c r="B220" t="s">
        <v>782</v>
      </c>
      <c r="C220" t="s">
        <v>411</v>
      </c>
      <c r="D220" s="18">
        <v>8417</v>
      </c>
      <c r="E220" s="38">
        <v>-8417</v>
      </c>
      <c r="F220" s="18">
        <v>0</v>
      </c>
      <c r="N220" s="17" t="s">
        <v>225</v>
      </c>
      <c r="O220" s="17"/>
      <c r="P220" s="19"/>
      <c r="Q220" s="19"/>
      <c r="R220" s="19"/>
      <c r="S220" s="19"/>
      <c r="T220" s="19"/>
      <c r="U220" s="19"/>
      <c r="V220" s="19"/>
      <c r="W220" s="19"/>
      <c r="X220" s="19">
        <v>799.2</v>
      </c>
      <c r="Y220" s="19">
        <v>799.2</v>
      </c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>
        <v>799.2</v>
      </c>
    </row>
    <row r="221" spans="1:52" x14ac:dyDescent="0.3">
      <c r="B221" t="s">
        <v>783</v>
      </c>
      <c r="C221" t="s">
        <v>493</v>
      </c>
      <c r="D221" s="18">
        <v>3484</v>
      </c>
      <c r="E221" s="38">
        <v>-3484</v>
      </c>
      <c r="F221" s="18">
        <v>0</v>
      </c>
      <c r="N221" t="s">
        <v>229</v>
      </c>
      <c r="O221" t="s">
        <v>227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>
        <v>10399</v>
      </c>
      <c r="AF221" s="18"/>
      <c r="AG221" s="18"/>
      <c r="AH221" s="18"/>
      <c r="AI221" s="18"/>
      <c r="AJ221" s="18">
        <v>10399</v>
      </c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>
        <v>10399</v>
      </c>
    </row>
    <row r="222" spans="1:52" x14ac:dyDescent="0.3">
      <c r="B222" t="s">
        <v>785</v>
      </c>
      <c r="C222" t="s">
        <v>411</v>
      </c>
      <c r="D222" s="18">
        <v>13110</v>
      </c>
      <c r="E222" s="38">
        <v>-13110</v>
      </c>
      <c r="F222" s="18">
        <v>0</v>
      </c>
      <c r="O222" t="s">
        <v>243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>
        <v>49</v>
      </c>
      <c r="AF222" s="18"/>
      <c r="AG222" s="18"/>
      <c r="AH222" s="18"/>
      <c r="AI222" s="18"/>
      <c r="AJ222" s="18">
        <v>49</v>
      </c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>
        <v>49</v>
      </c>
    </row>
    <row r="223" spans="1:52" x14ac:dyDescent="0.3">
      <c r="B223" t="s">
        <v>790</v>
      </c>
      <c r="C223" t="s">
        <v>786</v>
      </c>
      <c r="D223" s="18">
        <v>1239.5999999999999</v>
      </c>
      <c r="E223" s="38">
        <v>-1239.5999999999999</v>
      </c>
      <c r="F223" s="18">
        <v>0</v>
      </c>
      <c r="O223" t="s">
        <v>247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>
        <v>3408</v>
      </c>
      <c r="AF223" s="18"/>
      <c r="AG223" s="18"/>
      <c r="AH223" s="18"/>
      <c r="AI223" s="18"/>
      <c r="AJ223" s="18">
        <v>3408</v>
      </c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>
        <v>3408</v>
      </c>
    </row>
    <row r="224" spans="1:52" x14ac:dyDescent="0.3">
      <c r="B224" t="s">
        <v>791</v>
      </c>
      <c r="C224" t="s">
        <v>411</v>
      </c>
      <c r="D224" s="18">
        <v>13110</v>
      </c>
      <c r="E224" s="38">
        <v>-13110</v>
      </c>
      <c r="F224" s="18">
        <v>0</v>
      </c>
      <c r="O224" t="s">
        <v>266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>
        <v>3198</v>
      </c>
      <c r="AG224" s="18"/>
      <c r="AH224" s="18"/>
      <c r="AI224" s="18"/>
      <c r="AJ224" s="18">
        <v>3198</v>
      </c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>
        <v>3198</v>
      </c>
    </row>
    <row r="225" spans="1:52" x14ac:dyDescent="0.3">
      <c r="B225" t="s">
        <v>792</v>
      </c>
      <c r="C225" t="s">
        <v>62</v>
      </c>
      <c r="D225" s="18">
        <v>14715</v>
      </c>
      <c r="E225" s="38">
        <v>-14715</v>
      </c>
      <c r="F225" s="18">
        <v>0</v>
      </c>
      <c r="O225" t="s">
        <v>318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>
        <v>3959</v>
      </c>
      <c r="AJ225" s="18">
        <v>3959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>
        <v>3959</v>
      </c>
    </row>
    <row r="226" spans="1:52" x14ac:dyDescent="0.3">
      <c r="B226" t="s">
        <v>795</v>
      </c>
      <c r="C226" t="s">
        <v>411</v>
      </c>
      <c r="D226" s="18">
        <v>6750</v>
      </c>
      <c r="E226" s="38">
        <v>-6750</v>
      </c>
      <c r="F226" s="18">
        <v>0</v>
      </c>
      <c r="O226" t="s">
        <v>412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>
        <v>205</v>
      </c>
      <c r="AC226" s="18"/>
      <c r="AD226" s="18"/>
      <c r="AE226" s="18"/>
      <c r="AF226" s="18"/>
      <c r="AG226" s="18"/>
      <c r="AH226" s="18"/>
      <c r="AI226" s="18"/>
      <c r="AJ226" s="18">
        <v>205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>
        <v>205</v>
      </c>
    </row>
    <row r="227" spans="1:52" x14ac:dyDescent="0.3">
      <c r="B227" t="s">
        <v>796</v>
      </c>
      <c r="C227" t="s">
        <v>402</v>
      </c>
      <c r="D227" s="18">
        <v>6201.1</v>
      </c>
      <c r="E227" s="38">
        <v>-6201.1</v>
      </c>
      <c r="F227" s="18">
        <v>0</v>
      </c>
      <c r="O227" t="s">
        <v>478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>
        <v>3070</v>
      </c>
      <c r="AD227" s="18"/>
      <c r="AE227" s="18"/>
      <c r="AF227" s="18"/>
      <c r="AG227" s="18"/>
      <c r="AH227" s="18"/>
      <c r="AI227" s="18"/>
      <c r="AJ227" s="18">
        <v>3070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>
        <v>3070</v>
      </c>
    </row>
    <row r="228" spans="1:52" x14ac:dyDescent="0.3">
      <c r="B228" t="s">
        <v>797</v>
      </c>
      <c r="C228" t="s">
        <v>23</v>
      </c>
      <c r="D228" s="18">
        <v>10120</v>
      </c>
      <c r="E228" s="38">
        <v>-10120</v>
      </c>
      <c r="F228" s="18">
        <v>0</v>
      </c>
      <c r="O228" t="s">
        <v>504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>
        <v>5175.3999999999996</v>
      </c>
      <c r="AE228" s="18"/>
      <c r="AF228" s="18"/>
      <c r="AG228" s="18"/>
      <c r="AH228" s="18"/>
      <c r="AI228" s="18"/>
      <c r="AJ228" s="18">
        <v>5175.3999999999996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>
        <v>5175.3999999999996</v>
      </c>
    </row>
    <row r="229" spans="1:52" x14ac:dyDescent="0.3">
      <c r="B229" t="s">
        <v>798</v>
      </c>
      <c r="C229" t="s">
        <v>411</v>
      </c>
      <c r="D229" s="18">
        <v>14068</v>
      </c>
      <c r="E229" s="38">
        <v>-14068</v>
      </c>
      <c r="F229" s="18">
        <v>0</v>
      </c>
      <c r="N229" s="17" t="s">
        <v>256</v>
      </c>
      <c r="O229" s="1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>
        <v>205</v>
      </c>
      <c r="AC229" s="19">
        <v>3070</v>
      </c>
      <c r="AD229" s="19">
        <v>5175.3999999999996</v>
      </c>
      <c r="AE229" s="19">
        <v>13856</v>
      </c>
      <c r="AF229" s="19">
        <v>3198</v>
      </c>
      <c r="AG229" s="19"/>
      <c r="AH229" s="19"/>
      <c r="AI229" s="19">
        <v>3959</v>
      </c>
      <c r="AJ229" s="19">
        <v>29463.4</v>
      </c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>
        <v>29463.4</v>
      </c>
    </row>
    <row r="230" spans="1:52" x14ac:dyDescent="0.3">
      <c r="B230" t="s">
        <v>799</v>
      </c>
      <c r="C230" t="s">
        <v>493</v>
      </c>
      <c r="D230" s="18">
        <v>3241</v>
      </c>
      <c r="E230" s="38">
        <v>-3241</v>
      </c>
      <c r="F230" s="18">
        <v>0</v>
      </c>
      <c r="N230" t="s">
        <v>263</v>
      </c>
      <c r="O230" t="s">
        <v>257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>
        <v>5356</v>
      </c>
      <c r="AG230" s="18"/>
      <c r="AH230" s="18"/>
      <c r="AI230" s="18"/>
      <c r="AJ230" s="18">
        <v>5356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>
        <v>5356</v>
      </c>
    </row>
    <row r="231" spans="1:52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262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>
        <v>130</v>
      </c>
      <c r="AG231" s="18"/>
      <c r="AH231" s="18"/>
      <c r="AI231" s="18"/>
      <c r="AJ231" s="18">
        <v>130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>
        <v>130</v>
      </c>
    </row>
    <row r="232" spans="1:52" x14ac:dyDescent="0.3">
      <c r="A232" t="s">
        <v>131</v>
      </c>
      <c r="D232" s="18">
        <v>1503039.1</v>
      </c>
      <c r="E232" s="38">
        <v>-1400072.8000000003</v>
      </c>
      <c r="F232" s="18">
        <v>102966.3</v>
      </c>
      <c r="O232" t="s">
        <v>322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>
        <v>240</v>
      </c>
      <c r="AH232" s="18"/>
      <c r="AI232" s="18"/>
      <c r="AJ232" s="18">
        <v>240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>
        <v>240</v>
      </c>
    </row>
    <row r="233" spans="1:52" x14ac:dyDescent="0.3">
      <c r="O233" t="s">
        <v>421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2676</v>
      </c>
      <c r="AC233" s="18"/>
      <c r="AD233" s="18"/>
      <c r="AE233" s="18"/>
      <c r="AF233" s="18"/>
      <c r="AG233" s="18"/>
      <c r="AH233" s="18"/>
      <c r="AI233" s="18"/>
      <c r="AJ233" s="18">
        <v>2676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>
        <v>2676</v>
      </c>
    </row>
    <row r="234" spans="1:52" x14ac:dyDescent="0.3">
      <c r="O234" t="s">
        <v>1179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>
        <v>2132.5</v>
      </c>
      <c r="AY234" s="18">
        <v>2132.5</v>
      </c>
      <c r="AZ234" s="18">
        <v>2132.5</v>
      </c>
    </row>
    <row r="235" spans="1:52" x14ac:dyDescent="0.3">
      <c r="N235" s="17" t="s">
        <v>264</v>
      </c>
      <c r="O235" s="1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>
        <v>2676</v>
      </c>
      <c r="AC235" s="19"/>
      <c r="AD235" s="19"/>
      <c r="AE235" s="19"/>
      <c r="AF235" s="19">
        <v>5486</v>
      </c>
      <c r="AG235" s="19">
        <v>240</v>
      </c>
      <c r="AH235" s="19"/>
      <c r="AI235" s="19"/>
      <c r="AJ235" s="19">
        <v>8402</v>
      </c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>
        <v>2132.5</v>
      </c>
      <c r="AY235" s="19">
        <v>2132.5</v>
      </c>
      <c r="AZ235" s="19">
        <v>10534.5</v>
      </c>
    </row>
    <row r="236" spans="1:52" x14ac:dyDescent="0.3">
      <c r="N236" t="s">
        <v>281</v>
      </c>
      <c r="O236" t="s">
        <v>279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>
        <v>2022</v>
      </c>
      <c r="AG236" s="18"/>
      <c r="AH236" s="18"/>
      <c r="AI236" s="18"/>
      <c r="AJ236" s="18">
        <v>2022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>
        <v>2022</v>
      </c>
    </row>
    <row r="237" spans="1:52" x14ac:dyDescent="0.3">
      <c r="O237" t="s">
        <v>326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>
        <v>2225</v>
      </c>
      <c r="AI237" s="18"/>
      <c r="AJ237" s="18">
        <v>2225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>
        <v>2225</v>
      </c>
    </row>
    <row r="238" spans="1:52" x14ac:dyDescent="0.3">
      <c r="N238" s="17" t="s">
        <v>282</v>
      </c>
      <c r="O238" s="1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>
        <v>2022</v>
      </c>
      <c r="AG238" s="19"/>
      <c r="AH238" s="19">
        <v>2225</v>
      </c>
      <c r="AI238" s="19"/>
      <c r="AJ238" s="19">
        <v>4247</v>
      </c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>
        <v>4247</v>
      </c>
    </row>
    <row r="239" spans="1:52" x14ac:dyDescent="0.3">
      <c r="N239" t="s">
        <v>290</v>
      </c>
      <c r="O239" t="s">
        <v>316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>
        <v>10807.25</v>
      </c>
      <c r="AH239" s="18"/>
      <c r="AI239" s="18"/>
      <c r="AJ239" s="18">
        <v>10807.25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>
        <v>10807.25</v>
      </c>
    </row>
    <row r="240" spans="1:52" x14ac:dyDescent="0.3">
      <c r="N240" s="17" t="s">
        <v>292</v>
      </c>
      <c r="O240" s="1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>
        <v>10807.25</v>
      </c>
      <c r="AH240" s="19"/>
      <c r="AI240" s="19"/>
      <c r="AJ240" s="19">
        <v>10807.25</v>
      </c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>
        <v>10807.25</v>
      </c>
    </row>
    <row r="241" spans="14:52" x14ac:dyDescent="0.3">
      <c r="N241" t="s">
        <v>366</v>
      </c>
      <c r="O241" t="s">
        <v>364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>
        <v>855</v>
      </c>
      <c r="AB241" s="18"/>
      <c r="AC241" s="18"/>
      <c r="AD241" s="18"/>
      <c r="AE241" s="18"/>
      <c r="AF241" s="18"/>
      <c r="AG241" s="18"/>
      <c r="AH241" s="18"/>
      <c r="AI241" s="18"/>
      <c r="AJ241" s="18">
        <v>855</v>
      </c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>
        <v>855</v>
      </c>
    </row>
    <row r="242" spans="14:52" x14ac:dyDescent="0.3">
      <c r="N242" s="17" t="s">
        <v>383</v>
      </c>
      <c r="O242" s="1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>
        <v>855</v>
      </c>
      <c r="AB242" s="19"/>
      <c r="AC242" s="19"/>
      <c r="AD242" s="19"/>
      <c r="AE242" s="19"/>
      <c r="AF242" s="19"/>
      <c r="AG242" s="19"/>
      <c r="AH242" s="19"/>
      <c r="AI242" s="19"/>
      <c r="AJ242" s="19">
        <v>855</v>
      </c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>
        <v>855</v>
      </c>
    </row>
    <row r="243" spans="14:52" x14ac:dyDescent="0.3">
      <c r="N243" t="s">
        <v>376</v>
      </c>
      <c r="O243" t="s">
        <v>374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>
        <v>9592</v>
      </c>
      <c r="AB243" s="18"/>
      <c r="AC243" s="18"/>
      <c r="AD243" s="18"/>
      <c r="AE243" s="18"/>
      <c r="AF243" s="18"/>
      <c r="AG243" s="18"/>
      <c r="AH243" s="18"/>
      <c r="AI243" s="18"/>
      <c r="AJ243" s="18">
        <v>9592</v>
      </c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>
        <v>9592</v>
      </c>
    </row>
    <row r="244" spans="14:52" x14ac:dyDescent="0.3">
      <c r="N244" s="17" t="s">
        <v>384</v>
      </c>
      <c r="O244" s="1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>
        <v>9592</v>
      </c>
      <c r="AB244" s="19"/>
      <c r="AC244" s="19"/>
      <c r="AD244" s="19"/>
      <c r="AE244" s="19"/>
      <c r="AF244" s="19"/>
      <c r="AG244" s="19"/>
      <c r="AH244" s="19"/>
      <c r="AI244" s="19"/>
      <c r="AJ244" s="19">
        <v>9592</v>
      </c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>
        <v>9592</v>
      </c>
    </row>
    <row r="245" spans="14:52" x14ac:dyDescent="0.3">
      <c r="N245" t="s">
        <v>402</v>
      </c>
      <c r="O245" t="s">
        <v>400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>
        <v>5056.2</v>
      </c>
      <c r="AC245" s="18"/>
      <c r="AD245" s="18"/>
      <c r="AE245" s="18"/>
      <c r="AF245" s="18"/>
      <c r="AG245" s="18"/>
      <c r="AH245" s="18"/>
      <c r="AI245" s="18"/>
      <c r="AJ245" s="18">
        <v>5056.2</v>
      </c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>
        <v>5056.2</v>
      </c>
    </row>
    <row r="246" spans="14:52" x14ac:dyDescent="0.3">
      <c r="O246" t="s">
        <v>403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>
        <v>100</v>
      </c>
      <c r="AC246" s="18"/>
      <c r="AD246" s="18"/>
      <c r="AE246" s="18"/>
      <c r="AF246" s="18"/>
      <c r="AG246" s="18"/>
      <c r="AH246" s="18"/>
      <c r="AI246" s="18"/>
      <c r="AJ246" s="18">
        <v>100</v>
      </c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>
        <v>100</v>
      </c>
    </row>
    <row r="247" spans="14:52" x14ac:dyDescent="0.3">
      <c r="O247" t="s">
        <v>417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>
        <v>5006.3999999999996</v>
      </c>
      <c r="AC247" s="18"/>
      <c r="AD247" s="18"/>
      <c r="AE247" s="18"/>
      <c r="AF247" s="18"/>
      <c r="AG247" s="18"/>
      <c r="AH247" s="18"/>
      <c r="AI247" s="18"/>
      <c r="AJ247" s="18">
        <v>5006.3999999999996</v>
      </c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>
        <v>5006.3999999999996</v>
      </c>
    </row>
    <row r="248" spans="14:52" x14ac:dyDescent="0.3">
      <c r="O248" t="s">
        <v>418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>
        <v>400</v>
      </c>
      <c r="AC248" s="18"/>
      <c r="AD248" s="18"/>
      <c r="AE248" s="18"/>
      <c r="AF248" s="18"/>
      <c r="AG248" s="18"/>
      <c r="AH248" s="18"/>
      <c r="AI248" s="18"/>
      <c r="AJ248" s="18">
        <v>400</v>
      </c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400</v>
      </c>
    </row>
    <row r="249" spans="14:52" x14ac:dyDescent="0.3">
      <c r="O249" t="s">
        <v>449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>
        <v>720</v>
      </c>
      <c r="AC249" s="18"/>
      <c r="AD249" s="18"/>
      <c r="AE249" s="18"/>
      <c r="AF249" s="18"/>
      <c r="AG249" s="18"/>
      <c r="AH249" s="18"/>
      <c r="AI249" s="18"/>
      <c r="AJ249" s="18">
        <v>720</v>
      </c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>
        <v>720</v>
      </c>
    </row>
    <row r="250" spans="14:52" x14ac:dyDescent="0.3">
      <c r="O250" t="s">
        <v>459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>
        <v>5120</v>
      </c>
      <c r="AD250" s="18"/>
      <c r="AE250" s="18"/>
      <c r="AF250" s="18"/>
      <c r="AG250" s="18"/>
      <c r="AH250" s="18"/>
      <c r="AI250" s="18"/>
      <c r="AJ250" s="18">
        <v>5120</v>
      </c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>
        <v>5120</v>
      </c>
    </row>
    <row r="251" spans="14:52" x14ac:dyDescent="0.3">
      <c r="O251" t="s">
        <v>479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>
        <v>5366.6</v>
      </c>
      <c r="AD251" s="18"/>
      <c r="AE251" s="18"/>
      <c r="AF251" s="18"/>
      <c r="AG251" s="18"/>
      <c r="AH251" s="18"/>
      <c r="AI251" s="18"/>
      <c r="AJ251" s="18">
        <v>5366.6</v>
      </c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>
        <v>5366.6</v>
      </c>
    </row>
    <row r="252" spans="14:52" x14ac:dyDescent="0.3">
      <c r="O252" t="s">
        <v>483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>
        <v>2374</v>
      </c>
      <c r="AD252" s="18"/>
      <c r="AE252" s="18"/>
      <c r="AF252" s="18"/>
      <c r="AG252" s="18"/>
      <c r="AH252" s="18"/>
      <c r="AI252" s="18"/>
      <c r="AJ252" s="18">
        <v>2374</v>
      </c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>
        <v>2374</v>
      </c>
    </row>
    <row r="253" spans="14:52" x14ac:dyDescent="0.3">
      <c r="O253" t="s">
        <v>484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>
        <v>2024</v>
      </c>
      <c r="AD253" s="18"/>
      <c r="AE253" s="18"/>
      <c r="AF253" s="18"/>
      <c r="AG253" s="18"/>
      <c r="AH253" s="18"/>
      <c r="AI253" s="18"/>
      <c r="AJ253" s="18">
        <v>2024</v>
      </c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>
        <v>2024</v>
      </c>
    </row>
    <row r="254" spans="14:52" x14ac:dyDescent="0.3">
      <c r="O254" t="s">
        <v>538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>
        <v>5014.8</v>
      </c>
      <c r="AE254" s="18"/>
      <c r="AF254" s="18"/>
      <c r="AG254" s="18"/>
      <c r="AH254" s="18"/>
      <c r="AI254" s="18"/>
      <c r="AJ254" s="18">
        <v>5014.8</v>
      </c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>
        <v>5014.8</v>
      </c>
    </row>
    <row r="255" spans="14:52" x14ac:dyDescent="0.3">
      <c r="O255" t="s">
        <v>549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>
        <v>1080</v>
      </c>
      <c r="AS255" s="18"/>
      <c r="AT255" s="18"/>
      <c r="AU255" s="18"/>
      <c r="AV255" s="18"/>
      <c r="AW255" s="18">
        <v>1080</v>
      </c>
      <c r="AX255" s="18"/>
      <c r="AY255" s="18"/>
      <c r="AZ255" s="18">
        <v>1080</v>
      </c>
    </row>
    <row r="256" spans="14:52" x14ac:dyDescent="0.3">
      <c r="O256" t="s">
        <v>559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>
        <v>5183.6000000000004</v>
      </c>
      <c r="AS256" s="18"/>
      <c r="AT256" s="18"/>
      <c r="AU256" s="18"/>
      <c r="AV256" s="18"/>
      <c r="AW256" s="18">
        <v>5183.6000000000004</v>
      </c>
      <c r="AX256" s="18"/>
      <c r="AY256" s="18"/>
      <c r="AZ256" s="18">
        <v>5183.6000000000004</v>
      </c>
    </row>
    <row r="257" spans="15:52" x14ac:dyDescent="0.3">
      <c r="O257" t="s">
        <v>567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>
        <v>2696.8</v>
      </c>
      <c r="AS257" s="18"/>
      <c r="AT257" s="18"/>
      <c r="AU257" s="18"/>
      <c r="AV257" s="18"/>
      <c r="AW257" s="18">
        <v>2696.8</v>
      </c>
      <c r="AX257" s="18"/>
      <c r="AY257" s="18"/>
      <c r="AZ257" s="18">
        <v>2696.8</v>
      </c>
    </row>
    <row r="258" spans="15:52" x14ac:dyDescent="0.3">
      <c r="O258" t="s">
        <v>603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>
        <v>6532.4</v>
      </c>
      <c r="AT258" s="18"/>
      <c r="AU258" s="18"/>
      <c r="AV258" s="18"/>
      <c r="AW258" s="18">
        <v>6532.4</v>
      </c>
      <c r="AX258" s="18"/>
      <c r="AY258" s="18"/>
      <c r="AZ258" s="18">
        <v>6532.4</v>
      </c>
    </row>
    <row r="259" spans="15:52" x14ac:dyDescent="0.3">
      <c r="O259" t="s">
        <v>610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>
        <v>5877.3</v>
      </c>
      <c r="AT259" s="18"/>
      <c r="AU259" s="18"/>
      <c r="AV259" s="18"/>
      <c r="AW259" s="18">
        <v>5877.3</v>
      </c>
      <c r="AX259" s="18"/>
      <c r="AY259" s="18"/>
      <c r="AZ259" s="18">
        <v>5877.3</v>
      </c>
    </row>
    <row r="260" spans="15:52" x14ac:dyDescent="0.3">
      <c r="O260" t="s">
        <v>645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>
        <v>6379.9</v>
      </c>
      <c r="AU260" s="18"/>
      <c r="AV260" s="18"/>
      <c r="AW260" s="18">
        <v>6379.9</v>
      </c>
      <c r="AX260" s="18"/>
      <c r="AY260" s="18"/>
      <c r="AZ260" s="18">
        <v>6379.9</v>
      </c>
    </row>
    <row r="261" spans="15:52" x14ac:dyDescent="0.3">
      <c r="O261" t="s">
        <v>651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>
        <v>315</v>
      </c>
      <c r="AU261" s="18"/>
      <c r="AV261" s="18"/>
      <c r="AW261" s="18">
        <v>315</v>
      </c>
      <c r="AX261" s="18"/>
      <c r="AY261" s="18"/>
      <c r="AZ261" s="18">
        <v>315</v>
      </c>
    </row>
    <row r="262" spans="15:52" x14ac:dyDescent="0.3">
      <c r="O262" t="s">
        <v>688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>
        <v>6361.1</v>
      </c>
      <c r="AV262" s="18"/>
      <c r="AW262" s="18">
        <v>6361.1</v>
      </c>
      <c r="AX262" s="18"/>
      <c r="AY262" s="18"/>
      <c r="AZ262" s="18">
        <v>6361.1</v>
      </c>
    </row>
    <row r="263" spans="15:52" x14ac:dyDescent="0.3">
      <c r="O263" t="s">
        <v>728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>
        <v>6096.1</v>
      </c>
      <c r="AV263" s="18"/>
      <c r="AW263" s="18">
        <v>6096.1</v>
      </c>
      <c r="AX263" s="18"/>
      <c r="AY263" s="18"/>
      <c r="AZ263" s="18">
        <v>6096.1</v>
      </c>
    </row>
    <row r="264" spans="15:52" x14ac:dyDescent="0.3">
      <c r="O264" t="s">
        <v>796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>
        <v>6201.1</v>
      </c>
      <c r="AW264" s="18">
        <v>6201.1</v>
      </c>
      <c r="AX264" s="18"/>
      <c r="AY264" s="18"/>
      <c r="AZ264" s="18">
        <v>6201.1</v>
      </c>
    </row>
    <row r="265" spans="15:52" x14ac:dyDescent="0.3">
      <c r="O265" t="s">
        <v>848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>
        <v>6223.6</v>
      </c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>
        <v>6223.6</v>
      </c>
      <c r="AX265" s="18"/>
      <c r="AY265" s="18"/>
      <c r="AZ265" s="18">
        <v>6223.6</v>
      </c>
    </row>
    <row r="266" spans="15:52" x14ac:dyDescent="0.3">
      <c r="O266" t="s">
        <v>859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>
        <v>5183.6000000000004</v>
      </c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>
        <v>5183.6000000000004</v>
      </c>
      <c r="AX266" s="18"/>
      <c r="AY266" s="18"/>
      <c r="AZ266" s="18">
        <v>5183.6000000000004</v>
      </c>
    </row>
    <row r="267" spans="15:52" x14ac:dyDescent="0.3">
      <c r="O267" t="s">
        <v>917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>
        <v>6136.8</v>
      </c>
      <c r="AN267" s="18"/>
      <c r="AO267" s="18"/>
      <c r="AP267" s="18"/>
      <c r="AQ267" s="18"/>
      <c r="AR267" s="18"/>
      <c r="AS267" s="18"/>
      <c r="AT267" s="18"/>
      <c r="AU267" s="18"/>
      <c r="AV267" s="18"/>
      <c r="AW267" s="18">
        <v>6136.8</v>
      </c>
      <c r="AX267" s="18"/>
      <c r="AY267" s="18"/>
      <c r="AZ267" s="18">
        <v>6136.8</v>
      </c>
    </row>
    <row r="268" spans="15:52" x14ac:dyDescent="0.3">
      <c r="O268" t="s">
        <v>945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>
        <v>3546.1</v>
      </c>
      <c r="AO268" s="18"/>
      <c r="AP268" s="18"/>
      <c r="AQ268" s="18"/>
      <c r="AR268" s="18"/>
      <c r="AS268" s="18"/>
      <c r="AT268" s="18"/>
      <c r="AU268" s="18"/>
      <c r="AV268" s="18"/>
      <c r="AW268" s="18">
        <v>3546.1</v>
      </c>
      <c r="AX268" s="18"/>
      <c r="AY268" s="18"/>
      <c r="AZ268" s="18">
        <v>3546.1</v>
      </c>
    </row>
    <row r="269" spans="15:52" x14ac:dyDescent="0.3">
      <c r="O269" t="s">
        <v>1000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>
        <v>3137.3</v>
      </c>
      <c r="AP269" s="18"/>
      <c r="AQ269" s="18"/>
      <c r="AR269" s="18"/>
      <c r="AS269" s="18"/>
      <c r="AT269" s="18"/>
      <c r="AU269" s="18"/>
      <c r="AV269" s="18"/>
      <c r="AW269" s="18">
        <v>3137.3</v>
      </c>
      <c r="AX269" s="18"/>
      <c r="AY269" s="18"/>
      <c r="AZ269" s="18">
        <v>3137.3</v>
      </c>
    </row>
    <row r="270" spans="15:52" x14ac:dyDescent="0.3">
      <c r="O270" t="s">
        <v>1068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>
        <v>5283.2</v>
      </c>
      <c r="AQ270" s="18"/>
      <c r="AR270" s="18"/>
      <c r="AS270" s="18"/>
      <c r="AT270" s="18"/>
      <c r="AU270" s="18"/>
      <c r="AV270" s="18"/>
      <c r="AW270" s="18">
        <v>5283.2</v>
      </c>
      <c r="AX270" s="18"/>
      <c r="AY270" s="18"/>
      <c r="AZ270" s="18">
        <v>5283.2</v>
      </c>
    </row>
    <row r="271" spans="15:52" x14ac:dyDescent="0.3">
      <c r="O271" t="s">
        <v>1069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>
        <v>105</v>
      </c>
      <c r="AQ271" s="18"/>
      <c r="AR271" s="18"/>
      <c r="AS271" s="18"/>
      <c r="AT271" s="18"/>
      <c r="AU271" s="18"/>
      <c r="AV271" s="18"/>
      <c r="AW271" s="18">
        <v>105</v>
      </c>
      <c r="AX271" s="18"/>
      <c r="AY271" s="18"/>
      <c r="AZ271" s="18">
        <v>105</v>
      </c>
    </row>
    <row r="272" spans="15:52" x14ac:dyDescent="0.3">
      <c r="O272" t="s">
        <v>1135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>
        <v>6136.1</v>
      </c>
      <c r="AR272" s="18"/>
      <c r="AS272" s="18"/>
      <c r="AT272" s="18"/>
      <c r="AU272" s="18"/>
      <c r="AV272" s="18"/>
      <c r="AW272" s="18">
        <v>6136.1</v>
      </c>
      <c r="AX272" s="18"/>
      <c r="AY272" s="18"/>
      <c r="AZ272" s="18">
        <v>6136.1</v>
      </c>
    </row>
    <row r="273" spans="14:52" x14ac:dyDescent="0.3">
      <c r="O273" t="s">
        <v>1196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6152.1</v>
      </c>
      <c r="AY273" s="18">
        <v>6152.1</v>
      </c>
      <c r="AZ273" s="18">
        <v>6152.1</v>
      </c>
    </row>
    <row r="274" spans="14:52" x14ac:dyDescent="0.3">
      <c r="N274" s="17" t="s">
        <v>423</v>
      </c>
      <c r="O274" s="1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>
        <v>11282.599999999999</v>
      </c>
      <c r="AC274" s="19">
        <v>14884.6</v>
      </c>
      <c r="AD274" s="19">
        <v>5014.8</v>
      </c>
      <c r="AE274" s="19"/>
      <c r="AF274" s="19"/>
      <c r="AG274" s="19"/>
      <c r="AH274" s="19"/>
      <c r="AI274" s="19"/>
      <c r="AJ274" s="19">
        <v>31181.999999999996</v>
      </c>
      <c r="AK274" s="19">
        <v>6223.6</v>
      </c>
      <c r="AL274" s="19">
        <v>5183.6000000000004</v>
      </c>
      <c r="AM274" s="19">
        <v>6136.8</v>
      </c>
      <c r="AN274" s="19">
        <v>3546.1</v>
      </c>
      <c r="AO274" s="19">
        <v>3137.3</v>
      </c>
      <c r="AP274" s="19">
        <v>5388.2</v>
      </c>
      <c r="AQ274" s="19">
        <v>6136.1</v>
      </c>
      <c r="AR274" s="19">
        <v>8960.4000000000015</v>
      </c>
      <c r="AS274" s="19">
        <v>12409.7</v>
      </c>
      <c r="AT274" s="19">
        <v>6694.9</v>
      </c>
      <c r="AU274" s="19">
        <v>12457.2</v>
      </c>
      <c r="AV274" s="19">
        <v>6201.1</v>
      </c>
      <c r="AW274" s="19">
        <v>82475</v>
      </c>
      <c r="AX274" s="19">
        <v>6152.1</v>
      </c>
      <c r="AY274" s="19">
        <v>6152.1</v>
      </c>
      <c r="AZ274" s="19">
        <v>119809.10000000005</v>
      </c>
    </row>
    <row r="275" spans="14:52" x14ac:dyDescent="0.3">
      <c r="N275" t="s">
        <v>411</v>
      </c>
      <c r="O275" t="s">
        <v>409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>
        <v>1760</v>
      </c>
      <c r="AC275" s="18"/>
      <c r="AD275" s="18"/>
      <c r="AE275" s="18"/>
      <c r="AF275" s="18"/>
      <c r="AG275" s="18"/>
      <c r="AH275" s="18"/>
      <c r="AI275" s="18"/>
      <c r="AJ275" s="18">
        <v>1760</v>
      </c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>
        <v>1760</v>
      </c>
    </row>
    <row r="276" spans="14:52" x14ac:dyDescent="0.3">
      <c r="O276" t="s">
        <v>413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>
        <v>12627</v>
      </c>
      <c r="AC276" s="18"/>
      <c r="AD276" s="18"/>
      <c r="AE276" s="18"/>
      <c r="AF276" s="18"/>
      <c r="AG276" s="18"/>
      <c r="AH276" s="18"/>
      <c r="AI276" s="18"/>
      <c r="AJ276" s="18">
        <v>12627</v>
      </c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>
        <v>12627</v>
      </c>
    </row>
    <row r="277" spans="14:52" x14ac:dyDescent="0.3">
      <c r="O277" t="s">
        <v>426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>
        <v>1311.4</v>
      </c>
      <c r="AC277" s="18"/>
      <c r="AD277" s="18"/>
      <c r="AE277" s="18"/>
      <c r="AF277" s="18"/>
      <c r="AG277" s="18"/>
      <c r="AH277" s="18"/>
      <c r="AI277" s="18"/>
      <c r="AJ277" s="18">
        <v>1311.4</v>
      </c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1311.4</v>
      </c>
    </row>
    <row r="278" spans="14:52" x14ac:dyDescent="0.3">
      <c r="O278" t="s">
        <v>427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>
        <v>13109.2</v>
      </c>
      <c r="AC278" s="18"/>
      <c r="AD278" s="18"/>
      <c r="AE278" s="18"/>
      <c r="AF278" s="18"/>
      <c r="AG278" s="18"/>
      <c r="AH278" s="18"/>
      <c r="AI278" s="18"/>
      <c r="AJ278" s="18">
        <v>13109.2</v>
      </c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13109.2</v>
      </c>
    </row>
    <row r="279" spans="14:52" x14ac:dyDescent="0.3">
      <c r="O279" t="s">
        <v>428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>
        <v>1000</v>
      </c>
      <c r="AC279" s="18"/>
      <c r="AD279" s="18"/>
      <c r="AE279" s="18"/>
      <c r="AF279" s="18"/>
      <c r="AG279" s="18"/>
      <c r="AH279" s="18"/>
      <c r="AI279" s="18"/>
      <c r="AJ279" s="18">
        <v>1000</v>
      </c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1000</v>
      </c>
    </row>
    <row r="280" spans="14:52" x14ac:dyDescent="0.3">
      <c r="O280" t="s">
        <v>429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>
        <v>9673.4</v>
      </c>
      <c r="AC280" s="18"/>
      <c r="AD280" s="18"/>
      <c r="AE280" s="18"/>
      <c r="AF280" s="18"/>
      <c r="AG280" s="18"/>
      <c r="AH280" s="18"/>
      <c r="AI280" s="18"/>
      <c r="AJ280" s="18">
        <v>9673.4</v>
      </c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>
        <v>9673.4</v>
      </c>
    </row>
    <row r="281" spans="14:52" x14ac:dyDescent="0.3">
      <c r="O281" t="s">
        <v>445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>
        <v>16976.2</v>
      </c>
      <c r="AC281" s="18"/>
      <c r="AD281" s="18"/>
      <c r="AE281" s="18"/>
      <c r="AF281" s="18"/>
      <c r="AG281" s="18"/>
      <c r="AH281" s="18"/>
      <c r="AI281" s="18"/>
      <c r="AJ281" s="18">
        <v>16976.2</v>
      </c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>
        <v>16976.2</v>
      </c>
    </row>
    <row r="282" spans="14:52" x14ac:dyDescent="0.3">
      <c r="O282" t="s">
        <v>447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>
        <v>5874</v>
      </c>
      <c r="AC282" s="18"/>
      <c r="AD282" s="18"/>
      <c r="AE282" s="18"/>
      <c r="AF282" s="18"/>
      <c r="AG282" s="18"/>
      <c r="AH282" s="18"/>
      <c r="AI282" s="18"/>
      <c r="AJ282" s="18">
        <v>5874</v>
      </c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>
        <v>5874</v>
      </c>
    </row>
    <row r="283" spans="14:52" x14ac:dyDescent="0.3">
      <c r="O283" t="s">
        <v>461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>
        <v>19017.5</v>
      </c>
      <c r="AD283" s="18"/>
      <c r="AE283" s="18"/>
      <c r="AF283" s="18"/>
      <c r="AG283" s="18"/>
      <c r="AH283" s="18"/>
      <c r="AI283" s="18"/>
      <c r="AJ283" s="18">
        <v>19017.5</v>
      </c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>
        <v>19017.5</v>
      </c>
    </row>
    <row r="284" spans="14:52" x14ac:dyDescent="0.3">
      <c r="O284" t="s">
        <v>466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>
        <v>19315.5</v>
      </c>
      <c r="AD284" s="18"/>
      <c r="AE284" s="18"/>
      <c r="AF284" s="18"/>
      <c r="AG284" s="18"/>
      <c r="AH284" s="18"/>
      <c r="AI284" s="18"/>
      <c r="AJ284" s="18">
        <v>19315.5</v>
      </c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>
        <v>19315.5</v>
      </c>
    </row>
    <row r="285" spans="14:52" x14ac:dyDescent="0.3">
      <c r="O285" t="s">
        <v>475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>
        <v>33172</v>
      </c>
      <c r="AD285" s="18"/>
      <c r="AE285" s="18"/>
      <c r="AF285" s="18"/>
      <c r="AG285" s="18"/>
      <c r="AH285" s="18"/>
      <c r="AI285" s="18"/>
      <c r="AJ285" s="18">
        <v>33172</v>
      </c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>
        <v>33172</v>
      </c>
    </row>
    <row r="286" spans="14:52" x14ac:dyDescent="0.3">
      <c r="O286" t="s">
        <v>477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>
        <v>312.5</v>
      </c>
      <c r="AD286" s="18"/>
      <c r="AE286" s="18"/>
      <c r="AF286" s="18"/>
      <c r="AG286" s="18"/>
      <c r="AH286" s="18"/>
      <c r="AI286" s="18"/>
      <c r="AJ286" s="18">
        <v>312.5</v>
      </c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>
        <v>312.5</v>
      </c>
    </row>
    <row r="287" spans="14:52" x14ac:dyDescent="0.3">
      <c r="O287" t="s">
        <v>503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>
        <v>12188.9</v>
      </c>
      <c r="AE287" s="18"/>
      <c r="AF287" s="18"/>
      <c r="AG287" s="18"/>
      <c r="AH287" s="18"/>
      <c r="AI287" s="18"/>
      <c r="AJ287" s="18">
        <v>12188.9</v>
      </c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>
        <v>12188.9</v>
      </c>
    </row>
    <row r="288" spans="14:52" x14ac:dyDescent="0.3">
      <c r="O288" t="s">
        <v>506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>
        <v>18684.5</v>
      </c>
      <c r="AE288" s="18"/>
      <c r="AF288" s="18"/>
      <c r="AG288" s="18"/>
      <c r="AH288" s="18"/>
      <c r="AI288" s="18"/>
      <c r="AJ288" s="18">
        <v>18684.5</v>
      </c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>
        <v>18684.5</v>
      </c>
    </row>
    <row r="289" spans="15:52" x14ac:dyDescent="0.3">
      <c r="O289" t="s">
        <v>513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>
        <v>7457.5</v>
      </c>
      <c r="AE289" s="18"/>
      <c r="AF289" s="18"/>
      <c r="AG289" s="18"/>
      <c r="AH289" s="18"/>
      <c r="AI289" s="18"/>
      <c r="AJ289" s="18">
        <v>7457.5</v>
      </c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>
        <v>7457.5</v>
      </c>
    </row>
    <row r="290" spans="15:52" x14ac:dyDescent="0.3">
      <c r="O290" t="s">
        <v>524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>
        <v>10565.5</v>
      </c>
      <c r="AE290" s="18"/>
      <c r="AF290" s="18"/>
      <c r="AG290" s="18"/>
      <c r="AH290" s="18"/>
      <c r="AI290" s="18"/>
      <c r="AJ290" s="18">
        <v>10565.5</v>
      </c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>
        <v>10565.5</v>
      </c>
    </row>
    <row r="291" spans="15:52" x14ac:dyDescent="0.3">
      <c r="O291" t="s">
        <v>531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>
        <v>777</v>
      </c>
      <c r="AE291" s="18"/>
      <c r="AF291" s="18"/>
      <c r="AG291" s="18"/>
      <c r="AH291" s="18"/>
      <c r="AI291" s="18"/>
      <c r="AJ291" s="18">
        <v>777</v>
      </c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>
        <v>777</v>
      </c>
    </row>
    <row r="292" spans="15:52" x14ac:dyDescent="0.3">
      <c r="O292" t="s">
        <v>532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>
        <v>1077</v>
      </c>
      <c r="AE292" s="18"/>
      <c r="AF292" s="18"/>
      <c r="AG292" s="18"/>
      <c r="AH292" s="18"/>
      <c r="AI292" s="18"/>
      <c r="AJ292" s="18">
        <v>1077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>
        <v>1077</v>
      </c>
    </row>
    <row r="293" spans="15:52" x14ac:dyDescent="0.3">
      <c r="O293" t="s">
        <v>534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>
        <v>19320.5</v>
      </c>
      <c r="AE293" s="18"/>
      <c r="AF293" s="18"/>
      <c r="AG293" s="18"/>
      <c r="AH293" s="18"/>
      <c r="AI293" s="18"/>
      <c r="AJ293" s="18">
        <v>19320.5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>
        <v>19320.5</v>
      </c>
    </row>
    <row r="294" spans="15:52" x14ac:dyDescent="0.3">
      <c r="O294" t="s">
        <v>548</v>
      </c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>
        <v>8273</v>
      </c>
      <c r="AS294" s="18"/>
      <c r="AT294" s="18"/>
      <c r="AU294" s="18"/>
      <c r="AV294" s="18"/>
      <c r="AW294" s="18">
        <v>8273</v>
      </c>
      <c r="AX294" s="18"/>
      <c r="AY294" s="18"/>
      <c r="AZ294" s="18">
        <v>8273</v>
      </c>
    </row>
    <row r="295" spans="15:52" x14ac:dyDescent="0.3">
      <c r="O295" t="s">
        <v>550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>
        <v>1233</v>
      </c>
      <c r="AS295" s="18"/>
      <c r="AT295" s="18"/>
      <c r="AU295" s="18"/>
      <c r="AV295" s="18"/>
      <c r="AW295" s="18">
        <v>1233</v>
      </c>
      <c r="AX295" s="18"/>
      <c r="AY295" s="18"/>
      <c r="AZ295" s="18">
        <v>1233</v>
      </c>
    </row>
    <row r="296" spans="15:52" x14ac:dyDescent="0.3">
      <c r="O296" t="s">
        <v>551</v>
      </c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>
        <v>7377</v>
      </c>
      <c r="AS296" s="18"/>
      <c r="AT296" s="18"/>
      <c r="AU296" s="18"/>
      <c r="AV296" s="18"/>
      <c r="AW296" s="18">
        <v>7377</v>
      </c>
      <c r="AX296" s="18"/>
      <c r="AY296" s="18"/>
      <c r="AZ296" s="18">
        <v>7377</v>
      </c>
    </row>
    <row r="297" spans="15:52" x14ac:dyDescent="0.3">
      <c r="O297" t="s">
        <v>560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>
        <v>28549</v>
      </c>
      <c r="AS297" s="18"/>
      <c r="AT297" s="18"/>
      <c r="AU297" s="18"/>
      <c r="AV297" s="18"/>
      <c r="AW297" s="18">
        <v>28549</v>
      </c>
      <c r="AX297" s="18"/>
      <c r="AY297" s="18"/>
      <c r="AZ297" s="18">
        <v>28549</v>
      </c>
    </row>
    <row r="298" spans="15:52" x14ac:dyDescent="0.3">
      <c r="O298" t="s">
        <v>566</v>
      </c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>
        <v>11502</v>
      </c>
      <c r="AS298" s="18"/>
      <c r="AT298" s="18"/>
      <c r="AU298" s="18"/>
      <c r="AV298" s="18"/>
      <c r="AW298" s="18">
        <v>11502</v>
      </c>
      <c r="AX298" s="18"/>
      <c r="AY298" s="18"/>
      <c r="AZ298" s="18">
        <v>11502</v>
      </c>
    </row>
    <row r="299" spans="15:52" x14ac:dyDescent="0.3">
      <c r="O299" t="s">
        <v>611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>
        <v>7961</v>
      </c>
      <c r="AT299" s="18"/>
      <c r="AU299" s="18"/>
      <c r="AV299" s="18"/>
      <c r="AW299" s="18">
        <v>7961</v>
      </c>
      <c r="AX299" s="18"/>
      <c r="AY299" s="18"/>
      <c r="AZ299" s="18">
        <v>7961</v>
      </c>
    </row>
    <row r="300" spans="15:52" x14ac:dyDescent="0.3">
      <c r="O300" t="s">
        <v>612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>
        <v>2678</v>
      </c>
      <c r="AT300" s="18"/>
      <c r="AU300" s="18"/>
      <c r="AV300" s="18"/>
      <c r="AW300" s="18">
        <v>2678</v>
      </c>
      <c r="AX300" s="18"/>
      <c r="AY300" s="18"/>
      <c r="AZ300" s="18">
        <v>2678</v>
      </c>
    </row>
    <row r="301" spans="15:52" x14ac:dyDescent="0.3">
      <c r="O301" t="s">
        <v>648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>
        <v>3029</v>
      </c>
      <c r="AU301" s="18"/>
      <c r="AV301" s="18"/>
      <c r="AW301" s="18">
        <v>3029</v>
      </c>
      <c r="AX301" s="18"/>
      <c r="AY301" s="18"/>
      <c r="AZ301" s="18">
        <v>3029</v>
      </c>
    </row>
    <row r="302" spans="15:52" x14ac:dyDescent="0.3">
      <c r="O302" t="s">
        <v>650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>
        <v>11425</v>
      </c>
      <c r="AU302" s="18"/>
      <c r="AV302" s="18"/>
      <c r="AW302" s="18">
        <v>11425</v>
      </c>
      <c r="AX302" s="18"/>
      <c r="AY302" s="18"/>
      <c r="AZ302" s="18">
        <v>11425</v>
      </c>
    </row>
    <row r="303" spans="15:52" x14ac:dyDescent="0.3">
      <c r="O303" t="s">
        <v>652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>
        <v>9888</v>
      </c>
      <c r="AU303" s="18"/>
      <c r="AV303" s="18"/>
      <c r="AW303" s="18">
        <v>9888</v>
      </c>
      <c r="AX303" s="18"/>
      <c r="AY303" s="18"/>
      <c r="AZ303" s="18">
        <v>9888</v>
      </c>
    </row>
    <row r="304" spans="15:52" x14ac:dyDescent="0.3">
      <c r="O304" t="s">
        <v>655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>
        <v>8819</v>
      </c>
      <c r="AU304" s="18"/>
      <c r="AV304" s="18"/>
      <c r="AW304" s="18">
        <v>8819</v>
      </c>
      <c r="AX304" s="18"/>
      <c r="AY304" s="18"/>
      <c r="AZ304" s="18">
        <v>8819</v>
      </c>
    </row>
    <row r="305" spans="15:52" x14ac:dyDescent="0.3">
      <c r="O305" t="s">
        <v>662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>
        <v>14422</v>
      </c>
      <c r="AU305" s="18"/>
      <c r="AV305" s="18"/>
      <c r="AW305" s="18">
        <v>14422</v>
      </c>
      <c r="AX305" s="18"/>
      <c r="AY305" s="18"/>
      <c r="AZ305" s="18">
        <v>14422</v>
      </c>
    </row>
    <row r="306" spans="15:52" x14ac:dyDescent="0.3">
      <c r="O306" t="s">
        <v>664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>
        <v>7593</v>
      </c>
      <c r="AU306" s="18"/>
      <c r="AV306" s="18"/>
      <c r="AW306" s="18">
        <v>7593</v>
      </c>
      <c r="AX306" s="18"/>
      <c r="AY306" s="18"/>
      <c r="AZ306" s="18">
        <v>7593</v>
      </c>
    </row>
    <row r="307" spans="15:52" x14ac:dyDescent="0.3">
      <c r="O307" t="s">
        <v>685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>
        <v>9157.5</v>
      </c>
      <c r="AV307" s="18"/>
      <c r="AW307" s="18">
        <v>9157.5</v>
      </c>
      <c r="AX307" s="18"/>
      <c r="AY307" s="18"/>
      <c r="AZ307" s="18">
        <v>9157.5</v>
      </c>
    </row>
    <row r="308" spans="15:52" x14ac:dyDescent="0.3">
      <c r="O308" t="s">
        <v>687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>
        <v>10497.5</v>
      </c>
      <c r="AV308" s="18"/>
      <c r="AW308" s="18">
        <v>10497.5</v>
      </c>
      <c r="AX308" s="18"/>
      <c r="AY308" s="18"/>
      <c r="AZ308" s="18">
        <v>10497.5</v>
      </c>
    </row>
    <row r="309" spans="15:52" x14ac:dyDescent="0.3">
      <c r="O309" t="s">
        <v>691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>
        <v>8569.5</v>
      </c>
      <c r="AV309" s="18"/>
      <c r="AW309" s="18">
        <v>8569.5</v>
      </c>
      <c r="AX309" s="18"/>
      <c r="AY309" s="18"/>
      <c r="AZ309" s="18">
        <v>8569.5</v>
      </c>
    </row>
    <row r="310" spans="15:52" x14ac:dyDescent="0.3">
      <c r="O310" t="s">
        <v>695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>
        <v>10975.5</v>
      </c>
      <c r="AV310" s="18"/>
      <c r="AW310" s="18">
        <v>10975.5</v>
      </c>
      <c r="AX310" s="18"/>
      <c r="AY310" s="18"/>
      <c r="AZ310" s="18">
        <v>10975.5</v>
      </c>
    </row>
    <row r="311" spans="15:52" x14ac:dyDescent="0.3">
      <c r="O311" t="s">
        <v>698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>
        <v>10103.5</v>
      </c>
      <c r="AV311" s="18"/>
      <c r="AW311" s="18">
        <v>10103.5</v>
      </c>
      <c r="AX311" s="18"/>
      <c r="AY311" s="18"/>
      <c r="AZ311" s="18">
        <v>10103.5</v>
      </c>
    </row>
    <row r="312" spans="15:52" x14ac:dyDescent="0.3">
      <c r="O312" t="s">
        <v>700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>
        <v>3076</v>
      </c>
      <c r="AV312" s="18"/>
      <c r="AW312" s="18">
        <v>3076</v>
      </c>
      <c r="AX312" s="18"/>
      <c r="AY312" s="18"/>
      <c r="AZ312" s="18">
        <v>3076</v>
      </c>
    </row>
    <row r="313" spans="15:52" x14ac:dyDescent="0.3">
      <c r="O313" t="s">
        <v>720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>
        <v>11151</v>
      </c>
      <c r="AV313" s="18"/>
      <c r="AW313" s="18">
        <v>11151</v>
      </c>
      <c r="AX313" s="18"/>
      <c r="AY313" s="18"/>
      <c r="AZ313" s="18">
        <v>11151</v>
      </c>
    </row>
    <row r="314" spans="15:52" x14ac:dyDescent="0.3">
      <c r="O314" t="s">
        <v>727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>
        <v>11858.5</v>
      </c>
      <c r="AV314" s="18"/>
      <c r="AW314" s="18">
        <v>11858.5</v>
      </c>
      <c r="AX314" s="18"/>
      <c r="AY314" s="18"/>
      <c r="AZ314" s="18">
        <v>11858.5</v>
      </c>
    </row>
    <row r="315" spans="15:52" x14ac:dyDescent="0.3">
      <c r="O315" t="s">
        <v>731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>
        <v>15244</v>
      </c>
      <c r="AV315" s="18"/>
      <c r="AW315" s="18">
        <v>15244</v>
      </c>
      <c r="AX315" s="18"/>
      <c r="AY315" s="18"/>
      <c r="AZ315" s="18">
        <v>15244</v>
      </c>
    </row>
    <row r="316" spans="15:52" x14ac:dyDescent="0.3">
      <c r="O316" t="s">
        <v>764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>
        <v>11530</v>
      </c>
      <c r="AW316" s="18">
        <v>11530</v>
      </c>
      <c r="AX316" s="18"/>
      <c r="AY316" s="18"/>
      <c r="AZ316" s="18">
        <v>11530</v>
      </c>
    </row>
    <row r="317" spans="15:52" x14ac:dyDescent="0.3">
      <c r="O317" t="s">
        <v>766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>
        <v>16245</v>
      </c>
      <c r="AW317" s="18">
        <v>16245</v>
      </c>
      <c r="AX317" s="18"/>
      <c r="AY317" s="18"/>
      <c r="AZ317" s="18">
        <v>16245</v>
      </c>
    </row>
    <row r="318" spans="15:52" x14ac:dyDescent="0.3">
      <c r="O318" t="s">
        <v>779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10369.5</v>
      </c>
      <c r="AW318" s="18">
        <v>10369.5</v>
      </c>
      <c r="AX318" s="18"/>
      <c r="AY318" s="18"/>
      <c r="AZ318" s="18">
        <v>10369.5</v>
      </c>
    </row>
    <row r="319" spans="15:52" x14ac:dyDescent="0.3">
      <c r="O319" t="s">
        <v>782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>
        <v>8417</v>
      </c>
      <c r="AW319" s="18">
        <v>8417</v>
      </c>
      <c r="AX319" s="18"/>
      <c r="AY319" s="18"/>
      <c r="AZ319" s="18">
        <v>8417</v>
      </c>
    </row>
    <row r="320" spans="15:52" x14ac:dyDescent="0.3">
      <c r="O320" t="s">
        <v>785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>
        <v>13110</v>
      </c>
      <c r="AW320" s="18">
        <v>13110</v>
      </c>
      <c r="AX320" s="18"/>
      <c r="AY320" s="18"/>
      <c r="AZ320" s="18">
        <v>13110</v>
      </c>
    </row>
    <row r="321" spans="15:52" x14ac:dyDescent="0.3">
      <c r="O321" t="s">
        <v>791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>
        <v>13110</v>
      </c>
      <c r="AW321" s="18">
        <v>13110</v>
      </c>
      <c r="AX321" s="18"/>
      <c r="AY321" s="18"/>
      <c r="AZ321" s="18">
        <v>13110</v>
      </c>
    </row>
    <row r="322" spans="15:52" x14ac:dyDescent="0.3">
      <c r="O322" t="s">
        <v>795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>
        <v>6750</v>
      </c>
      <c r="AW322" s="18">
        <v>6750</v>
      </c>
      <c r="AX322" s="18"/>
      <c r="AY322" s="18"/>
      <c r="AZ322" s="18">
        <v>6750</v>
      </c>
    </row>
    <row r="323" spans="15:52" x14ac:dyDescent="0.3">
      <c r="O323" t="s">
        <v>798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>
        <v>14068</v>
      </c>
      <c r="AW323" s="18">
        <v>14068</v>
      </c>
      <c r="AX323" s="18"/>
      <c r="AY323" s="18"/>
      <c r="AZ323" s="18">
        <v>14068</v>
      </c>
    </row>
    <row r="324" spans="15:52" x14ac:dyDescent="0.3">
      <c r="O324" t="s">
        <v>828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>
        <v>12427</v>
      </c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>
        <v>12427</v>
      </c>
      <c r="AX324" s="18"/>
      <c r="AY324" s="18"/>
      <c r="AZ324" s="18">
        <v>12427</v>
      </c>
    </row>
    <row r="325" spans="15:52" x14ac:dyDescent="0.3">
      <c r="O325" t="s">
        <v>830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>
        <v>9000</v>
      </c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>
        <v>9000</v>
      </c>
      <c r="AX325" s="18"/>
      <c r="AY325" s="18"/>
      <c r="AZ325" s="18">
        <v>9000</v>
      </c>
    </row>
    <row r="326" spans="15:52" x14ac:dyDescent="0.3">
      <c r="O326" t="s">
        <v>836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>
        <v>4950</v>
      </c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>
        <v>4950</v>
      </c>
      <c r="AX326" s="18"/>
      <c r="AY326" s="18"/>
      <c r="AZ326" s="18">
        <v>4950</v>
      </c>
    </row>
    <row r="327" spans="15:52" x14ac:dyDescent="0.3">
      <c r="O327" t="s">
        <v>844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>
        <v>4431.5</v>
      </c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>
        <v>4431.5</v>
      </c>
      <c r="AX327" s="18"/>
      <c r="AY327" s="18"/>
      <c r="AZ327" s="18">
        <v>4431.5</v>
      </c>
    </row>
    <row r="328" spans="15:52" x14ac:dyDescent="0.3">
      <c r="O328" t="s">
        <v>847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>
        <v>5889</v>
      </c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>
        <v>5889</v>
      </c>
      <c r="AX328" s="18"/>
      <c r="AY328" s="18"/>
      <c r="AZ328" s="18">
        <v>5889</v>
      </c>
    </row>
    <row r="329" spans="15:52" x14ac:dyDescent="0.3">
      <c r="O329" t="s">
        <v>860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>
        <v>12855.5</v>
      </c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>
        <v>12855.5</v>
      </c>
      <c r="AX329" s="18"/>
      <c r="AY329" s="18"/>
      <c r="AZ329" s="18">
        <v>12855.5</v>
      </c>
    </row>
    <row r="330" spans="15:52" x14ac:dyDescent="0.3">
      <c r="O330" t="s">
        <v>868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>
        <v>9153</v>
      </c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>
        <v>9153</v>
      </c>
      <c r="AX330" s="18"/>
      <c r="AY330" s="18"/>
      <c r="AZ330" s="18">
        <v>9153</v>
      </c>
    </row>
    <row r="331" spans="15:52" x14ac:dyDescent="0.3">
      <c r="O331" t="s">
        <v>869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>
        <v>925.5</v>
      </c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>
        <v>925.5</v>
      </c>
      <c r="AX331" s="18"/>
      <c r="AY331" s="18"/>
      <c r="AZ331" s="18">
        <v>925.5</v>
      </c>
    </row>
    <row r="332" spans="15:52" x14ac:dyDescent="0.3">
      <c r="O332" t="s">
        <v>870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>
        <v>6625</v>
      </c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>
        <v>6625</v>
      </c>
      <c r="AX332" s="18"/>
      <c r="AY332" s="18"/>
      <c r="AZ332" s="18">
        <v>6625</v>
      </c>
    </row>
    <row r="333" spans="15:52" x14ac:dyDescent="0.3">
      <c r="O333" t="s">
        <v>897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>
        <v>5268.6</v>
      </c>
      <c r="AN333" s="18"/>
      <c r="AO333" s="18"/>
      <c r="AP333" s="18"/>
      <c r="AQ333" s="18"/>
      <c r="AR333" s="18"/>
      <c r="AS333" s="18"/>
      <c r="AT333" s="18"/>
      <c r="AU333" s="18"/>
      <c r="AV333" s="18"/>
      <c r="AW333" s="18">
        <v>5268.6</v>
      </c>
      <c r="AX333" s="18"/>
      <c r="AY333" s="18"/>
      <c r="AZ333" s="18">
        <v>5268.6</v>
      </c>
    </row>
    <row r="334" spans="15:52" x14ac:dyDescent="0.3">
      <c r="O334" t="s">
        <v>901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>
        <v>4312.5</v>
      </c>
      <c r="AN334" s="18"/>
      <c r="AO334" s="18"/>
      <c r="AP334" s="18"/>
      <c r="AQ334" s="18"/>
      <c r="AR334" s="18"/>
      <c r="AS334" s="18"/>
      <c r="AT334" s="18"/>
      <c r="AU334" s="18"/>
      <c r="AV334" s="18"/>
      <c r="AW334" s="18">
        <v>4312.5</v>
      </c>
      <c r="AX334" s="18"/>
      <c r="AY334" s="18"/>
      <c r="AZ334" s="18">
        <v>4312.5</v>
      </c>
    </row>
    <row r="335" spans="15:52" x14ac:dyDescent="0.3">
      <c r="O335" t="s">
        <v>912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>
        <v>6838.5</v>
      </c>
      <c r="AN335" s="18"/>
      <c r="AO335" s="18"/>
      <c r="AP335" s="18"/>
      <c r="AQ335" s="18"/>
      <c r="AR335" s="18"/>
      <c r="AS335" s="18"/>
      <c r="AT335" s="18"/>
      <c r="AU335" s="18"/>
      <c r="AV335" s="18"/>
      <c r="AW335" s="18">
        <v>6838.5</v>
      </c>
      <c r="AX335" s="18"/>
      <c r="AY335" s="18"/>
      <c r="AZ335" s="18">
        <v>6838.5</v>
      </c>
    </row>
    <row r="336" spans="15:52" x14ac:dyDescent="0.3">
      <c r="O336" t="s">
        <v>926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>
        <v>9343.9</v>
      </c>
      <c r="AO336" s="18"/>
      <c r="AP336" s="18"/>
      <c r="AQ336" s="18"/>
      <c r="AR336" s="18"/>
      <c r="AS336" s="18"/>
      <c r="AT336" s="18"/>
      <c r="AU336" s="18"/>
      <c r="AV336" s="18"/>
      <c r="AW336" s="18">
        <v>9343.9</v>
      </c>
      <c r="AX336" s="18"/>
      <c r="AY336" s="18"/>
      <c r="AZ336" s="18">
        <v>9343.9</v>
      </c>
    </row>
    <row r="337" spans="15:52" x14ac:dyDescent="0.3">
      <c r="O337" t="s">
        <v>929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>
        <v>11453.6</v>
      </c>
      <c r="AO337" s="18"/>
      <c r="AP337" s="18"/>
      <c r="AQ337" s="18"/>
      <c r="AR337" s="18"/>
      <c r="AS337" s="18"/>
      <c r="AT337" s="18"/>
      <c r="AU337" s="18"/>
      <c r="AV337" s="18"/>
      <c r="AW337" s="18">
        <v>11453.6</v>
      </c>
      <c r="AX337" s="18"/>
      <c r="AY337" s="18"/>
      <c r="AZ337" s="18">
        <v>11453.6</v>
      </c>
    </row>
    <row r="338" spans="15:52" x14ac:dyDescent="0.3">
      <c r="O338" t="s">
        <v>933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>
        <v>1914</v>
      </c>
      <c r="AO338" s="18"/>
      <c r="AP338" s="18"/>
      <c r="AQ338" s="18"/>
      <c r="AR338" s="18"/>
      <c r="AS338" s="18"/>
      <c r="AT338" s="18"/>
      <c r="AU338" s="18"/>
      <c r="AV338" s="18"/>
      <c r="AW338" s="18">
        <v>1914</v>
      </c>
      <c r="AX338" s="18"/>
      <c r="AY338" s="18"/>
      <c r="AZ338" s="18">
        <v>1914</v>
      </c>
    </row>
    <row r="339" spans="15:52" x14ac:dyDescent="0.3">
      <c r="O339" t="s">
        <v>935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>
        <v>13163</v>
      </c>
      <c r="AO339" s="18"/>
      <c r="AP339" s="18"/>
      <c r="AQ339" s="18"/>
      <c r="AR339" s="18"/>
      <c r="AS339" s="18"/>
      <c r="AT339" s="18"/>
      <c r="AU339" s="18"/>
      <c r="AV339" s="18"/>
      <c r="AW339" s="18">
        <v>13163</v>
      </c>
      <c r="AX339" s="18"/>
      <c r="AY339" s="18"/>
      <c r="AZ339" s="18">
        <v>13163</v>
      </c>
    </row>
    <row r="340" spans="15:52" x14ac:dyDescent="0.3">
      <c r="O340" t="s">
        <v>936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>
        <v>11823</v>
      </c>
      <c r="AO340" s="18"/>
      <c r="AP340" s="18"/>
      <c r="AQ340" s="18"/>
      <c r="AR340" s="18"/>
      <c r="AS340" s="18"/>
      <c r="AT340" s="18"/>
      <c r="AU340" s="18"/>
      <c r="AV340" s="18"/>
      <c r="AW340" s="18">
        <v>11823</v>
      </c>
      <c r="AX340" s="18"/>
      <c r="AY340" s="18"/>
      <c r="AZ340" s="18">
        <v>11823</v>
      </c>
    </row>
    <row r="341" spans="15:52" x14ac:dyDescent="0.3">
      <c r="O341" t="s">
        <v>989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>
        <v>48172.5</v>
      </c>
      <c r="AP341" s="18"/>
      <c r="AQ341" s="18"/>
      <c r="AR341" s="18"/>
      <c r="AS341" s="18"/>
      <c r="AT341" s="18"/>
      <c r="AU341" s="18"/>
      <c r="AV341" s="18"/>
      <c r="AW341" s="18">
        <v>48172.5</v>
      </c>
      <c r="AX341" s="18"/>
      <c r="AY341" s="18"/>
      <c r="AZ341" s="18">
        <v>48172.5</v>
      </c>
    </row>
    <row r="342" spans="15:52" x14ac:dyDescent="0.3">
      <c r="O342" t="s">
        <v>1001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>
        <v>10166.299999999999</v>
      </c>
      <c r="AP342" s="18"/>
      <c r="AQ342" s="18"/>
      <c r="AR342" s="18"/>
      <c r="AS342" s="18"/>
      <c r="AT342" s="18"/>
      <c r="AU342" s="18"/>
      <c r="AV342" s="18"/>
      <c r="AW342" s="18">
        <v>10166.299999999999</v>
      </c>
      <c r="AX342" s="18"/>
      <c r="AY342" s="18"/>
      <c r="AZ342" s="18">
        <v>10166.299999999999</v>
      </c>
    </row>
    <row r="343" spans="15:52" x14ac:dyDescent="0.3">
      <c r="O343" t="s">
        <v>1012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>
        <v>7590.5</v>
      </c>
      <c r="AP343" s="18"/>
      <c r="AQ343" s="18"/>
      <c r="AR343" s="18"/>
      <c r="AS343" s="18"/>
      <c r="AT343" s="18"/>
      <c r="AU343" s="18"/>
      <c r="AV343" s="18"/>
      <c r="AW343" s="18">
        <v>7590.5</v>
      </c>
      <c r="AX343" s="18"/>
      <c r="AY343" s="18"/>
      <c r="AZ343" s="18">
        <v>7590.5</v>
      </c>
    </row>
    <row r="344" spans="15:52" x14ac:dyDescent="0.3">
      <c r="O344" t="s">
        <v>1014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>
        <v>250</v>
      </c>
      <c r="AP344" s="18"/>
      <c r="AQ344" s="18"/>
      <c r="AR344" s="18"/>
      <c r="AS344" s="18"/>
      <c r="AT344" s="18"/>
      <c r="AU344" s="18"/>
      <c r="AV344" s="18"/>
      <c r="AW344" s="18">
        <v>250</v>
      </c>
      <c r="AX344" s="18"/>
      <c r="AY344" s="18"/>
      <c r="AZ344" s="18">
        <v>250</v>
      </c>
    </row>
    <row r="345" spans="15:52" x14ac:dyDescent="0.3">
      <c r="O345" t="s">
        <v>1016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>
        <v>47685</v>
      </c>
      <c r="AP345" s="18"/>
      <c r="AQ345" s="18"/>
      <c r="AR345" s="18"/>
      <c r="AS345" s="18"/>
      <c r="AT345" s="18"/>
      <c r="AU345" s="18"/>
      <c r="AV345" s="18"/>
      <c r="AW345" s="18">
        <v>47685</v>
      </c>
      <c r="AX345" s="18"/>
      <c r="AY345" s="18"/>
      <c r="AZ345" s="18">
        <v>47685</v>
      </c>
    </row>
    <row r="346" spans="15:52" x14ac:dyDescent="0.3">
      <c r="O346" t="s">
        <v>1052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>
        <v>403.8</v>
      </c>
      <c r="AQ346" s="18"/>
      <c r="AR346" s="18"/>
      <c r="AS346" s="18"/>
      <c r="AT346" s="18"/>
      <c r="AU346" s="18"/>
      <c r="AV346" s="18"/>
      <c r="AW346" s="18">
        <v>403.8</v>
      </c>
      <c r="AX346" s="18"/>
      <c r="AY346" s="18"/>
      <c r="AZ346" s="18">
        <v>403.8</v>
      </c>
    </row>
    <row r="347" spans="15:52" x14ac:dyDescent="0.3">
      <c r="O347" t="s">
        <v>1066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>
        <v>14886.5</v>
      </c>
      <c r="AQ347" s="18"/>
      <c r="AR347" s="18"/>
      <c r="AS347" s="18"/>
      <c r="AT347" s="18"/>
      <c r="AU347" s="18"/>
      <c r="AV347" s="18"/>
      <c r="AW347" s="18">
        <v>14886.5</v>
      </c>
      <c r="AX347" s="18"/>
      <c r="AY347" s="18"/>
      <c r="AZ347" s="18">
        <v>14886.5</v>
      </c>
    </row>
    <row r="348" spans="15:52" x14ac:dyDescent="0.3">
      <c r="O348" t="s">
        <v>1077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>
        <v>17236.599999999999</v>
      </c>
      <c r="AQ348" s="18"/>
      <c r="AR348" s="18"/>
      <c r="AS348" s="18"/>
      <c r="AT348" s="18"/>
      <c r="AU348" s="18"/>
      <c r="AV348" s="18"/>
      <c r="AW348" s="18">
        <v>17236.599999999999</v>
      </c>
      <c r="AX348" s="18"/>
      <c r="AY348" s="18"/>
      <c r="AZ348" s="18">
        <v>17236.599999999999</v>
      </c>
    </row>
    <row r="349" spans="15:52" x14ac:dyDescent="0.3">
      <c r="O349" t="s">
        <v>1111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>
        <v>4489</v>
      </c>
      <c r="AR349" s="18"/>
      <c r="AS349" s="18"/>
      <c r="AT349" s="18"/>
      <c r="AU349" s="18"/>
      <c r="AV349" s="18"/>
      <c r="AW349" s="18">
        <v>4489</v>
      </c>
      <c r="AX349" s="18"/>
      <c r="AY349" s="18"/>
      <c r="AZ349" s="18">
        <v>4489</v>
      </c>
    </row>
    <row r="350" spans="15:52" x14ac:dyDescent="0.3">
      <c r="O350" t="s">
        <v>1113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>
        <v>3915</v>
      </c>
      <c r="AR350" s="18"/>
      <c r="AS350" s="18"/>
      <c r="AT350" s="18"/>
      <c r="AU350" s="18"/>
      <c r="AV350" s="18"/>
      <c r="AW350" s="18">
        <v>3915</v>
      </c>
      <c r="AX350" s="18"/>
      <c r="AY350" s="18"/>
      <c r="AZ350" s="18">
        <v>3915</v>
      </c>
    </row>
    <row r="351" spans="15:52" x14ac:dyDescent="0.3">
      <c r="O351" t="s">
        <v>1117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>
        <v>7395.5</v>
      </c>
      <c r="AR351" s="18"/>
      <c r="AS351" s="18"/>
      <c r="AT351" s="18"/>
      <c r="AU351" s="18"/>
      <c r="AV351" s="18"/>
      <c r="AW351" s="18">
        <v>7395.5</v>
      </c>
      <c r="AX351" s="18"/>
      <c r="AY351" s="18"/>
      <c r="AZ351" s="18">
        <v>7395.5</v>
      </c>
    </row>
    <row r="352" spans="15:52" x14ac:dyDescent="0.3">
      <c r="O352" t="s">
        <v>1124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>
        <v>49088.1</v>
      </c>
      <c r="AR352" s="18"/>
      <c r="AS352" s="18"/>
      <c r="AT352" s="18"/>
      <c r="AU352" s="18"/>
      <c r="AV352" s="18"/>
      <c r="AW352" s="18">
        <v>49088.1</v>
      </c>
      <c r="AX352" s="18"/>
      <c r="AY352" s="18"/>
      <c r="AZ352" s="18">
        <v>49088.1</v>
      </c>
    </row>
    <row r="353" spans="14:52" x14ac:dyDescent="0.3">
      <c r="O353" t="s">
        <v>1129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>
        <v>47686.5</v>
      </c>
      <c r="AR353" s="18"/>
      <c r="AS353" s="18"/>
      <c r="AT353" s="18"/>
      <c r="AU353" s="18"/>
      <c r="AV353" s="18"/>
      <c r="AW353" s="18">
        <v>47686.5</v>
      </c>
      <c r="AX353" s="18"/>
      <c r="AY353" s="18"/>
      <c r="AZ353" s="18">
        <v>47686.5</v>
      </c>
    </row>
    <row r="354" spans="14:52" x14ac:dyDescent="0.3">
      <c r="O354" t="s">
        <v>1140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>
        <v>1008</v>
      </c>
      <c r="AR354" s="18"/>
      <c r="AS354" s="18"/>
      <c r="AT354" s="18"/>
      <c r="AU354" s="18"/>
      <c r="AV354" s="18"/>
      <c r="AW354" s="18">
        <v>1008</v>
      </c>
      <c r="AX354" s="18"/>
      <c r="AY354" s="18"/>
      <c r="AZ354" s="18">
        <v>1008</v>
      </c>
    </row>
    <row r="355" spans="14:52" x14ac:dyDescent="0.3">
      <c r="O355" t="s">
        <v>1141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>
        <v>21740.5</v>
      </c>
      <c r="AR355" s="18"/>
      <c r="AS355" s="18"/>
      <c r="AT355" s="18"/>
      <c r="AU355" s="18"/>
      <c r="AV355" s="18"/>
      <c r="AW355" s="18">
        <v>21740.5</v>
      </c>
      <c r="AX355" s="18"/>
      <c r="AY355" s="18"/>
      <c r="AZ355" s="18">
        <v>21740.5</v>
      </c>
    </row>
    <row r="356" spans="14:52" x14ac:dyDescent="0.3">
      <c r="O356" t="s">
        <v>1169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>
        <v>31500</v>
      </c>
      <c r="AY356" s="18">
        <v>31500</v>
      </c>
      <c r="AZ356" s="18">
        <v>31500</v>
      </c>
    </row>
    <row r="357" spans="14:52" x14ac:dyDescent="0.3">
      <c r="O357" t="s">
        <v>1173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>
        <v>9213.5</v>
      </c>
      <c r="AY357" s="18">
        <v>9213.5</v>
      </c>
      <c r="AZ357" s="18">
        <v>9213.5</v>
      </c>
    </row>
    <row r="358" spans="14:52" x14ac:dyDescent="0.3">
      <c r="O358" t="s">
        <v>1176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>
        <v>800</v>
      </c>
      <c r="AY358" s="18">
        <v>800</v>
      </c>
      <c r="AZ358" s="18">
        <v>800</v>
      </c>
    </row>
    <row r="359" spans="14:52" x14ac:dyDescent="0.3">
      <c r="O359" t="s">
        <v>1183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>
        <v>15570.5</v>
      </c>
      <c r="AY359" s="18">
        <v>15570.5</v>
      </c>
      <c r="AZ359" s="18">
        <v>15570.5</v>
      </c>
    </row>
    <row r="360" spans="14:52" x14ac:dyDescent="0.3">
      <c r="O360" t="s">
        <v>1191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>
        <v>14150.5</v>
      </c>
      <c r="AY360" s="18">
        <v>14150.5</v>
      </c>
      <c r="AZ360" s="18">
        <v>14150.5</v>
      </c>
    </row>
    <row r="361" spans="14:52" x14ac:dyDescent="0.3">
      <c r="O361" t="s">
        <v>1195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>
        <v>14565</v>
      </c>
      <c r="AY361" s="18">
        <v>14565</v>
      </c>
      <c r="AZ361" s="18">
        <v>14565</v>
      </c>
    </row>
    <row r="362" spans="14:52" x14ac:dyDescent="0.3">
      <c r="O362" t="s">
        <v>1206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>
        <v>14617.8</v>
      </c>
      <c r="AY362" s="18">
        <v>14617.8</v>
      </c>
      <c r="AZ362" s="18">
        <v>14617.8</v>
      </c>
    </row>
    <row r="363" spans="14:52" x14ac:dyDescent="0.3">
      <c r="N363" s="17" t="s">
        <v>424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62331.199999999997</v>
      </c>
      <c r="AC363" s="19">
        <v>71817.5</v>
      </c>
      <c r="AD363" s="19">
        <v>70070.899999999994</v>
      </c>
      <c r="AE363" s="19"/>
      <c r="AF363" s="19"/>
      <c r="AG363" s="19"/>
      <c r="AH363" s="19"/>
      <c r="AI363" s="19"/>
      <c r="AJ363" s="19">
        <v>204219.6</v>
      </c>
      <c r="AK363" s="19">
        <v>36697.5</v>
      </c>
      <c r="AL363" s="19">
        <v>29559</v>
      </c>
      <c r="AM363" s="19">
        <v>16419.599999999999</v>
      </c>
      <c r="AN363" s="19">
        <v>47697.5</v>
      </c>
      <c r="AO363" s="19">
        <v>113864.3</v>
      </c>
      <c r="AP363" s="19">
        <v>32526.899999999998</v>
      </c>
      <c r="AQ363" s="19">
        <v>135322.6</v>
      </c>
      <c r="AR363" s="19">
        <v>56934</v>
      </c>
      <c r="AS363" s="19">
        <v>10639</v>
      </c>
      <c r="AT363" s="19">
        <v>55176</v>
      </c>
      <c r="AU363" s="19">
        <v>90633</v>
      </c>
      <c r="AV363" s="19">
        <v>93599.5</v>
      </c>
      <c r="AW363" s="19">
        <v>719068.89999999991</v>
      </c>
      <c r="AX363" s="19">
        <v>100417.3</v>
      </c>
      <c r="AY363" s="19">
        <v>100417.3</v>
      </c>
      <c r="AZ363" s="19">
        <v>1023705.8</v>
      </c>
    </row>
    <row r="364" spans="14:52" x14ac:dyDescent="0.3">
      <c r="N364" t="s">
        <v>471</v>
      </c>
      <c r="O364" t="s">
        <v>472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>
        <v>240</v>
      </c>
      <c r="AD364" s="18"/>
      <c r="AE364" s="18"/>
      <c r="AF364" s="18"/>
      <c r="AG364" s="18"/>
      <c r="AH364" s="18"/>
      <c r="AI364" s="18"/>
      <c r="AJ364" s="18">
        <v>240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>
        <v>240</v>
      </c>
    </row>
    <row r="365" spans="14:52" x14ac:dyDescent="0.3">
      <c r="N365" s="17" t="s">
        <v>485</v>
      </c>
      <c r="O365" s="1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>
        <v>240</v>
      </c>
      <c r="AD365" s="19"/>
      <c r="AE365" s="19"/>
      <c r="AF365" s="19"/>
      <c r="AG365" s="19"/>
      <c r="AH365" s="19"/>
      <c r="AI365" s="19"/>
      <c r="AJ365" s="19">
        <v>240</v>
      </c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>
        <v>240</v>
      </c>
    </row>
    <row r="366" spans="14:52" x14ac:dyDescent="0.3">
      <c r="N366" t="s">
        <v>493</v>
      </c>
      <c r="O366" t="s">
        <v>474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>
        <v>2024</v>
      </c>
      <c r="AD366" s="18"/>
      <c r="AE366" s="18"/>
      <c r="AF366" s="18"/>
      <c r="AG366" s="18"/>
      <c r="AH366" s="18"/>
      <c r="AI366" s="18"/>
      <c r="AJ366" s="18">
        <v>2024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>
        <v>2024</v>
      </c>
    </row>
    <row r="367" spans="14:52" x14ac:dyDescent="0.3">
      <c r="O367" t="s">
        <v>608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>
        <v>5822</v>
      </c>
      <c r="AT367" s="18"/>
      <c r="AU367" s="18"/>
      <c r="AV367" s="18"/>
      <c r="AW367" s="18">
        <v>5822</v>
      </c>
      <c r="AX367" s="18"/>
      <c r="AY367" s="18"/>
      <c r="AZ367" s="18">
        <v>5822</v>
      </c>
    </row>
    <row r="368" spans="14:52" x14ac:dyDescent="0.3">
      <c r="O368" t="s">
        <v>635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>
        <v>6301</v>
      </c>
      <c r="AU368" s="18"/>
      <c r="AV368" s="18"/>
      <c r="AW368" s="18">
        <v>6301</v>
      </c>
      <c r="AX368" s="18"/>
      <c r="AY368" s="18"/>
      <c r="AZ368" s="18">
        <v>6301</v>
      </c>
    </row>
    <row r="369" spans="15:52" x14ac:dyDescent="0.3">
      <c r="O369" t="s">
        <v>653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>
        <v>8127.5</v>
      </c>
      <c r="AU369" s="18"/>
      <c r="AV369" s="18"/>
      <c r="AW369" s="18">
        <v>8127.5</v>
      </c>
      <c r="AX369" s="18"/>
      <c r="AY369" s="18"/>
      <c r="AZ369" s="18">
        <v>8127.5</v>
      </c>
    </row>
    <row r="370" spans="15:52" x14ac:dyDescent="0.3">
      <c r="O370" t="s">
        <v>682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>
        <v>6083.5</v>
      </c>
      <c r="AV370" s="18"/>
      <c r="AW370" s="18">
        <v>6083.5</v>
      </c>
      <c r="AX370" s="18"/>
      <c r="AY370" s="18"/>
      <c r="AZ370" s="18">
        <v>6083.5</v>
      </c>
    </row>
    <row r="371" spans="15:52" x14ac:dyDescent="0.3">
      <c r="O371" t="s">
        <v>696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>
        <v>5746</v>
      </c>
      <c r="AV371" s="18"/>
      <c r="AW371" s="18">
        <v>5746</v>
      </c>
      <c r="AX371" s="18"/>
      <c r="AY371" s="18"/>
      <c r="AZ371" s="18">
        <v>5746</v>
      </c>
    </row>
    <row r="372" spans="15:52" x14ac:dyDescent="0.3">
      <c r="O372" t="s">
        <v>726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>
        <v>5458</v>
      </c>
      <c r="AV372" s="18"/>
      <c r="AW372" s="18">
        <v>5458</v>
      </c>
      <c r="AX372" s="18"/>
      <c r="AY372" s="18"/>
      <c r="AZ372" s="18">
        <v>5458</v>
      </c>
    </row>
    <row r="373" spans="15:52" x14ac:dyDescent="0.3">
      <c r="O373" t="s">
        <v>783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>
        <v>3484</v>
      </c>
      <c r="AW373" s="18">
        <v>3484</v>
      </c>
      <c r="AX373" s="18"/>
      <c r="AY373" s="18"/>
      <c r="AZ373" s="18">
        <v>3484</v>
      </c>
    </row>
    <row r="374" spans="15:52" x14ac:dyDescent="0.3">
      <c r="O374" t="s">
        <v>799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>
        <v>3241</v>
      </c>
      <c r="AW374" s="18">
        <v>3241</v>
      </c>
      <c r="AX374" s="18"/>
      <c r="AY374" s="18"/>
      <c r="AZ374" s="18">
        <v>3241</v>
      </c>
    </row>
    <row r="375" spans="15:52" x14ac:dyDescent="0.3">
      <c r="O375" t="s">
        <v>835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>
        <v>2746</v>
      </c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>
        <v>2746</v>
      </c>
      <c r="AX375" s="18"/>
      <c r="AY375" s="18"/>
      <c r="AZ375" s="18">
        <v>2746</v>
      </c>
    </row>
    <row r="376" spans="15:52" x14ac:dyDescent="0.3">
      <c r="O376" t="s">
        <v>846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>
        <v>3374.5</v>
      </c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>
        <v>3374.5</v>
      </c>
      <c r="AX376" s="18"/>
      <c r="AY376" s="18"/>
      <c r="AZ376" s="18">
        <v>3374.5</v>
      </c>
    </row>
    <row r="377" spans="15:52" x14ac:dyDescent="0.3">
      <c r="O377" t="s">
        <v>873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>
        <v>2180</v>
      </c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>
        <v>2180</v>
      </c>
      <c r="AX377" s="18"/>
      <c r="AY377" s="18"/>
      <c r="AZ377" s="18">
        <v>2180</v>
      </c>
    </row>
    <row r="378" spans="15:52" x14ac:dyDescent="0.3">
      <c r="O378" t="s">
        <v>909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>
        <v>3459</v>
      </c>
      <c r="AN378" s="18"/>
      <c r="AO378" s="18"/>
      <c r="AP378" s="18"/>
      <c r="AQ378" s="18"/>
      <c r="AR378" s="18"/>
      <c r="AS378" s="18"/>
      <c r="AT378" s="18"/>
      <c r="AU378" s="18"/>
      <c r="AV378" s="18"/>
      <c r="AW378" s="18">
        <v>3459</v>
      </c>
      <c r="AX378" s="18"/>
      <c r="AY378" s="18"/>
      <c r="AZ378" s="18">
        <v>3459</v>
      </c>
    </row>
    <row r="379" spans="15:52" x14ac:dyDescent="0.3">
      <c r="O379" t="s">
        <v>934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>
        <v>2251</v>
      </c>
      <c r="AO379" s="18"/>
      <c r="AP379" s="18"/>
      <c r="AQ379" s="18"/>
      <c r="AR379" s="18"/>
      <c r="AS379" s="18"/>
      <c r="AT379" s="18"/>
      <c r="AU379" s="18"/>
      <c r="AV379" s="18"/>
      <c r="AW379" s="18">
        <v>2251</v>
      </c>
      <c r="AX379" s="18"/>
      <c r="AY379" s="18"/>
      <c r="AZ379" s="18">
        <v>2251</v>
      </c>
    </row>
    <row r="380" spans="15:52" x14ac:dyDescent="0.3">
      <c r="O380" t="s">
        <v>939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>
        <v>3655.7</v>
      </c>
      <c r="AO380" s="18"/>
      <c r="AP380" s="18"/>
      <c r="AQ380" s="18"/>
      <c r="AR380" s="18"/>
      <c r="AS380" s="18"/>
      <c r="AT380" s="18"/>
      <c r="AU380" s="18"/>
      <c r="AV380" s="18"/>
      <c r="AW380" s="18">
        <v>3655.7</v>
      </c>
      <c r="AX380" s="18"/>
      <c r="AY380" s="18"/>
      <c r="AZ380" s="18">
        <v>3655.7</v>
      </c>
    </row>
    <row r="381" spans="15:52" x14ac:dyDescent="0.3">
      <c r="O381" t="s">
        <v>952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>
        <v>3595.6</v>
      </c>
      <c r="AO381" s="18"/>
      <c r="AP381" s="18"/>
      <c r="AQ381" s="18"/>
      <c r="AR381" s="18"/>
      <c r="AS381" s="18"/>
      <c r="AT381" s="18"/>
      <c r="AU381" s="18"/>
      <c r="AV381" s="18"/>
      <c r="AW381" s="18">
        <v>3595.6</v>
      </c>
      <c r="AX381" s="18"/>
      <c r="AY381" s="18"/>
      <c r="AZ381" s="18">
        <v>3595.6</v>
      </c>
    </row>
    <row r="382" spans="15:52" x14ac:dyDescent="0.3">
      <c r="O382" t="s">
        <v>995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>
        <v>2636.5</v>
      </c>
      <c r="AP382" s="18"/>
      <c r="AQ382" s="18"/>
      <c r="AR382" s="18"/>
      <c r="AS382" s="18"/>
      <c r="AT382" s="18"/>
      <c r="AU382" s="18"/>
      <c r="AV382" s="18"/>
      <c r="AW382" s="18">
        <v>2636.5</v>
      </c>
      <c r="AX382" s="18"/>
      <c r="AY382" s="18"/>
      <c r="AZ382" s="18">
        <v>2636.5</v>
      </c>
    </row>
    <row r="383" spans="15:52" x14ac:dyDescent="0.3">
      <c r="O383" t="s">
        <v>1002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>
        <v>2570</v>
      </c>
      <c r="AP383" s="18"/>
      <c r="AQ383" s="18"/>
      <c r="AR383" s="18"/>
      <c r="AS383" s="18"/>
      <c r="AT383" s="18"/>
      <c r="AU383" s="18"/>
      <c r="AV383" s="18"/>
      <c r="AW383" s="18">
        <v>2570</v>
      </c>
      <c r="AX383" s="18"/>
      <c r="AY383" s="18"/>
      <c r="AZ383" s="18">
        <v>2570</v>
      </c>
    </row>
    <row r="384" spans="15:52" x14ac:dyDescent="0.3">
      <c r="O384" t="s">
        <v>1013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>
        <v>2837</v>
      </c>
      <c r="AP384" s="18"/>
      <c r="AQ384" s="18"/>
      <c r="AR384" s="18"/>
      <c r="AS384" s="18"/>
      <c r="AT384" s="18"/>
      <c r="AU384" s="18"/>
      <c r="AV384" s="18"/>
      <c r="AW384" s="18">
        <v>2837</v>
      </c>
      <c r="AX384" s="18"/>
      <c r="AY384" s="18"/>
      <c r="AZ384" s="18">
        <v>2837</v>
      </c>
    </row>
    <row r="385" spans="14:52" x14ac:dyDescent="0.3">
      <c r="O385" t="s">
        <v>1017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>
        <v>3095</v>
      </c>
      <c r="AP385" s="18"/>
      <c r="AQ385" s="18"/>
      <c r="AR385" s="18"/>
      <c r="AS385" s="18"/>
      <c r="AT385" s="18"/>
      <c r="AU385" s="18"/>
      <c r="AV385" s="18"/>
      <c r="AW385" s="18">
        <v>3095</v>
      </c>
      <c r="AX385" s="18"/>
      <c r="AY385" s="18"/>
      <c r="AZ385" s="18">
        <v>3095</v>
      </c>
    </row>
    <row r="386" spans="14:52" x14ac:dyDescent="0.3">
      <c r="O386" t="s">
        <v>1065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>
        <v>3094</v>
      </c>
      <c r="AQ386" s="18"/>
      <c r="AR386" s="18"/>
      <c r="AS386" s="18"/>
      <c r="AT386" s="18"/>
      <c r="AU386" s="18"/>
      <c r="AV386" s="18"/>
      <c r="AW386" s="18">
        <v>3094</v>
      </c>
      <c r="AX386" s="18"/>
      <c r="AY386" s="18"/>
      <c r="AZ386" s="18">
        <v>3094</v>
      </c>
    </row>
    <row r="387" spans="14:52" x14ac:dyDescent="0.3">
      <c r="O387" t="s">
        <v>1121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>
        <v>3067</v>
      </c>
      <c r="AR387" s="18"/>
      <c r="AS387" s="18"/>
      <c r="AT387" s="18"/>
      <c r="AU387" s="18"/>
      <c r="AV387" s="18"/>
      <c r="AW387" s="18">
        <v>3067</v>
      </c>
      <c r="AX387" s="18"/>
      <c r="AY387" s="18"/>
      <c r="AZ387" s="18">
        <v>3067</v>
      </c>
    </row>
    <row r="388" spans="14:52" x14ac:dyDescent="0.3">
      <c r="O388" t="s">
        <v>1125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>
        <v>2842</v>
      </c>
      <c r="AR388" s="18"/>
      <c r="AS388" s="18"/>
      <c r="AT388" s="18"/>
      <c r="AU388" s="18"/>
      <c r="AV388" s="18"/>
      <c r="AW388" s="18">
        <v>2842</v>
      </c>
      <c r="AX388" s="18"/>
      <c r="AY388" s="18"/>
      <c r="AZ388" s="18">
        <v>2842</v>
      </c>
    </row>
    <row r="389" spans="14:52" x14ac:dyDescent="0.3">
      <c r="O389" t="s">
        <v>1137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>
        <v>2842</v>
      </c>
      <c r="AR389" s="18"/>
      <c r="AS389" s="18"/>
      <c r="AT389" s="18"/>
      <c r="AU389" s="18"/>
      <c r="AV389" s="18"/>
      <c r="AW389" s="18">
        <v>2842</v>
      </c>
      <c r="AX389" s="18"/>
      <c r="AY389" s="18"/>
      <c r="AZ389" s="18">
        <v>2842</v>
      </c>
    </row>
    <row r="390" spans="14:52" x14ac:dyDescent="0.3">
      <c r="O390" t="s">
        <v>1174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>
        <v>3373.5</v>
      </c>
      <c r="AY390" s="18">
        <v>3373.5</v>
      </c>
      <c r="AZ390" s="18">
        <v>3373.5</v>
      </c>
    </row>
    <row r="391" spans="14:52" x14ac:dyDescent="0.3">
      <c r="O391" t="s">
        <v>1192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>
        <v>2832</v>
      </c>
      <c r="AY391" s="18">
        <v>2832</v>
      </c>
      <c r="AZ391" s="18">
        <v>2832</v>
      </c>
    </row>
    <row r="392" spans="14:52" x14ac:dyDescent="0.3">
      <c r="N392" s="17" t="s">
        <v>502</v>
      </c>
      <c r="O392" s="1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>
        <v>2024</v>
      </c>
      <c r="AD392" s="19"/>
      <c r="AE392" s="19"/>
      <c r="AF392" s="19"/>
      <c r="AG392" s="19"/>
      <c r="AH392" s="19"/>
      <c r="AI392" s="19"/>
      <c r="AJ392" s="19">
        <v>2024</v>
      </c>
      <c r="AK392" s="19">
        <v>6120.5</v>
      </c>
      <c r="AL392" s="19">
        <v>2180</v>
      </c>
      <c r="AM392" s="19">
        <v>3459</v>
      </c>
      <c r="AN392" s="19">
        <v>9502.2999999999993</v>
      </c>
      <c r="AO392" s="19">
        <v>11138.5</v>
      </c>
      <c r="AP392" s="19">
        <v>3094</v>
      </c>
      <c r="AQ392" s="19">
        <v>8751</v>
      </c>
      <c r="AR392" s="19"/>
      <c r="AS392" s="19">
        <v>5822</v>
      </c>
      <c r="AT392" s="19">
        <v>14428.5</v>
      </c>
      <c r="AU392" s="19">
        <v>17287.5</v>
      </c>
      <c r="AV392" s="19">
        <v>6725</v>
      </c>
      <c r="AW392" s="19">
        <v>88508.299999999988</v>
      </c>
      <c r="AX392" s="19">
        <v>6205.5</v>
      </c>
      <c r="AY392" s="19">
        <v>6205.5</v>
      </c>
      <c r="AZ392" s="19">
        <v>96737.8</v>
      </c>
    </row>
    <row r="393" spans="14:52" x14ac:dyDescent="0.3">
      <c r="N393" t="s">
        <v>639</v>
      </c>
      <c r="O393" t="s">
        <v>636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4873</v>
      </c>
      <c r="AU393" s="18"/>
      <c r="AV393" s="18"/>
      <c r="AW393" s="18">
        <v>4873</v>
      </c>
      <c r="AX393" s="18"/>
      <c r="AY393" s="18"/>
      <c r="AZ393" s="18">
        <v>4873</v>
      </c>
    </row>
    <row r="394" spans="14:52" x14ac:dyDescent="0.3">
      <c r="O394" t="s">
        <v>644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65</v>
      </c>
      <c r="AU394" s="18"/>
      <c r="AV394" s="18"/>
      <c r="AW394" s="18">
        <v>65</v>
      </c>
      <c r="AX394" s="18"/>
      <c r="AY394" s="18"/>
      <c r="AZ394" s="18">
        <v>65</v>
      </c>
    </row>
    <row r="395" spans="14:52" x14ac:dyDescent="0.3">
      <c r="O395" t="s">
        <v>646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390</v>
      </c>
      <c r="AU395" s="18"/>
      <c r="AV395" s="18"/>
      <c r="AW395" s="18">
        <v>390</v>
      </c>
      <c r="AX395" s="18"/>
      <c r="AY395" s="18"/>
      <c r="AZ395" s="18">
        <v>390</v>
      </c>
    </row>
    <row r="396" spans="14:52" x14ac:dyDescent="0.3">
      <c r="O396" t="s">
        <v>686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3480</v>
      </c>
      <c r="AV396" s="18"/>
      <c r="AW396" s="18">
        <v>3480</v>
      </c>
      <c r="AX396" s="18"/>
      <c r="AY396" s="18"/>
      <c r="AZ396" s="18">
        <v>3480</v>
      </c>
    </row>
    <row r="397" spans="14:52" x14ac:dyDescent="0.3">
      <c r="O397" t="s">
        <v>693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590</v>
      </c>
      <c r="AV397" s="18"/>
      <c r="AW397" s="18">
        <v>590</v>
      </c>
      <c r="AX397" s="18"/>
      <c r="AY397" s="18"/>
      <c r="AZ397" s="18">
        <v>590</v>
      </c>
    </row>
    <row r="398" spans="14:52" x14ac:dyDescent="0.3">
      <c r="O398" t="s">
        <v>771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>
        <v>4317.8999999999996</v>
      </c>
      <c r="AW398" s="18">
        <v>4317.8999999999996</v>
      </c>
      <c r="AX398" s="18"/>
      <c r="AY398" s="18"/>
      <c r="AZ398" s="18">
        <v>4317.8999999999996</v>
      </c>
    </row>
    <row r="399" spans="14:52" x14ac:dyDescent="0.3">
      <c r="O399" t="s">
        <v>829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>
        <v>2112</v>
      </c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>
        <v>2112</v>
      </c>
      <c r="AX399" s="18"/>
      <c r="AY399" s="18"/>
      <c r="AZ399" s="18">
        <v>2112</v>
      </c>
    </row>
    <row r="400" spans="14:52" x14ac:dyDescent="0.3">
      <c r="O400" t="s">
        <v>834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>
        <v>2112</v>
      </c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>
        <v>2112</v>
      </c>
      <c r="AX400" s="18"/>
      <c r="AY400" s="18"/>
      <c r="AZ400" s="18">
        <v>2112</v>
      </c>
    </row>
    <row r="401" spans="14:52" x14ac:dyDescent="0.3">
      <c r="O401" t="s">
        <v>954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>
        <v>2968.8</v>
      </c>
      <c r="AO401" s="18"/>
      <c r="AP401" s="18"/>
      <c r="AQ401" s="18"/>
      <c r="AR401" s="18"/>
      <c r="AS401" s="18"/>
      <c r="AT401" s="18"/>
      <c r="AU401" s="18"/>
      <c r="AV401" s="18"/>
      <c r="AW401" s="18">
        <v>2968.8</v>
      </c>
      <c r="AX401" s="18"/>
      <c r="AY401" s="18"/>
      <c r="AZ401" s="18">
        <v>2968.8</v>
      </c>
    </row>
    <row r="402" spans="14:52" x14ac:dyDescent="0.3">
      <c r="O402" t="s">
        <v>955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>
        <v>840</v>
      </c>
      <c r="AO402" s="18"/>
      <c r="AP402" s="18"/>
      <c r="AQ402" s="18"/>
      <c r="AR402" s="18"/>
      <c r="AS402" s="18"/>
      <c r="AT402" s="18"/>
      <c r="AU402" s="18"/>
      <c r="AV402" s="18"/>
      <c r="AW402" s="18">
        <v>840</v>
      </c>
      <c r="AX402" s="18"/>
      <c r="AY402" s="18"/>
      <c r="AZ402" s="18">
        <v>840</v>
      </c>
    </row>
    <row r="403" spans="14:52" x14ac:dyDescent="0.3">
      <c r="O403" t="s">
        <v>1057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>
        <v>1316</v>
      </c>
      <c r="AQ403" s="18"/>
      <c r="AR403" s="18"/>
      <c r="AS403" s="18"/>
      <c r="AT403" s="18"/>
      <c r="AU403" s="18"/>
      <c r="AV403" s="18"/>
      <c r="AW403" s="18">
        <v>1316</v>
      </c>
      <c r="AX403" s="18"/>
      <c r="AY403" s="18"/>
      <c r="AZ403" s="18">
        <v>1316</v>
      </c>
    </row>
    <row r="404" spans="14:52" x14ac:dyDescent="0.3">
      <c r="O404" t="s">
        <v>1110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>
        <v>855</v>
      </c>
      <c r="AR404" s="18"/>
      <c r="AS404" s="18"/>
      <c r="AT404" s="18"/>
      <c r="AU404" s="18"/>
      <c r="AV404" s="18"/>
      <c r="AW404" s="18">
        <v>855</v>
      </c>
      <c r="AX404" s="18"/>
      <c r="AY404" s="18"/>
      <c r="AZ404" s="18">
        <v>855</v>
      </c>
    </row>
    <row r="405" spans="14:52" x14ac:dyDescent="0.3">
      <c r="O405" t="s">
        <v>1118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>
        <v>93</v>
      </c>
      <c r="AR405" s="18"/>
      <c r="AS405" s="18"/>
      <c r="AT405" s="18"/>
      <c r="AU405" s="18"/>
      <c r="AV405" s="18"/>
      <c r="AW405" s="18">
        <v>93</v>
      </c>
      <c r="AX405" s="18"/>
      <c r="AY405" s="18"/>
      <c r="AZ405" s="18">
        <v>93</v>
      </c>
    </row>
    <row r="406" spans="14:52" x14ac:dyDescent="0.3">
      <c r="O406" t="s">
        <v>1122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>
        <v>2024</v>
      </c>
      <c r="AR406" s="18"/>
      <c r="AS406" s="18"/>
      <c r="AT406" s="18"/>
      <c r="AU406" s="18"/>
      <c r="AV406" s="18"/>
      <c r="AW406" s="18">
        <v>2024</v>
      </c>
      <c r="AX406" s="18"/>
      <c r="AY406" s="18"/>
      <c r="AZ406" s="18">
        <v>2024</v>
      </c>
    </row>
    <row r="407" spans="14:52" x14ac:dyDescent="0.3">
      <c r="O407" t="s">
        <v>1132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>
        <v>50</v>
      </c>
      <c r="AR407" s="18"/>
      <c r="AS407" s="18"/>
      <c r="AT407" s="18"/>
      <c r="AU407" s="18"/>
      <c r="AV407" s="18"/>
      <c r="AW407" s="18">
        <v>50</v>
      </c>
      <c r="AX407" s="18"/>
      <c r="AY407" s="18"/>
      <c r="AZ407" s="18">
        <v>50</v>
      </c>
    </row>
    <row r="408" spans="14:52" x14ac:dyDescent="0.3">
      <c r="O408" t="s">
        <v>1184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>
        <v>256</v>
      </c>
      <c r="AY408" s="18">
        <v>256</v>
      </c>
      <c r="AZ408" s="18">
        <v>256</v>
      </c>
    </row>
    <row r="409" spans="14:52" x14ac:dyDescent="0.3">
      <c r="O409" t="s">
        <v>1193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>
        <v>1936</v>
      </c>
      <c r="AY409" s="18">
        <v>1936</v>
      </c>
      <c r="AZ409" s="18">
        <v>1936</v>
      </c>
    </row>
    <row r="410" spans="14:52" x14ac:dyDescent="0.3">
      <c r="O410" t="s">
        <v>1207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>
        <v>570</v>
      </c>
      <c r="AY410" s="18">
        <v>570</v>
      </c>
      <c r="AZ410" s="18">
        <v>570</v>
      </c>
    </row>
    <row r="411" spans="14:52" x14ac:dyDescent="0.3">
      <c r="N411" s="17" t="s">
        <v>643</v>
      </c>
      <c r="O411" s="1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>
        <v>4224</v>
      </c>
      <c r="AL411" s="19"/>
      <c r="AM411" s="19"/>
      <c r="AN411" s="19">
        <v>3808.8</v>
      </c>
      <c r="AO411" s="19"/>
      <c r="AP411" s="19">
        <v>1316</v>
      </c>
      <c r="AQ411" s="19">
        <v>3022</v>
      </c>
      <c r="AR411" s="19"/>
      <c r="AS411" s="19"/>
      <c r="AT411" s="19">
        <v>5328</v>
      </c>
      <c r="AU411" s="19">
        <v>4070</v>
      </c>
      <c r="AV411" s="19">
        <v>4317.8999999999996</v>
      </c>
      <c r="AW411" s="19">
        <v>26086.7</v>
      </c>
      <c r="AX411" s="19">
        <v>2762</v>
      </c>
      <c r="AY411" s="19">
        <v>2762</v>
      </c>
      <c r="AZ411" s="19">
        <v>28848.7</v>
      </c>
    </row>
    <row r="412" spans="14:52" x14ac:dyDescent="0.3">
      <c r="N412" t="s">
        <v>667</v>
      </c>
      <c r="O412" t="s">
        <v>665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>
        <v>3555</v>
      </c>
      <c r="AU412" s="18"/>
      <c r="AV412" s="18"/>
      <c r="AW412" s="18">
        <v>3555</v>
      </c>
      <c r="AX412" s="18"/>
      <c r="AY412" s="18"/>
      <c r="AZ412" s="18">
        <v>3555</v>
      </c>
    </row>
    <row r="413" spans="14:52" x14ac:dyDescent="0.3">
      <c r="O413" t="s">
        <v>699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>
        <v>14088.5</v>
      </c>
      <c r="AV413" s="18"/>
      <c r="AW413" s="18">
        <v>14088.5</v>
      </c>
      <c r="AX413" s="18"/>
      <c r="AY413" s="18"/>
      <c r="AZ413" s="18">
        <v>14088.5</v>
      </c>
    </row>
    <row r="414" spans="14:52" x14ac:dyDescent="0.3">
      <c r="O414" t="s">
        <v>722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>
        <v>3799</v>
      </c>
      <c r="AV414" s="18"/>
      <c r="AW414" s="18">
        <v>3799</v>
      </c>
      <c r="AX414" s="18"/>
      <c r="AY414" s="18"/>
      <c r="AZ414" s="18">
        <v>3799</v>
      </c>
    </row>
    <row r="415" spans="14:52" x14ac:dyDescent="0.3">
      <c r="O415" t="s">
        <v>730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>
        <v>1350</v>
      </c>
      <c r="AV415" s="18"/>
      <c r="AW415" s="18">
        <v>1350</v>
      </c>
      <c r="AX415" s="18"/>
      <c r="AY415" s="18"/>
      <c r="AZ415" s="18">
        <v>1350</v>
      </c>
    </row>
    <row r="416" spans="14:52" x14ac:dyDescent="0.3">
      <c r="O416" t="s">
        <v>765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>
        <v>1350</v>
      </c>
      <c r="AW416" s="18">
        <v>1350</v>
      </c>
      <c r="AX416" s="18"/>
      <c r="AY416" s="18"/>
      <c r="AZ416" s="18">
        <v>1350</v>
      </c>
    </row>
    <row r="417" spans="14:52" x14ac:dyDescent="0.3">
      <c r="O417" t="s">
        <v>837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2158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2158</v>
      </c>
      <c r="AX417" s="18"/>
      <c r="AY417" s="18"/>
      <c r="AZ417" s="18">
        <v>2158</v>
      </c>
    </row>
    <row r="418" spans="14:52" x14ac:dyDescent="0.3">
      <c r="O418" t="s">
        <v>1172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>
        <v>6380.5</v>
      </c>
      <c r="AY418" s="18">
        <v>6380.5</v>
      </c>
      <c r="AZ418" s="18">
        <v>6380.5</v>
      </c>
    </row>
    <row r="419" spans="14:52" x14ac:dyDescent="0.3">
      <c r="O419" t="s">
        <v>1175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>
        <v>2936.5</v>
      </c>
      <c r="AY419" s="18">
        <v>2936.5</v>
      </c>
      <c r="AZ419" s="18">
        <v>2936.5</v>
      </c>
    </row>
    <row r="420" spans="14:52" x14ac:dyDescent="0.3">
      <c r="O420" t="s">
        <v>1181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>
        <v>2440</v>
      </c>
      <c r="AY420" s="18">
        <v>2440</v>
      </c>
      <c r="AZ420" s="18">
        <v>2440</v>
      </c>
    </row>
    <row r="421" spans="14:52" x14ac:dyDescent="0.3">
      <c r="O421" t="s">
        <v>1185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>
        <v>1800.5</v>
      </c>
      <c r="AY421" s="18">
        <v>1800.5</v>
      </c>
      <c r="AZ421" s="18">
        <v>1800.5</v>
      </c>
    </row>
    <row r="422" spans="14:52" x14ac:dyDescent="0.3">
      <c r="N422" s="17" t="s">
        <v>681</v>
      </c>
      <c r="O422" s="1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>
        <v>2158</v>
      </c>
      <c r="AL422" s="19"/>
      <c r="AM422" s="19"/>
      <c r="AN422" s="19"/>
      <c r="AO422" s="19"/>
      <c r="AP422" s="19"/>
      <c r="AQ422" s="19"/>
      <c r="AR422" s="19"/>
      <c r="AS422" s="19"/>
      <c r="AT422" s="19">
        <v>3555</v>
      </c>
      <c r="AU422" s="19">
        <v>19237.5</v>
      </c>
      <c r="AV422" s="19">
        <v>1350</v>
      </c>
      <c r="AW422" s="19">
        <v>26300.5</v>
      </c>
      <c r="AX422" s="19">
        <v>13557.5</v>
      </c>
      <c r="AY422" s="19">
        <v>13557.5</v>
      </c>
      <c r="AZ422" s="19">
        <v>39858</v>
      </c>
    </row>
    <row r="423" spans="14:52" x14ac:dyDescent="0.3">
      <c r="N423" t="s">
        <v>711</v>
      </c>
      <c r="O423" t="s">
        <v>701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>
        <v>1170</v>
      </c>
      <c r="AV423" s="18"/>
      <c r="AW423" s="18">
        <v>1170</v>
      </c>
      <c r="AX423" s="18"/>
      <c r="AY423" s="18"/>
      <c r="AZ423" s="18">
        <v>1170</v>
      </c>
    </row>
    <row r="424" spans="14:52" x14ac:dyDescent="0.3">
      <c r="O424" t="s">
        <v>703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>
        <v>68</v>
      </c>
      <c r="AV424" s="18"/>
      <c r="AW424" s="18">
        <v>68</v>
      </c>
      <c r="AX424" s="18"/>
      <c r="AY424" s="18"/>
      <c r="AZ424" s="18">
        <v>68</v>
      </c>
    </row>
    <row r="425" spans="14:52" x14ac:dyDescent="0.3">
      <c r="N425" s="17" t="s">
        <v>756</v>
      </c>
      <c r="O425" s="17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>
        <v>1238</v>
      </c>
      <c r="AV425" s="19"/>
      <c r="AW425" s="19">
        <v>1238</v>
      </c>
      <c r="AX425" s="19"/>
      <c r="AY425" s="19"/>
      <c r="AZ425" s="19">
        <v>1238</v>
      </c>
    </row>
    <row r="426" spans="14:52" x14ac:dyDescent="0.3">
      <c r="N426" t="s">
        <v>775</v>
      </c>
      <c r="O426" t="s">
        <v>692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>
        <v>3881.5</v>
      </c>
      <c r="AV426" s="18"/>
      <c r="AW426" s="18">
        <v>3881.5</v>
      </c>
      <c r="AX426" s="18"/>
      <c r="AY426" s="18"/>
      <c r="AZ426" s="18">
        <v>3881.5</v>
      </c>
    </row>
    <row r="427" spans="14:52" x14ac:dyDescent="0.3">
      <c r="O427" t="s">
        <v>694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>
        <v>588</v>
      </c>
      <c r="AV427" s="18"/>
      <c r="AW427" s="18">
        <v>588</v>
      </c>
      <c r="AX427" s="18"/>
      <c r="AY427" s="18"/>
      <c r="AZ427" s="18">
        <v>588</v>
      </c>
    </row>
    <row r="428" spans="14:52" x14ac:dyDescent="0.3">
      <c r="O428" t="s">
        <v>697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>
        <v>2175</v>
      </c>
      <c r="AV428" s="18"/>
      <c r="AW428" s="18">
        <v>2175</v>
      </c>
      <c r="AX428" s="18"/>
      <c r="AY428" s="18"/>
      <c r="AZ428" s="18">
        <v>2175</v>
      </c>
    </row>
    <row r="429" spans="14:52" x14ac:dyDescent="0.3">
      <c r="O429" t="s">
        <v>776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>
        <v>8524.5</v>
      </c>
      <c r="AW429" s="18">
        <v>8524.5</v>
      </c>
      <c r="AX429" s="18"/>
      <c r="AY429" s="18"/>
      <c r="AZ429" s="18">
        <v>8524.5</v>
      </c>
    </row>
    <row r="430" spans="14:52" x14ac:dyDescent="0.3">
      <c r="N430" s="17" t="s">
        <v>800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>
        <v>6644.5</v>
      </c>
      <c r="AV430" s="19">
        <v>8524.5</v>
      </c>
      <c r="AW430" s="19">
        <v>15169</v>
      </c>
      <c r="AX430" s="19"/>
      <c r="AY430" s="19"/>
      <c r="AZ430" s="19">
        <v>15169</v>
      </c>
    </row>
    <row r="431" spans="14:52" x14ac:dyDescent="0.3">
      <c r="N431" t="s">
        <v>786</v>
      </c>
      <c r="O431" t="s">
        <v>790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>
        <v>1239.5999999999999</v>
      </c>
      <c r="AW431" s="18">
        <v>1239.5999999999999</v>
      </c>
      <c r="AX431" s="18"/>
      <c r="AY431" s="18"/>
      <c r="AZ431" s="18">
        <v>1239.5999999999999</v>
      </c>
    </row>
    <row r="432" spans="14:52" x14ac:dyDescent="0.3">
      <c r="O432" t="s">
        <v>900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>
        <v>2068</v>
      </c>
      <c r="AN432" s="18"/>
      <c r="AO432" s="18"/>
      <c r="AP432" s="18"/>
      <c r="AQ432" s="18"/>
      <c r="AR432" s="18"/>
      <c r="AS432" s="18"/>
      <c r="AT432" s="18"/>
      <c r="AU432" s="18"/>
      <c r="AV432" s="18"/>
      <c r="AW432" s="18">
        <v>2068</v>
      </c>
      <c r="AX432" s="18"/>
      <c r="AY432" s="18"/>
      <c r="AZ432" s="18">
        <v>2068</v>
      </c>
    </row>
    <row r="433" spans="14:52" x14ac:dyDescent="0.3">
      <c r="O433" t="s">
        <v>1006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3600</v>
      </c>
      <c r="AP433" s="18"/>
      <c r="AQ433" s="18"/>
      <c r="AR433" s="18"/>
      <c r="AS433" s="18"/>
      <c r="AT433" s="18"/>
      <c r="AU433" s="18"/>
      <c r="AV433" s="18"/>
      <c r="AW433" s="18">
        <v>3600</v>
      </c>
      <c r="AX433" s="18"/>
      <c r="AY433" s="18"/>
      <c r="AZ433" s="18">
        <v>3600</v>
      </c>
    </row>
    <row r="434" spans="14:52" x14ac:dyDescent="0.3">
      <c r="O434" t="s">
        <v>1127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>
        <v>2063</v>
      </c>
      <c r="AR434" s="18"/>
      <c r="AS434" s="18"/>
      <c r="AT434" s="18"/>
      <c r="AU434" s="18"/>
      <c r="AV434" s="18"/>
      <c r="AW434" s="18">
        <v>2063</v>
      </c>
      <c r="AX434" s="18"/>
      <c r="AY434" s="18"/>
      <c r="AZ434" s="18">
        <v>2063</v>
      </c>
    </row>
    <row r="435" spans="14:52" x14ac:dyDescent="0.3">
      <c r="N435" s="17" t="s">
        <v>801</v>
      </c>
      <c r="O435" s="17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>
        <v>2068</v>
      </c>
      <c r="AN435" s="19"/>
      <c r="AO435" s="19">
        <v>3600</v>
      </c>
      <c r="AP435" s="19"/>
      <c r="AQ435" s="19">
        <v>2063</v>
      </c>
      <c r="AR435" s="19"/>
      <c r="AS435" s="19"/>
      <c r="AT435" s="19"/>
      <c r="AU435" s="19"/>
      <c r="AV435" s="19">
        <v>1239.5999999999999</v>
      </c>
      <c r="AW435" s="19">
        <v>8970.6</v>
      </c>
      <c r="AX435" s="19"/>
      <c r="AY435" s="19"/>
      <c r="AZ435" s="19">
        <v>8970.6</v>
      </c>
    </row>
    <row r="436" spans="14:52" x14ac:dyDescent="0.3">
      <c r="N436" t="s">
        <v>861</v>
      </c>
      <c r="O436" t="s">
        <v>863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>
        <v>8568.2000000000007</v>
      </c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>
        <v>8568.2000000000007</v>
      </c>
      <c r="AX436" s="18"/>
      <c r="AY436" s="18"/>
      <c r="AZ436" s="18">
        <v>8568.2000000000007</v>
      </c>
    </row>
    <row r="437" spans="14:52" x14ac:dyDescent="0.3">
      <c r="O437" t="s">
        <v>893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>
        <v>12643.2</v>
      </c>
      <c r="AN437" s="18"/>
      <c r="AO437" s="18"/>
      <c r="AP437" s="18"/>
      <c r="AQ437" s="18"/>
      <c r="AR437" s="18"/>
      <c r="AS437" s="18"/>
      <c r="AT437" s="18"/>
      <c r="AU437" s="18"/>
      <c r="AV437" s="18"/>
      <c r="AW437" s="18">
        <v>12643.2</v>
      </c>
      <c r="AX437" s="18"/>
      <c r="AY437" s="18"/>
      <c r="AZ437" s="18">
        <v>12643.2</v>
      </c>
    </row>
    <row r="438" spans="14:52" x14ac:dyDescent="0.3">
      <c r="O438" t="s">
        <v>911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>
        <v>5840</v>
      </c>
      <c r="AN438" s="18"/>
      <c r="AO438" s="18"/>
      <c r="AP438" s="18"/>
      <c r="AQ438" s="18"/>
      <c r="AR438" s="18"/>
      <c r="AS438" s="18"/>
      <c r="AT438" s="18"/>
      <c r="AU438" s="18"/>
      <c r="AV438" s="18"/>
      <c r="AW438" s="18">
        <v>5840</v>
      </c>
      <c r="AX438" s="18"/>
      <c r="AY438" s="18"/>
      <c r="AZ438" s="18">
        <v>5840</v>
      </c>
    </row>
    <row r="439" spans="14:52" x14ac:dyDescent="0.3">
      <c r="O439" t="s">
        <v>916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>
        <v>6006</v>
      </c>
      <c r="AN439" s="18"/>
      <c r="AO439" s="18"/>
      <c r="AP439" s="18"/>
      <c r="AQ439" s="18"/>
      <c r="AR439" s="18"/>
      <c r="AS439" s="18"/>
      <c r="AT439" s="18"/>
      <c r="AU439" s="18"/>
      <c r="AV439" s="18"/>
      <c r="AW439" s="18">
        <v>6006</v>
      </c>
      <c r="AX439" s="18"/>
      <c r="AY439" s="18"/>
      <c r="AZ439" s="18">
        <v>6006</v>
      </c>
    </row>
    <row r="440" spans="14:52" x14ac:dyDescent="0.3">
      <c r="O440" t="s">
        <v>957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>
        <v>11266.800000000001</v>
      </c>
      <c r="AO440" s="18"/>
      <c r="AP440" s="18"/>
      <c r="AQ440" s="18"/>
      <c r="AR440" s="18"/>
      <c r="AS440" s="18"/>
      <c r="AT440" s="18"/>
      <c r="AU440" s="18"/>
      <c r="AV440" s="18"/>
      <c r="AW440" s="18">
        <v>11266.800000000001</v>
      </c>
      <c r="AX440" s="18"/>
      <c r="AY440" s="18"/>
      <c r="AZ440" s="18">
        <v>11266.800000000001</v>
      </c>
    </row>
    <row r="441" spans="14:52" x14ac:dyDescent="0.3">
      <c r="O441" t="s">
        <v>1067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>
        <v>14564.6</v>
      </c>
      <c r="AQ441" s="18"/>
      <c r="AR441" s="18"/>
      <c r="AS441" s="18"/>
      <c r="AT441" s="18"/>
      <c r="AU441" s="18"/>
      <c r="AV441" s="18"/>
      <c r="AW441" s="18">
        <v>14564.6</v>
      </c>
      <c r="AX441" s="18"/>
      <c r="AY441" s="18"/>
      <c r="AZ441" s="18">
        <v>14564.6</v>
      </c>
    </row>
    <row r="442" spans="14:52" x14ac:dyDescent="0.3">
      <c r="N442" s="17" t="s">
        <v>876</v>
      </c>
      <c r="O442" s="17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>
        <v>8568.2000000000007</v>
      </c>
      <c r="AM442" s="19">
        <v>24489.200000000001</v>
      </c>
      <c r="AN442" s="19">
        <v>11266.800000000001</v>
      </c>
      <c r="AO442" s="19"/>
      <c r="AP442" s="19">
        <v>14564.6</v>
      </c>
      <c r="AQ442" s="19"/>
      <c r="AR442" s="19"/>
      <c r="AS442" s="19"/>
      <c r="AT442" s="19"/>
      <c r="AU442" s="19"/>
      <c r="AV442" s="19"/>
      <c r="AW442" s="19">
        <v>58888.800000000003</v>
      </c>
      <c r="AX442" s="19"/>
      <c r="AY442" s="19"/>
      <c r="AZ442" s="19">
        <v>58888.800000000003</v>
      </c>
    </row>
    <row r="443" spans="14:52" x14ac:dyDescent="0.3">
      <c r="N443" t="s">
        <v>960</v>
      </c>
      <c r="O443" t="s">
        <v>932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>
        <v>2452</v>
      </c>
      <c r="AO443" s="18"/>
      <c r="AP443" s="18"/>
      <c r="AQ443" s="18"/>
      <c r="AR443" s="18"/>
      <c r="AS443" s="18"/>
      <c r="AT443" s="18"/>
      <c r="AU443" s="18"/>
      <c r="AV443" s="18"/>
      <c r="AW443" s="18">
        <v>2452</v>
      </c>
      <c r="AX443" s="18"/>
      <c r="AY443" s="18"/>
      <c r="AZ443" s="18">
        <v>2452</v>
      </c>
    </row>
    <row r="444" spans="14:52" x14ac:dyDescent="0.3">
      <c r="O444" t="s">
        <v>958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>
        <v>1995.5</v>
      </c>
      <c r="AO444" s="18"/>
      <c r="AP444" s="18"/>
      <c r="AQ444" s="18"/>
      <c r="AR444" s="18"/>
      <c r="AS444" s="18"/>
      <c r="AT444" s="18"/>
      <c r="AU444" s="18"/>
      <c r="AV444" s="18"/>
      <c r="AW444" s="18">
        <v>1995.5</v>
      </c>
      <c r="AX444" s="18"/>
      <c r="AY444" s="18"/>
      <c r="AZ444" s="18">
        <v>1995.5</v>
      </c>
    </row>
    <row r="445" spans="14:52" x14ac:dyDescent="0.3">
      <c r="O445" t="s">
        <v>1190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>
        <v>250</v>
      </c>
      <c r="AY445" s="18">
        <v>250</v>
      </c>
      <c r="AZ445" s="18">
        <v>250</v>
      </c>
    </row>
    <row r="446" spans="14:52" x14ac:dyDescent="0.3">
      <c r="N446" s="17" t="s">
        <v>987</v>
      </c>
      <c r="O446" s="17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>
        <v>4447.5</v>
      </c>
      <c r="AO446" s="19"/>
      <c r="AP446" s="19"/>
      <c r="AQ446" s="19"/>
      <c r="AR446" s="19"/>
      <c r="AS446" s="19"/>
      <c r="AT446" s="19"/>
      <c r="AU446" s="19"/>
      <c r="AV446" s="19"/>
      <c r="AW446" s="19">
        <v>4447.5</v>
      </c>
      <c r="AX446" s="19">
        <v>250</v>
      </c>
      <c r="AY446" s="19">
        <v>250</v>
      </c>
      <c r="AZ446" s="19">
        <v>4697.5</v>
      </c>
    </row>
    <row r="447" spans="14:52" x14ac:dyDescent="0.3">
      <c r="N447" t="s">
        <v>1046</v>
      </c>
      <c r="O447" t="s">
        <v>902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>
        <v>0</v>
      </c>
      <c r="AN447" s="18"/>
      <c r="AO447" s="18"/>
      <c r="AP447" s="18"/>
      <c r="AQ447" s="18"/>
      <c r="AR447" s="18"/>
      <c r="AS447" s="18"/>
      <c r="AT447" s="18"/>
      <c r="AU447" s="18"/>
      <c r="AV447" s="18"/>
      <c r="AW447" s="18">
        <v>0</v>
      </c>
      <c r="AX447" s="18"/>
      <c r="AY447" s="18"/>
      <c r="AZ447" s="18">
        <v>0</v>
      </c>
    </row>
    <row r="448" spans="14:52" x14ac:dyDescent="0.3">
      <c r="N448" s="17" t="s">
        <v>1047</v>
      </c>
      <c r="O448" s="17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>
        <v>0</v>
      </c>
      <c r="AN448" s="19"/>
      <c r="AO448" s="19"/>
      <c r="AP448" s="19"/>
      <c r="AQ448" s="19"/>
      <c r="AR448" s="19"/>
      <c r="AS448" s="19"/>
      <c r="AT448" s="19"/>
      <c r="AU448" s="19"/>
      <c r="AV448" s="19"/>
      <c r="AW448" s="19">
        <v>0</v>
      </c>
      <c r="AX448" s="19"/>
      <c r="AY448" s="19"/>
      <c r="AZ448" s="19">
        <v>0</v>
      </c>
    </row>
    <row r="449" spans="14:52" x14ac:dyDescent="0.3">
      <c r="N449" t="s">
        <v>1053</v>
      </c>
      <c r="O449" t="s">
        <v>1055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>
        <v>892.6</v>
      </c>
      <c r="AQ449" s="18"/>
      <c r="AR449" s="18"/>
      <c r="AS449" s="18"/>
      <c r="AT449" s="18"/>
      <c r="AU449" s="18"/>
      <c r="AV449" s="18"/>
      <c r="AW449" s="18">
        <v>892.6</v>
      </c>
      <c r="AX449" s="18"/>
      <c r="AY449" s="18"/>
      <c r="AZ449" s="18">
        <v>892.6</v>
      </c>
    </row>
    <row r="450" spans="14:52" x14ac:dyDescent="0.3">
      <c r="O450" t="s">
        <v>1073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>
        <v>780</v>
      </c>
      <c r="AQ450" s="18"/>
      <c r="AR450" s="18"/>
      <c r="AS450" s="18"/>
      <c r="AT450" s="18"/>
      <c r="AU450" s="18"/>
      <c r="AV450" s="18"/>
      <c r="AW450" s="18">
        <v>780</v>
      </c>
      <c r="AX450" s="18"/>
      <c r="AY450" s="18"/>
      <c r="AZ450" s="18">
        <v>780</v>
      </c>
    </row>
    <row r="451" spans="14:52" x14ac:dyDescent="0.3">
      <c r="O451" t="s">
        <v>1108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>
        <v>60</v>
      </c>
      <c r="AR451" s="18"/>
      <c r="AS451" s="18"/>
      <c r="AT451" s="18"/>
      <c r="AU451" s="18"/>
      <c r="AV451" s="18"/>
      <c r="AW451" s="18">
        <v>60</v>
      </c>
      <c r="AX451" s="18"/>
      <c r="AY451" s="18"/>
      <c r="AZ451" s="18">
        <v>60</v>
      </c>
    </row>
    <row r="452" spans="14:52" x14ac:dyDescent="0.3">
      <c r="N452" s="17" t="s">
        <v>1090</v>
      </c>
      <c r="O452" s="17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>
        <v>1672.6</v>
      </c>
      <c r="AQ452" s="19">
        <v>60</v>
      </c>
      <c r="AR452" s="19"/>
      <c r="AS452" s="19"/>
      <c r="AT452" s="19"/>
      <c r="AU452" s="19"/>
      <c r="AV452" s="19"/>
      <c r="AW452" s="19">
        <v>1732.6</v>
      </c>
      <c r="AX452" s="19"/>
      <c r="AY452" s="19"/>
      <c r="AZ452" s="19">
        <v>1732.6</v>
      </c>
    </row>
    <row r="453" spans="14:52" x14ac:dyDescent="0.3">
      <c r="N453" t="s">
        <v>1059</v>
      </c>
      <c r="O453" t="s">
        <v>1064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>
        <v>4373</v>
      </c>
      <c r="AQ453" s="18"/>
      <c r="AR453" s="18"/>
      <c r="AS453" s="18"/>
      <c r="AT453" s="18"/>
      <c r="AU453" s="18"/>
      <c r="AV453" s="18"/>
      <c r="AW453" s="18">
        <v>4373</v>
      </c>
      <c r="AX453" s="18"/>
      <c r="AY453" s="18"/>
      <c r="AZ453" s="18">
        <v>4373</v>
      </c>
    </row>
    <row r="454" spans="14:52" x14ac:dyDescent="0.3">
      <c r="N454" s="17" t="s">
        <v>1091</v>
      </c>
      <c r="O454" s="17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>
        <v>4373</v>
      </c>
      <c r="AQ454" s="19"/>
      <c r="AR454" s="19"/>
      <c r="AS454" s="19"/>
      <c r="AT454" s="19"/>
      <c r="AU454" s="19"/>
      <c r="AV454" s="19"/>
      <c r="AW454" s="19">
        <v>4373</v>
      </c>
      <c r="AX454" s="19"/>
      <c r="AY454" s="19"/>
      <c r="AZ454" s="19">
        <v>4373</v>
      </c>
    </row>
    <row r="455" spans="14:52" x14ac:dyDescent="0.3">
      <c r="N455" t="s">
        <v>1103</v>
      </c>
      <c r="O455" t="s">
        <v>1098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>
        <v>260</v>
      </c>
      <c r="AQ455" s="18"/>
      <c r="AR455" s="18"/>
      <c r="AS455" s="18"/>
      <c r="AT455" s="18"/>
      <c r="AU455" s="18"/>
      <c r="AV455" s="18"/>
      <c r="AW455" s="18">
        <v>260</v>
      </c>
      <c r="AX455" s="18"/>
      <c r="AY455" s="18"/>
      <c r="AZ455" s="18">
        <v>260</v>
      </c>
    </row>
    <row r="456" spans="14:52" x14ac:dyDescent="0.3">
      <c r="N456" s="17" t="s">
        <v>1106</v>
      </c>
      <c r="O456" s="17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>
        <v>260</v>
      </c>
      <c r="AQ456" s="19"/>
      <c r="AR456" s="19"/>
      <c r="AS456" s="19"/>
      <c r="AT456" s="19"/>
      <c r="AU456" s="19"/>
      <c r="AV456" s="19"/>
      <c r="AW456" s="19">
        <v>260</v>
      </c>
      <c r="AX456" s="19"/>
      <c r="AY456" s="19"/>
      <c r="AZ456" s="19">
        <v>260</v>
      </c>
    </row>
    <row r="457" spans="14:52" x14ac:dyDescent="0.3">
      <c r="N457" t="s">
        <v>1102</v>
      </c>
      <c r="O457" t="s">
        <v>1099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>
        <v>375</v>
      </c>
      <c r="AQ457" s="18"/>
      <c r="AR457" s="18"/>
      <c r="AS457" s="18"/>
      <c r="AT457" s="18"/>
      <c r="AU457" s="18"/>
      <c r="AV457" s="18"/>
      <c r="AW457" s="18">
        <v>375</v>
      </c>
      <c r="AX457" s="18"/>
      <c r="AY457" s="18"/>
      <c r="AZ457" s="18">
        <v>375</v>
      </c>
    </row>
    <row r="458" spans="14:52" x14ac:dyDescent="0.3">
      <c r="N458" s="17" t="s">
        <v>1107</v>
      </c>
      <c r="O458" s="17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>
        <v>375</v>
      </c>
      <c r="AQ458" s="19"/>
      <c r="AR458" s="19"/>
      <c r="AS458" s="19"/>
      <c r="AT458" s="19"/>
      <c r="AU458" s="19"/>
      <c r="AV458" s="19"/>
      <c r="AW458" s="19">
        <v>375</v>
      </c>
      <c r="AX458" s="19"/>
      <c r="AY458" s="19"/>
      <c r="AZ458" s="19">
        <v>375</v>
      </c>
    </row>
    <row r="459" spans="14:52" x14ac:dyDescent="0.3">
      <c r="N459" t="s">
        <v>1198</v>
      </c>
      <c r="O459" t="s">
        <v>1205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>
        <v>2917.8</v>
      </c>
      <c r="AY459" s="18">
        <v>2917.8</v>
      </c>
      <c r="AZ459" s="18">
        <v>2917.8</v>
      </c>
    </row>
    <row r="460" spans="14:52" x14ac:dyDescent="0.3">
      <c r="N460" s="17" t="s">
        <v>1234</v>
      </c>
      <c r="O460" s="17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>
        <v>2917.8</v>
      </c>
      <c r="AY460" s="19">
        <v>2917.8</v>
      </c>
      <c r="AZ460" s="19">
        <v>2917.8</v>
      </c>
    </row>
    <row r="461" spans="14:52" x14ac:dyDescent="0.3">
      <c r="N461" t="s">
        <v>131</v>
      </c>
      <c r="P461" s="18">
        <v>2973</v>
      </c>
      <c r="Q461" s="18">
        <v>2973</v>
      </c>
      <c r="R461" s="18">
        <v>6809.5</v>
      </c>
      <c r="S461" s="18">
        <v>5134</v>
      </c>
      <c r="T461" s="18">
        <v>33380.199999999997</v>
      </c>
      <c r="U461" s="18">
        <v>43516.800000000003</v>
      </c>
      <c r="V461" s="18">
        <v>52514.8</v>
      </c>
      <c r="W461" s="18">
        <v>37692</v>
      </c>
      <c r="X461" s="18">
        <v>22115.200000000001</v>
      </c>
      <c r="Y461" s="18">
        <v>201162.5</v>
      </c>
      <c r="Z461" s="18">
        <v>12397</v>
      </c>
      <c r="AA461" s="18">
        <v>59043.4</v>
      </c>
      <c r="AB461" s="18">
        <v>133782.79999999999</v>
      </c>
      <c r="AC461" s="18">
        <v>116851</v>
      </c>
      <c r="AD461" s="18">
        <v>124011.90000000001</v>
      </c>
      <c r="AE461" s="18">
        <v>33259</v>
      </c>
      <c r="AF461" s="18">
        <v>24686.2</v>
      </c>
      <c r="AG461" s="18">
        <v>57798.65</v>
      </c>
      <c r="AH461" s="18">
        <v>40624.6</v>
      </c>
      <c r="AI461" s="18">
        <v>31091.8</v>
      </c>
      <c r="AJ461" s="18">
        <v>633546.35000000009</v>
      </c>
      <c r="AK461" s="18">
        <v>98244.6</v>
      </c>
      <c r="AL461" s="18">
        <v>69163.3</v>
      </c>
      <c r="AM461" s="18">
        <v>93927.3</v>
      </c>
      <c r="AN461" s="18">
        <v>97650.500000000015</v>
      </c>
      <c r="AO461" s="18">
        <v>186455.5</v>
      </c>
      <c r="AP461" s="18">
        <v>110702.6</v>
      </c>
      <c r="AQ461" s="18">
        <v>177546.5</v>
      </c>
      <c r="AR461" s="18">
        <v>135957.90000000002</v>
      </c>
      <c r="AS461" s="18">
        <v>58446.700000000004</v>
      </c>
      <c r="AT461" s="18">
        <v>120284.9</v>
      </c>
      <c r="AU461" s="18">
        <v>192796.7</v>
      </c>
      <c r="AV461" s="18">
        <v>161862.6</v>
      </c>
      <c r="AW461" s="18">
        <v>1503039.1000000003</v>
      </c>
      <c r="AX461" s="18">
        <v>173211.69999999998</v>
      </c>
      <c r="AY461" s="18">
        <v>173211.69999999998</v>
      </c>
      <c r="AZ461" s="18">
        <v>2513932.6500000008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15" sqref="B15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568</v>
      </c>
      <c r="B10">
        <v>2</v>
      </c>
    </row>
    <row r="11" spans="1:2" x14ac:dyDescent="0.3">
      <c r="A11" t="s">
        <v>618</v>
      </c>
      <c r="B11">
        <v>1</v>
      </c>
    </row>
    <row r="12" spans="1:2" x14ac:dyDescent="0.3">
      <c r="A12" t="s">
        <v>656</v>
      </c>
      <c r="B12">
        <v>9</v>
      </c>
    </row>
    <row r="13" spans="1:2" x14ac:dyDescent="0.3">
      <c r="A13" t="s">
        <v>709</v>
      </c>
      <c r="B13">
        <v>2</v>
      </c>
    </row>
    <row r="14" spans="1:2" x14ac:dyDescent="0.3">
      <c r="A14" t="s">
        <v>718</v>
      </c>
      <c r="B14">
        <v>23</v>
      </c>
    </row>
    <row r="15" spans="1:2" x14ac:dyDescent="0.3">
      <c r="A15" t="s">
        <v>721</v>
      </c>
      <c r="B15">
        <v>21</v>
      </c>
    </row>
    <row r="16" spans="1:2" x14ac:dyDescent="0.3">
      <c r="A16" t="s">
        <v>724</v>
      </c>
      <c r="B16">
        <v>6</v>
      </c>
    </row>
    <row r="17" spans="1:2" x14ac:dyDescent="0.3">
      <c r="A17" t="s">
        <v>770</v>
      </c>
      <c r="B17">
        <v>1</v>
      </c>
    </row>
    <row r="18" spans="1:2" x14ac:dyDescent="0.3">
      <c r="A18" t="s">
        <v>789</v>
      </c>
      <c r="B18">
        <v>1</v>
      </c>
    </row>
    <row r="19" spans="1:2" x14ac:dyDescent="0.3">
      <c r="A19" t="s">
        <v>793</v>
      </c>
      <c r="B19">
        <v>6</v>
      </c>
    </row>
    <row r="20" spans="1:2" x14ac:dyDescent="0.3">
      <c r="A20" t="s">
        <v>802</v>
      </c>
      <c r="B20">
        <v>1</v>
      </c>
    </row>
    <row r="21" spans="1:2" x14ac:dyDescent="0.3">
      <c r="A21" t="s">
        <v>915</v>
      </c>
      <c r="B21">
        <v>10</v>
      </c>
    </row>
    <row r="22" spans="1:2" x14ac:dyDescent="0.3">
      <c r="A22" t="s">
        <v>947</v>
      </c>
      <c r="B22">
        <v>13</v>
      </c>
    </row>
    <row r="23" spans="1:2" x14ac:dyDescent="0.3">
      <c r="A23" t="s">
        <v>951</v>
      </c>
      <c r="B23">
        <v>1</v>
      </c>
    </row>
    <row r="24" spans="1:2" x14ac:dyDescent="0.3">
      <c r="A24" t="s">
        <v>990</v>
      </c>
      <c r="B24">
        <v>110</v>
      </c>
    </row>
    <row r="25" spans="1:2" x14ac:dyDescent="0.3">
      <c r="A25" t="s">
        <v>991</v>
      </c>
      <c r="B25">
        <v>2</v>
      </c>
    </row>
    <row r="26" spans="1:2" x14ac:dyDescent="0.3">
      <c r="A26" t="s">
        <v>992</v>
      </c>
      <c r="B26">
        <v>7</v>
      </c>
    </row>
    <row r="27" spans="1:2" x14ac:dyDescent="0.3">
      <c r="A27" t="s">
        <v>1015</v>
      </c>
      <c r="B27">
        <v>4</v>
      </c>
    </row>
    <row r="28" spans="1:2" x14ac:dyDescent="0.3">
      <c r="A28" t="s">
        <v>1074</v>
      </c>
      <c r="B28">
        <v>49</v>
      </c>
    </row>
    <row r="29" spans="1:2" x14ac:dyDescent="0.3">
      <c r="A29" t="s">
        <v>1076</v>
      </c>
      <c r="B29">
        <v>6</v>
      </c>
    </row>
    <row r="30" spans="1:2" x14ac:dyDescent="0.3">
      <c r="A30" t="s">
        <v>1095</v>
      </c>
      <c r="B30">
        <v>4</v>
      </c>
    </row>
    <row r="31" spans="1:2" x14ac:dyDescent="0.3">
      <c r="A31" t="s">
        <v>1109</v>
      </c>
      <c r="B31">
        <v>3</v>
      </c>
    </row>
    <row r="32" spans="1:2" x14ac:dyDescent="0.3">
      <c r="A32" t="s">
        <v>1114</v>
      </c>
      <c r="B32">
        <v>1</v>
      </c>
    </row>
    <row r="33" spans="1:2" x14ac:dyDescent="0.3">
      <c r="A33" t="s">
        <v>1119</v>
      </c>
      <c r="B33">
        <v>1</v>
      </c>
    </row>
    <row r="34" spans="1:2" x14ac:dyDescent="0.3">
      <c r="A34" t="s">
        <v>1120</v>
      </c>
      <c r="B34">
        <v>1</v>
      </c>
    </row>
    <row r="35" spans="1:2" x14ac:dyDescent="0.3">
      <c r="A35" t="s">
        <v>1128</v>
      </c>
      <c r="B35">
        <v>1</v>
      </c>
    </row>
    <row r="36" spans="1:2" x14ac:dyDescent="0.3">
      <c r="A36" t="s">
        <v>1131</v>
      </c>
      <c r="B36">
        <v>1</v>
      </c>
    </row>
    <row r="37" spans="1:2" x14ac:dyDescent="0.3">
      <c r="A37" t="s">
        <v>1133</v>
      </c>
      <c r="B37">
        <v>2</v>
      </c>
    </row>
    <row r="38" spans="1:2" x14ac:dyDescent="0.3">
      <c r="A38" t="s">
        <v>1134</v>
      </c>
      <c r="B38">
        <v>1</v>
      </c>
    </row>
    <row r="39" spans="1:2" x14ac:dyDescent="0.3">
      <c r="A39" t="s">
        <v>1138</v>
      </c>
      <c r="B39">
        <v>1</v>
      </c>
    </row>
    <row r="40" spans="1:2" x14ac:dyDescent="0.3">
      <c r="A40" t="s">
        <v>1142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461"/>
  <sheetViews>
    <sheetView topLeftCell="A444" workbookViewId="0">
      <selection activeCell="G462" sqref="G462"/>
    </sheetView>
  </sheetViews>
  <sheetFormatPr defaultRowHeight="14.4" x14ac:dyDescent="0.3"/>
  <cols>
    <col min="1" max="1" width="14.44140625" customWidth="1"/>
    <col min="2" max="2" width="19" customWidth="1"/>
    <col min="3" max="4" width="37.8867187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229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229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229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229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-11585</v>
      </c>
      <c r="G117" s="18">
        <v>0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-40624.6</v>
      </c>
      <c r="G118" s="19">
        <v>0</v>
      </c>
    </row>
    <row r="119" spans="2:7" x14ac:dyDescent="0.3">
      <c r="B119">
        <v>5</v>
      </c>
      <c r="C119" t="s">
        <v>318</v>
      </c>
      <c r="D119" t="s">
        <v>229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366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399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400</v>
      </c>
      <c r="D146" t="s">
        <v>402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403</v>
      </c>
      <c r="D147" t="s">
        <v>402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404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405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407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409</v>
      </c>
      <c r="D151" t="s">
        <v>411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412</v>
      </c>
      <c r="D152" t="s">
        <v>229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413</v>
      </c>
      <c r="D153" t="s">
        <v>411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417</v>
      </c>
      <c r="D154" t="s">
        <v>402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418</v>
      </c>
      <c r="D155" t="s">
        <v>402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420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421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425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426</v>
      </c>
      <c r="D159" t="s">
        <v>411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427</v>
      </c>
      <c r="D160" t="s">
        <v>411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428</v>
      </c>
      <c r="D161" t="s">
        <v>411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429</v>
      </c>
      <c r="D162" t="s">
        <v>411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443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444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445</v>
      </c>
      <c r="D165" t="s">
        <v>411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446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447</v>
      </c>
      <c r="D167" t="s">
        <v>411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448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449</v>
      </c>
      <c r="D169" t="s">
        <v>402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451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457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459</v>
      </c>
      <c r="D173" t="s">
        <v>402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460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461</v>
      </c>
      <c r="D175" t="s">
        <v>411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462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466</v>
      </c>
      <c r="D177" t="s">
        <v>411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467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472</v>
      </c>
      <c r="D179" t="s">
        <v>471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474</v>
      </c>
      <c r="D180" t="s">
        <v>493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475</v>
      </c>
      <c r="D181" t="s">
        <v>411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477</v>
      </c>
      <c r="D182" t="s">
        <v>411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478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479</v>
      </c>
      <c r="D184" t="s">
        <v>402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482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483</v>
      </c>
      <c r="D186" t="s">
        <v>402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484</v>
      </c>
      <c r="D187" t="s">
        <v>402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486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503</v>
      </c>
      <c r="D190" t="s">
        <v>411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504</v>
      </c>
      <c r="D191" t="s">
        <v>229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506</v>
      </c>
      <c r="D192" t="s">
        <v>411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509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510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512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513</v>
      </c>
      <c r="D196" t="s">
        <v>411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514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524</v>
      </c>
      <c r="D198" t="s">
        <v>411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531</v>
      </c>
      <c r="D199" t="s">
        <v>411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532</v>
      </c>
      <c r="D200" t="s">
        <v>411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533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534</v>
      </c>
      <c r="D202" t="s">
        <v>411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537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538</v>
      </c>
      <c r="D204" t="s">
        <v>402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-633546.35000000021</v>
      </c>
      <c r="G206" s="82">
        <v>0</v>
      </c>
    </row>
    <row r="207" spans="1:7" x14ac:dyDescent="0.3">
      <c r="A207">
        <v>2022</v>
      </c>
      <c r="B207">
        <v>1</v>
      </c>
      <c r="C207" t="s">
        <v>548</v>
      </c>
      <c r="D207" t="s">
        <v>411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549</v>
      </c>
      <c r="D208" t="s">
        <v>402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550</v>
      </c>
      <c r="D209" t="s">
        <v>411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551</v>
      </c>
      <c r="D210" t="s">
        <v>411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552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554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559</v>
      </c>
      <c r="D213" t="s">
        <v>402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560</v>
      </c>
      <c r="D214" t="s">
        <v>411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561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563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564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566</v>
      </c>
      <c r="D218" t="s">
        <v>411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567</v>
      </c>
      <c r="D219" t="s">
        <v>402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569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570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571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603</v>
      </c>
      <c r="D224" t="s">
        <v>402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604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605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606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607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608</v>
      </c>
      <c r="D229" t="s">
        <v>493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609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610</v>
      </c>
      <c r="D231" t="s">
        <v>402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611</v>
      </c>
      <c r="D232" t="s">
        <v>411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612</v>
      </c>
      <c r="D233" t="s">
        <v>411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613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635</v>
      </c>
      <c r="D236" t="s">
        <v>493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636</v>
      </c>
      <c r="D237" t="s">
        <v>639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637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644</v>
      </c>
      <c r="D239" t="s">
        <v>639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645</v>
      </c>
      <c r="D240" t="s">
        <v>402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646</v>
      </c>
      <c r="D241" t="s">
        <v>639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647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648</v>
      </c>
      <c r="D243" t="s">
        <v>411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649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650</v>
      </c>
      <c r="D245" t="s">
        <v>411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651</v>
      </c>
      <c r="D246" t="s">
        <v>402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652</v>
      </c>
      <c r="D247" t="s">
        <v>411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653</v>
      </c>
      <c r="D248" t="s">
        <v>493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654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655</v>
      </c>
      <c r="D250" t="s">
        <v>411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662</v>
      </c>
      <c r="D251" t="s">
        <v>411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663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664</v>
      </c>
      <c r="D253" t="s">
        <v>411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665</v>
      </c>
      <c r="D254" t="s">
        <v>667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682</v>
      </c>
      <c r="D256" t="s">
        <v>493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685</v>
      </c>
      <c r="D257" t="s">
        <v>411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686</v>
      </c>
      <c r="D258" t="s">
        <v>639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687</v>
      </c>
      <c r="D259" t="s">
        <v>411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688</v>
      </c>
      <c r="D260" t="s">
        <v>402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689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690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691</v>
      </c>
      <c r="D263" t="s">
        <v>411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692</v>
      </c>
      <c r="D264" t="s">
        <v>775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693</v>
      </c>
      <c r="D265" t="s">
        <v>639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694</v>
      </c>
      <c r="D266" t="s">
        <v>775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695</v>
      </c>
      <c r="D267" t="s">
        <v>411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696</v>
      </c>
      <c r="D268" t="s">
        <v>493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697</v>
      </c>
      <c r="D269" t="s">
        <v>775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698</v>
      </c>
      <c r="D270" t="s">
        <v>411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699</v>
      </c>
      <c r="D271" t="s">
        <v>667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700</v>
      </c>
      <c r="D272" t="s">
        <v>411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701</v>
      </c>
      <c r="D273" t="s">
        <v>711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702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703</v>
      </c>
      <c r="D275" t="s">
        <v>711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717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720</v>
      </c>
      <c r="D277" t="s">
        <v>411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722</v>
      </c>
      <c r="D278" t="s">
        <v>667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725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726</v>
      </c>
      <c r="D280" t="s">
        <v>493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727</v>
      </c>
      <c r="D281" t="s">
        <v>411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728</v>
      </c>
      <c r="D282" t="s">
        <v>402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730</v>
      </c>
      <c r="D283" t="s">
        <v>667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731</v>
      </c>
      <c r="D284" t="s">
        <v>411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764</v>
      </c>
      <c r="D286" t="s">
        <v>411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765</v>
      </c>
      <c r="D287" t="s">
        <v>667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766</v>
      </c>
      <c r="D288" t="s">
        <v>411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767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768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771</v>
      </c>
      <c r="D291" t="s">
        <v>639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776</v>
      </c>
      <c r="D292" t="s">
        <v>775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778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779</v>
      </c>
      <c r="D294" t="s">
        <v>411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781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782</v>
      </c>
      <c r="D296" t="s">
        <v>411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783</v>
      </c>
      <c r="D297" t="s">
        <v>493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785</v>
      </c>
      <c r="D298" t="s">
        <v>411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790</v>
      </c>
      <c r="D299" t="s">
        <v>786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791</v>
      </c>
      <c r="D300" t="s">
        <v>411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792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795</v>
      </c>
      <c r="D302" t="s">
        <v>411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796</v>
      </c>
      <c r="D303" t="s">
        <v>402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797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798</v>
      </c>
      <c r="D305" t="s">
        <v>411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799</v>
      </c>
      <c r="D306" t="s">
        <v>493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828</v>
      </c>
      <c r="D308" t="s">
        <v>411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829</v>
      </c>
      <c r="D309" t="s">
        <v>639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830</v>
      </c>
      <c r="D310" t="s">
        <v>411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831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833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834</v>
      </c>
      <c r="D313" t="s">
        <v>639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835</v>
      </c>
      <c r="D314" t="s">
        <v>493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836</v>
      </c>
      <c r="D315" t="s">
        <v>411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837</v>
      </c>
      <c r="D316" t="s">
        <v>667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838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839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844</v>
      </c>
      <c r="D319" t="s">
        <v>411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845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846</v>
      </c>
      <c r="D321" t="s">
        <v>493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847</v>
      </c>
      <c r="D322" t="s">
        <v>411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848</v>
      </c>
      <c r="D323" t="s">
        <v>402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849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858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859</v>
      </c>
      <c r="D327" t="s">
        <v>402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860</v>
      </c>
      <c r="D328" t="s">
        <v>411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863</v>
      </c>
      <c r="D329" t="s">
        <v>861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868</v>
      </c>
      <c r="D330" t="s">
        <v>411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869</v>
      </c>
      <c r="D331" t="s">
        <v>411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870</v>
      </c>
      <c r="D332" t="s">
        <v>411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871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872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873</v>
      </c>
      <c r="D335" t="s">
        <v>493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875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893</v>
      </c>
      <c r="D338" t="s">
        <v>861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897</v>
      </c>
      <c r="D339" t="s">
        <v>411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899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900</v>
      </c>
      <c r="D341" t="s">
        <v>786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901</v>
      </c>
      <c r="D342" t="s">
        <v>411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902</v>
      </c>
      <c r="D343" t="s">
        <v>1046</v>
      </c>
      <c r="E343" s="18">
        <v>0</v>
      </c>
      <c r="F343" s="38"/>
      <c r="G343" s="18">
        <v>0</v>
      </c>
    </row>
    <row r="344" spans="2:7" x14ac:dyDescent="0.3">
      <c r="C344" t="s">
        <v>904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908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909</v>
      </c>
      <c r="D346" t="s">
        <v>493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911</v>
      </c>
      <c r="D347" t="s">
        <v>861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912</v>
      </c>
      <c r="D348" t="s">
        <v>411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913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914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916</v>
      </c>
      <c r="D351" t="s">
        <v>861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917</v>
      </c>
      <c r="D352" t="s">
        <v>402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926</v>
      </c>
      <c r="D354" t="s">
        <v>411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927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929</v>
      </c>
      <c r="D356" t="s">
        <v>411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932</v>
      </c>
      <c r="D357" t="s">
        <v>960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933</v>
      </c>
      <c r="D358" t="s">
        <v>411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934</v>
      </c>
      <c r="D359" t="s">
        <v>493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935</v>
      </c>
      <c r="D360" t="s">
        <v>411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936</v>
      </c>
      <c r="D361" t="s">
        <v>411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938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939</v>
      </c>
      <c r="D363" t="s">
        <v>493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945</v>
      </c>
      <c r="D364" t="s">
        <v>402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949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952</v>
      </c>
      <c r="D366" t="s">
        <v>493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954</v>
      </c>
      <c r="D367" t="s">
        <v>639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955</v>
      </c>
      <c r="D368" t="s">
        <v>639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957</v>
      </c>
      <c r="D369" t="s">
        <v>861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958</v>
      </c>
      <c r="D370" t="s">
        <v>960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988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989</v>
      </c>
      <c r="D373" t="s">
        <v>411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995</v>
      </c>
      <c r="D374" t="s">
        <v>493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997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998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999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1000</v>
      </c>
      <c r="D378" t="s">
        <v>402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1001</v>
      </c>
      <c r="D379" t="s">
        <v>411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1002</v>
      </c>
      <c r="D380" t="s">
        <v>493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1003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1006</v>
      </c>
      <c r="D382" t="s">
        <v>786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1007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1008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1010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1011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1012</v>
      </c>
      <c r="D387" t="s">
        <v>411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1013</v>
      </c>
      <c r="D388" t="s">
        <v>493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1014</v>
      </c>
      <c r="D389" t="s">
        <v>411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1016</v>
      </c>
      <c r="D390" t="s">
        <v>411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1017</v>
      </c>
      <c r="D391" t="s">
        <v>493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1048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1049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1050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1052</v>
      </c>
      <c r="D396" t="s">
        <v>411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1055</v>
      </c>
      <c r="D397" t="s">
        <v>1053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1057</v>
      </c>
      <c r="D398" t="s">
        <v>639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1064</v>
      </c>
      <c r="D399" t="s">
        <v>1059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1065</v>
      </c>
      <c r="D400" t="s">
        <v>493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1066</v>
      </c>
      <c r="D401" t="s">
        <v>411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1067</v>
      </c>
      <c r="D402" t="s">
        <v>861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1068</v>
      </c>
      <c r="D403" t="s">
        <v>402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1069</v>
      </c>
      <c r="D404" t="s">
        <v>402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1070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1073</v>
      </c>
      <c r="D406" t="s">
        <v>1053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1077</v>
      </c>
      <c r="D407" t="s">
        <v>411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1093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1094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1098</v>
      </c>
      <c r="D410" t="s">
        <v>1103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1099</v>
      </c>
      <c r="D411" t="s">
        <v>1102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1108</v>
      </c>
      <c r="D413" t="s">
        <v>1053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1110</v>
      </c>
      <c r="D414" t="s">
        <v>639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1111</v>
      </c>
      <c r="D415" t="s">
        <v>411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1113</v>
      </c>
      <c r="D416" t="s">
        <v>411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1115</v>
      </c>
      <c r="D417" t="s">
        <v>58</v>
      </c>
      <c r="E417" s="18">
        <v>4632.8</v>
      </c>
      <c r="F417" s="38"/>
      <c r="G417" s="18">
        <v>4632.8</v>
      </c>
    </row>
    <row r="418" spans="3:7" x14ac:dyDescent="0.3">
      <c r="C418" t="s">
        <v>1117</v>
      </c>
      <c r="D418" t="s">
        <v>411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1118</v>
      </c>
      <c r="D419" t="s">
        <v>639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1121</v>
      </c>
      <c r="D420" t="s">
        <v>493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1122</v>
      </c>
      <c r="D421" t="s">
        <v>639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1124</v>
      </c>
      <c r="D422" t="s">
        <v>411</v>
      </c>
      <c r="E422" s="18">
        <v>49088.1</v>
      </c>
      <c r="F422" s="38">
        <v>-20181.8</v>
      </c>
      <c r="G422" s="18">
        <v>28906.3</v>
      </c>
    </row>
    <row r="423" spans="3:7" x14ac:dyDescent="0.3">
      <c r="C423" t="s">
        <v>1125</v>
      </c>
      <c r="D423" t="s">
        <v>493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1127</v>
      </c>
      <c r="D424" t="s">
        <v>786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1129</v>
      </c>
      <c r="D425" t="s">
        <v>411</v>
      </c>
      <c r="E425" s="18">
        <v>47686.5</v>
      </c>
      <c r="F425" s="38"/>
      <c r="G425" s="18">
        <v>47686.5</v>
      </c>
    </row>
    <row r="426" spans="3:7" x14ac:dyDescent="0.3">
      <c r="C426" t="s">
        <v>1130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1132</v>
      </c>
      <c r="D427" t="s">
        <v>639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1135</v>
      </c>
      <c r="D428" t="s">
        <v>402</v>
      </c>
      <c r="E428" s="18">
        <v>6136.1</v>
      </c>
      <c r="F428" s="38">
        <v>-6136.1</v>
      </c>
      <c r="G428" s="18">
        <v>1.1368683772161603E-13</v>
      </c>
    </row>
    <row r="429" spans="3:7" x14ac:dyDescent="0.3">
      <c r="C429" t="s">
        <v>1137</v>
      </c>
      <c r="D429" t="s">
        <v>493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1139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1140</v>
      </c>
      <c r="D431" t="s">
        <v>411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1141</v>
      </c>
      <c r="D432" t="s">
        <v>411</v>
      </c>
      <c r="E432" s="18">
        <v>21740.5</v>
      </c>
      <c r="F432" s="38"/>
      <c r="G432" s="18">
        <v>21740.5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-74580.399999999994</v>
      </c>
      <c r="G433" s="19">
        <v>102966.1</v>
      </c>
    </row>
    <row r="434" spans="1:7" x14ac:dyDescent="0.3">
      <c r="A434" s="81" t="s">
        <v>586</v>
      </c>
      <c r="B434" s="81"/>
      <c r="C434" s="81"/>
      <c r="D434" s="81"/>
      <c r="E434" s="82">
        <v>1503039.1000000003</v>
      </c>
      <c r="F434" s="83">
        <v>-1400072.8000000003</v>
      </c>
      <c r="G434" s="82">
        <v>102966.3</v>
      </c>
    </row>
    <row r="435" spans="1:7" x14ac:dyDescent="0.3">
      <c r="A435">
        <v>2023</v>
      </c>
      <c r="B435">
        <v>1</v>
      </c>
      <c r="C435" t="s">
        <v>1169</v>
      </c>
      <c r="D435" t="s">
        <v>411</v>
      </c>
      <c r="E435" s="18">
        <v>31500</v>
      </c>
      <c r="F435" s="38"/>
      <c r="G435" s="18">
        <v>31500</v>
      </c>
    </row>
    <row r="436" spans="1:7" x14ac:dyDescent="0.3">
      <c r="C436" t="s">
        <v>1172</v>
      </c>
      <c r="D436" t="s">
        <v>667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1173</v>
      </c>
      <c r="D437" t="s">
        <v>411</v>
      </c>
      <c r="E437" s="18">
        <v>9213.5</v>
      </c>
      <c r="F437" s="38"/>
      <c r="G437" s="18">
        <v>9213.5</v>
      </c>
    </row>
    <row r="438" spans="1:7" x14ac:dyDescent="0.3">
      <c r="C438" t="s">
        <v>1174</v>
      </c>
      <c r="D438" t="s">
        <v>493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1175</v>
      </c>
      <c r="D439" t="s">
        <v>667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1176</v>
      </c>
      <c r="D440" t="s">
        <v>411</v>
      </c>
      <c r="E440" s="18">
        <v>800</v>
      </c>
      <c r="F440" s="38"/>
      <c r="G440" s="18">
        <v>800</v>
      </c>
    </row>
    <row r="441" spans="1:7" x14ac:dyDescent="0.3">
      <c r="C441" t="s">
        <v>1178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1179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1181</v>
      </c>
      <c r="D443" t="s">
        <v>667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1182</v>
      </c>
      <c r="D444" t="s">
        <v>62</v>
      </c>
      <c r="E444" s="18">
        <v>14268</v>
      </c>
      <c r="F444" s="38">
        <v>-179.4</v>
      </c>
      <c r="G444" s="18">
        <v>14088.6</v>
      </c>
    </row>
    <row r="445" spans="1:7" x14ac:dyDescent="0.3">
      <c r="C445" t="s">
        <v>1183</v>
      </c>
      <c r="D445" t="s">
        <v>411</v>
      </c>
      <c r="E445" s="18">
        <v>15570.5</v>
      </c>
      <c r="F445" s="38"/>
      <c r="G445" s="18">
        <v>15570.5</v>
      </c>
    </row>
    <row r="446" spans="1:7" x14ac:dyDescent="0.3">
      <c r="C446" t="s">
        <v>1184</v>
      </c>
      <c r="D446" t="s">
        <v>639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1185</v>
      </c>
      <c r="D447" t="s">
        <v>667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1190</v>
      </c>
      <c r="D448" t="s">
        <v>960</v>
      </c>
      <c r="E448" s="18">
        <v>250</v>
      </c>
      <c r="F448" s="38">
        <v>-250</v>
      </c>
      <c r="G448" s="18">
        <v>0</v>
      </c>
    </row>
    <row r="449" spans="1:7" x14ac:dyDescent="0.3">
      <c r="C449" t="s">
        <v>1191</v>
      </c>
      <c r="D449" t="s">
        <v>411</v>
      </c>
      <c r="E449" s="18">
        <v>14150.5</v>
      </c>
      <c r="F449" s="38"/>
      <c r="G449" s="18">
        <v>14150.5</v>
      </c>
    </row>
    <row r="450" spans="1:7" x14ac:dyDescent="0.3">
      <c r="C450" t="s">
        <v>1192</v>
      </c>
      <c r="D450" t="s">
        <v>493</v>
      </c>
      <c r="E450" s="18">
        <v>2832</v>
      </c>
      <c r="F450" s="38">
        <v>-2832</v>
      </c>
      <c r="G450" s="18">
        <v>0</v>
      </c>
    </row>
    <row r="451" spans="1:7" x14ac:dyDescent="0.3">
      <c r="C451" t="s">
        <v>1193</v>
      </c>
      <c r="D451" t="s">
        <v>639</v>
      </c>
      <c r="E451" s="18">
        <v>1936</v>
      </c>
      <c r="F451" s="38">
        <v>-1936</v>
      </c>
      <c r="G451" s="18">
        <v>0</v>
      </c>
    </row>
    <row r="452" spans="1:7" x14ac:dyDescent="0.3">
      <c r="C452" t="s">
        <v>1194</v>
      </c>
      <c r="D452" t="s">
        <v>62</v>
      </c>
      <c r="E452" s="18">
        <v>17129</v>
      </c>
      <c r="F452" s="38"/>
      <c r="G452" s="18">
        <v>17129</v>
      </c>
    </row>
    <row r="453" spans="1:7" x14ac:dyDescent="0.3">
      <c r="C453" t="s">
        <v>1195</v>
      </c>
      <c r="D453" t="s">
        <v>411</v>
      </c>
      <c r="E453" s="18">
        <v>14565</v>
      </c>
      <c r="F453" s="38"/>
      <c r="G453" s="18">
        <v>14565</v>
      </c>
    </row>
    <row r="454" spans="1:7" x14ac:dyDescent="0.3">
      <c r="C454" t="s">
        <v>1196</v>
      </c>
      <c r="D454" t="s">
        <v>402</v>
      </c>
      <c r="E454" s="18">
        <v>6152.1</v>
      </c>
      <c r="F454" s="38">
        <v>-2975.7</v>
      </c>
      <c r="G454" s="18">
        <v>3176.4</v>
      </c>
    </row>
    <row r="455" spans="1:7" x14ac:dyDescent="0.3">
      <c r="C455" t="s">
        <v>1197</v>
      </c>
      <c r="D455" t="s">
        <v>58</v>
      </c>
      <c r="E455" s="18">
        <v>5616</v>
      </c>
      <c r="F455" s="38">
        <v>-5616</v>
      </c>
      <c r="G455" s="18">
        <v>0</v>
      </c>
    </row>
    <row r="456" spans="1:7" x14ac:dyDescent="0.3">
      <c r="C456" t="s">
        <v>1205</v>
      </c>
      <c r="D456" t="s">
        <v>1198</v>
      </c>
      <c r="E456" s="18">
        <v>2917.8</v>
      </c>
      <c r="F456" s="38">
        <v>-2917.8</v>
      </c>
      <c r="G456" s="18">
        <v>0</v>
      </c>
    </row>
    <row r="457" spans="1:7" x14ac:dyDescent="0.3">
      <c r="C457" t="s">
        <v>1206</v>
      </c>
      <c r="D457" t="s">
        <v>411</v>
      </c>
      <c r="E457" s="18">
        <v>14617.8</v>
      </c>
      <c r="F457" s="38"/>
      <c r="G457" s="18">
        <v>14617.8</v>
      </c>
    </row>
    <row r="458" spans="1:7" x14ac:dyDescent="0.3">
      <c r="C458" t="s">
        <v>1207</v>
      </c>
      <c r="D458" t="s">
        <v>639</v>
      </c>
      <c r="E458" s="18">
        <v>570</v>
      </c>
      <c r="F458" s="38">
        <v>-570</v>
      </c>
      <c r="G458" s="18">
        <v>0</v>
      </c>
    </row>
    <row r="459" spans="1:7" x14ac:dyDescent="0.3">
      <c r="B459" s="17" t="s">
        <v>255</v>
      </c>
      <c r="C459" s="17"/>
      <c r="D459" s="17"/>
      <c r="E459" s="19">
        <v>173211.69999999998</v>
      </c>
      <c r="F459" s="39">
        <v>-38400.400000000009</v>
      </c>
      <c r="G459" s="19">
        <v>134811.29999999999</v>
      </c>
    </row>
    <row r="460" spans="1:7" x14ac:dyDescent="0.3">
      <c r="A460" s="81" t="s">
        <v>1235</v>
      </c>
      <c r="B460" s="81"/>
      <c r="C460" s="81"/>
      <c r="D460" s="81"/>
      <c r="E460" s="82">
        <v>173211.69999999998</v>
      </c>
      <c r="F460" s="83">
        <v>-38400.400000000009</v>
      </c>
      <c r="G460" s="82">
        <v>134811.29999999999</v>
      </c>
    </row>
    <row r="461" spans="1:7" x14ac:dyDescent="0.3">
      <c r="A461" t="s">
        <v>131</v>
      </c>
      <c r="E461" s="18">
        <v>2513932.6500000008</v>
      </c>
      <c r="F461" s="38">
        <v>-2276155.0500000012</v>
      </c>
      <c r="G461" s="18">
        <v>237777.59999999998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HP</cp:lastModifiedBy>
  <cp:lastPrinted>2023-10-19T17:19:52Z</cp:lastPrinted>
  <dcterms:created xsi:type="dcterms:W3CDTF">2020-07-09T14:04:13Z</dcterms:created>
  <dcterms:modified xsi:type="dcterms:W3CDTF">2024-02-23T08:22:35Z</dcterms:modified>
</cp:coreProperties>
</file>