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chemitJaya\MingsWork\AR\Sales_Inv Listing\"/>
    </mc:Choice>
  </mc:AlternateContent>
  <bookViews>
    <workbookView xWindow="-108" yWindow="-108" windowWidth="19416" windowHeight="10296" tabRatio="927" activeTab="2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Sales'!$A$1:$T$2269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62913"/>
  <pivotCaches>
    <pivotCache cacheId="12" r:id="rId11"/>
    <pivotCache cacheId="13" r:id="rId12"/>
    <pivotCache cacheId="14" r:id="rId13"/>
    <pivotCache cacheId="15" r:id="rId14"/>
    <pivotCache cacheId="16" r:id="rId15"/>
    <pivotCache cacheId="17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46" i="4" l="1"/>
  <c r="R2247" i="4"/>
  <c r="R2248" i="4"/>
  <c r="R2249" i="4"/>
  <c r="R2250" i="4"/>
  <c r="R2251" i="4"/>
  <c r="R2252" i="4"/>
  <c r="R2253" i="4"/>
  <c r="R2254" i="4"/>
  <c r="R2255" i="4"/>
  <c r="R2256" i="4"/>
  <c r="R2257" i="4"/>
  <c r="R2258" i="4"/>
  <c r="R2259" i="4"/>
  <c r="R2260" i="4"/>
  <c r="R2261" i="4"/>
  <c r="R2262" i="4"/>
  <c r="R2263" i="4"/>
  <c r="R2264" i="4"/>
  <c r="R2265" i="4"/>
  <c r="R2266" i="4"/>
  <c r="R2267" i="4"/>
  <c r="R2268" i="4"/>
  <c r="R2269" i="4"/>
  <c r="R2270" i="4"/>
  <c r="R2271" i="4"/>
  <c r="R2272" i="4"/>
  <c r="R2273" i="4"/>
  <c r="R2274" i="4"/>
  <c r="R2275" i="4"/>
  <c r="R2276" i="4"/>
  <c r="R2277" i="4"/>
  <c r="R2278" i="4"/>
  <c r="R2279" i="4"/>
  <c r="R2280" i="4"/>
  <c r="R2281" i="4"/>
  <c r="R2282" i="4"/>
  <c r="R2283" i="4"/>
  <c r="R2284" i="4"/>
  <c r="R2285" i="4"/>
  <c r="R2286" i="4"/>
  <c r="R2287" i="4"/>
  <c r="R2288" i="4"/>
  <c r="R2289" i="4"/>
  <c r="R2290" i="4"/>
  <c r="R2291" i="4"/>
  <c r="R2292" i="4"/>
  <c r="R2293" i="4"/>
  <c r="R2294" i="4"/>
  <c r="R2295" i="4"/>
  <c r="R2296" i="4"/>
  <c r="R2297" i="4"/>
  <c r="R2298" i="4"/>
  <c r="R2299" i="4"/>
  <c r="R2300" i="4"/>
  <c r="R2301" i="4"/>
  <c r="R2302" i="4"/>
  <c r="R2303" i="4"/>
  <c r="R2304" i="4"/>
  <c r="R2305" i="4"/>
  <c r="R2306" i="4"/>
  <c r="R2307" i="4"/>
  <c r="R2308" i="4"/>
  <c r="R2309" i="4"/>
  <c r="R2310" i="4"/>
  <c r="R2311" i="4"/>
  <c r="R2312" i="4"/>
  <c r="R2313" i="4"/>
  <c r="R2314" i="4"/>
  <c r="R2315" i="4"/>
  <c r="R2316" i="4"/>
  <c r="R2317" i="4"/>
  <c r="R2318" i="4"/>
  <c r="R2319" i="4"/>
  <c r="R2320" i="4"/>
  <c r="R2321" i="4"/>
  <c r="R2322" i="4"/>
  <c r="R2323" i="4"/>
  <c r="R2324" i="4"/>
  <c r="R2325" i="4"/>
  <c r="R2326" i="4"/>
  <c r="R2327" i="4"/>
  <c r="R2328" i="4"/>
  <c r="R2329" i="4"/>
  <c r="R2330" i="4"/>
  <c r="R2331" i="4"/>
  <c r="R2332" i="4"/>
  <c r="R2333" i="4"/>
  <c r="R2334" i="4"/>
  <c r="R2335" i="4"/>
  <c r="R2336" i="4"/>
  <c r="R2337" i="4"/>
  <c r="R2338" i="4"/>
  <c r="R2339" i="4"/>
  <c r="R2340" i="4"/>
  <c r="R2341" i="4"/>
  <c r="R2342" i="4"/>
  <c r="R2343" i="4"/>
  <c r="R2344" i="4"/>
  <c r="R2345" i="4"/>
  <c r="R2346" i="4"/>
  <c r="R2347" i="4"/>
  <c r="R2348" i="4"/>
  <c r="R2349" i="4"/>
  <c r="R2350" i="4"/>
  <c r="R2351" i="4"/>
  <c r="R2352" i="4"/>
  <c r="R2353" i="4"/>
  <c r="R2354" i="4"/>
  <c r="R2355" i="4"/>
  <c r="R2356" i="4"/>
  <c r="R2357" i="4"/>
  <c r="R2358" i="4"/>
  <c r="R2359" i="4"/>
  <c r="R2360" i="4"/>
  <c r="R2361" i="4"/>
  <c r="R2362" i="4"/>
  <c r="R2245" i="4"/>
  <c r="P2362" i="4" l="1"/>
  <c r="J2362" i="4"/>
  <c r="K2362" i="4" s="1"/>
  <c r="I2362" i="4"/>
  <c r="C2362" i="4"/>
  <c r="B2362" i="4"/>
  <c r="P2361" i="4"/>
  <c r="J2361" i="4"/>
  <c r="K2361" i="4" s="1"/>
  <c r="I2361" i="4"/>
  <c r="C2361" i="4"/>
  <c r="B2361" i="4"/>
  <c r="P2360" i="4"/>
  <c r="J2360" i="4"/>
  <c r="K2360" i="4" s="1"/>
  <c r="I2360" i="4"/>
  <c r="C2360" i="4"/>
  <c r="B2360" i="4"/>
  <c r="P2359" i="4"/>
  <c r="J2359" i="4"/>
  <c r="K2359" i="4" s="1"/>
  <c r="I2359" i="4"/>
  <c r="C2359" i="4"/>
  <c r="B2359" i="4"/>
  <c r="P2358" i="4"/>
  <c r="J2358" i="4"/>
  <c r="K2358" i="4" s="1"/>
  <c r="I2358" i="4"/>
  <c r="C2358" i="4"/>
  <c r="B2358" i="4"/>
  <c r="P2357" i="4"/>
  <c r="J2357" i="4"/>
  <c r="K2357" i="4" s="1"/>
  <c r="I2357" i="4"/>
  <c r="C2357" i="4"/>
  <c r="B2357" i="4"/>
  <c r="P2356" i="4"/>
  <c r="J2356" i="4"/>
  <c r="K2356" i="4" s="1"/>
  <c r="I2356" i="4"/>
  <c r="C2356" i="4"/>
  <c r="B2356" i="4"/>
  <c r="P2355" i="4"/>
  <c r="J2355" i="4"/>
  <c r="K2355" i="4" s="1"/>
  <c r="I2355" i="4"/>
  <c r="C2355" i="4"/>
  <c r="B2355" i="4"/>
  <c r="P2354" i="4"/>
  <c r="J2354" i="4"/>
  <c r="K2354" i="4" s="1"/>
  <c r="I2354" i="4"/>
  <c r="C2354" i="4"/>
  <c r="B2354" i="4"/>
  <c r="P2353" i="4"/>
  <c r="J2353" i="4"/>
  <c r="K2353" i="4" s="1"/>
  <c r="I2353" i="4"/>
  <c r="C2353" i="4"/>
  <c r="B2353" i="4"/>
  <c r="P2352" i="4"/>
  <c r="J2352" i="4"/>
  <c r="K2352" i="4" s="1"/>
  <c r="I2352" i="4"/>
  <c r="C2352" i="4"/>
  <c r="B2352" i="4"/>
  <c r="P2351" i="4"/>
  <c r="J2351" i="4"/>
  <c r="K2351" i="4" s="1"/>
  <c r="I2351" i="4"/>
  <c r="C2351" i="4"/>
  <c r="B2351" i="4"/>
  <c r="P2350" i="4"/>
  <c r="J2350" i="4"/>
  <c r="K2350" i="4" s="1"/>
  <c r="I2350" i="4"/>
  <c r="C2350" i="4"/>
  <c r="B2350" i="4"/>
  <c r="P2349" i="4"/>
  <c r="J2349" i="4"/>
  <c r="K2349" i="4" s="1"/>
  <c r="I2349" i="4"/>
  <c r="C2349" i="4"/>
  <c r="B2349" i="4"/>
  <c r="P2348" i="4"/>
  <c r="J2348" i="4"/>
  <c r="K2348" i="4" s="1"/>
  <c r="I2348" i="4"/>
  <c r="C2348" i="4"/>
  <c r="B2348" i="4"/>
  <c r="P2347" i="4"/>
  <c r="J2347" i="4"/>
  <c r="K2347" i="4" s="1"/>
  <c r="I2347" i="4"/>
  <c r="C2347" i="4"/>
  <c r="B2347" i="4"/>
  <c r="P2346" i="4"/>
  <c r="J2346" i="4"/>
  <c r="K2346" i="4" s="1"/>
  <c r="I2346" i="4"/>
  <c r="C2346" i="4"/>
  <c r="B2346" i="4"/>
  <c r="P2345" i="4"/>
  <c r="J2345" i="4"/>
  <c r="K2345" i="4" s="1"/>
  <c r="I2345" i="4"/>
  <c r="C2345" i="4"/>
  <c r="B2345" i="4"/>
  <c r="P2344" i="4"/>
  <c r="J2344" i="4"/>
  <c r="K2344" i="4" s="1"/>
  <c r="I2344" i="4"/>
  <c r="C2344" i="4"/>
  <c r="B2344" i="4"/>
  <c r="P2343" i="4"/>
  <c r="J2343" i="4"/>
  <c r="K2343" i="4" s="1"/>
  <c r="I2343" i="4"/>
  <c r="C2343" i="4"/>
  <c r="B2343" i="4"/>
  <c r="P2342" i="4"/>
  <c r="J2342" i="4"/>
  <c r="K2342" i="4" s="1"/>
  <c r="I2342" i="4"/>
  <c r="C2342" i="4"/>
  <c r="B2342" i="4"/>
  <c r="P2341" i="4"/>
  <c r="J2341" i="4"/>
  <c r="K2341" i="4" s="1"/>
  <c r="I2341" i="4"/>
  <c r="C2341" i="4"/>
  <c r="B2341" i="4"/>
  <c r="P2340" i="4"/>
  <c r="J2340" i="4"/>
  <c r="K2340" i="4" s="1"/>
  <c r="I2340" i="4"/>
  <c r="C2340" i="4"/>
  <c r="B2340" i="4"/>
  <c r="P2339" i="4"/>
  <c r="J2339" i="4"/>
  <c r="K2339" i="4" s="1"/>
  <c r="I2339" i="4"/>
  <c r="C2339" i="4"/>
  <c r="B2339" i="4"/>
  <c r="P2338" i="4"/>
  <c r="J2338" i="4"/>
  <c r="K2338" i="4" s="1"/>
  <c r="I2338" i="4"/>
  <c r="C2338" i="4"/>
  <c r="B2338" i="4"/>
  <c r="P2337" i="4"/>
  <c r="J2337" i="4"/>
  <c r="K2337" i="4" s="1"/>
  <c r="I2337" i="4"/>
  <c r="C2337" i="4"/>
  <c r="B2337" i="4"/>
  <c r="P2336" i="4"/>
  <c r="J2336" i="4"/>
  <c r="K2336" i="4" s="1"/>
  <c r="I2336" i="4"/>
  <c r="C2336" i="4"/>
  <c r="B2336" i="4"/>
  <c r="P2335" i="4"/>
  <c r="J2335" i="4"/>
  <c r="K2335" i="4" s="1"/>
  <c r="I2335" i="4"/>
  <c r="C2335" i="4"/>
  <c r="B2335" i="4"/>
  <c r="P2334" i="4"/>
  <c r="J2334" i="4"/>
  <c r="K2334" i="4" s="1"/>
  <c r="I2334" i="4"/>
  <c r="C2334" i="4"/>
  <c r="B2334" i="4"/>
  <c r="P2333" i="4"/>
  <c r="J2333" i="4"/>
  <c r="K2333" i="4" s="1"/>
  <c r="I2333" i="4"/>
  <c r="C2333" i="4"/>
  <c r="B2333" i="4"/>
  <c r="P2332" i="4"/>
  <c r="J2332" i="4"/>
  <c r="K2332" i="4" s="1"/>
  <c r="I2332" i="4"/>
  <c r="C2332" i="4"/>
  <c r="B2332" i="4"/>
  <c r="P2331" i="4"/>
  <c r="J2331" i="4"/>
  <c r="K2331" i="4" s="1"/>
  <c r="I2331" i="4"/>
  <c r="C2331" i="4"/>
  <c r="B2331" i="4"/>
  <c r="P2330" i="4"/>
  <c r="J2330" i="4"/>
  <c r="K2330" i="4" s="1"/>
  <c r="I2330" i="4"/>
  <c r="C2330" i="4"/>
  <c r="B2330" i="4"/>
  <c r="P2329" i="4"/>
  <c r="J2329" i="4"/>
  <c r="K2329" i="4" s="1"/>
  <c r="I2329" i="4"/>
  <c r="C2329" i="4"/>
  <c r="B2329" i="4"/>
  <c r="P2328" i="4"/>
  <c r="J2328" i="4"/>
  <c r="K2328" i="4" s="1"/>
  <c r="I2328" i="4"/>
  <c r="C2328" i="4"/>
  <c r="B2328" i="4"/>
  <c r="P2327" i="4"/>
  <c r="J2327" i="4"/>
  <c r="K2327" i="4" s="1"/>
  <c r="I2327" i="4"/>
  <c r="C2327" i="4"/>
  <c r="B2327" i="4"/>
  <c r="P2326" i="4"/>
  <c r="J2326" i="4"/>
  <c r="K2326" i="4" s="1"/>
  <c r="I2326" i="4"/>
  <c r="C2326" i="4"/>
  <c r="B2326" i="4"/>
  <c r="P2325" i="4"/>
  <c r="J2325" i="4"/>
  <c r="K2325" i="4" s="1"/>
  <c r="I2325" i="4"/>
  <c r="C2325" i="4"/>
  <c r="B2325" i="4"/>
  <c r="P2324" i="4"/>
  <c r="J2324" i="4"/>
  <c r="K2324" i="4" s="1"/>
  <c r="I2324" i="4"/>
  <c r="C2324" i="4"/>
  <c r="B2324" i="4"/>
  <c r="P2323" i="4"/>
  <c r="J2323" i="4"/>
  <c r="K2323" i="4" s="1"/>
  <c r="I2323" i="4"/>
  <c r="C2323" i="4"/>
  <c r="B2323" i="4"/>
  <c r="P2322" i="4"/>
  <c r="J2322" i="4"/>
  <c r="K2322" i="4" s="1"/>
  <c r="I2322" i="4"/>
  <c r="C2322" i="4"/>
  <c r="B2322" i="4"/>
  <c r="P2321" i="4"/>
  <c r="J2321" i="4"/>
  <c r="K2321" i="4" s="1"/>
  <c r="I2321" i="4"/>
  <c r="C2321" i="4"/>
  <c r="B2321" i="4"/>
  <c r="P2320" i="4"/>
  <c r="J2320" i="4"/>
  <c r="K2320" i="4" s="1"/>
  <c r="I2320" i="4"/>
  <c r="C2320" i="4"/>
  <c r="B2320" i="4"/>
  <c r="P2319" i="4"/>
  <c r="J2319" i="4"/>
  <c r="K2319" i="4" s="1"/>
  <c r="I2319" i="4"/>
  <c r="C2319" i="4"/>
  <c r="B2319" i="4"/>
  <c r="P2318" i="4"/>
  <c r="J2318" i="4"/>
  <c r="K2318" i="4" s="1"/>
  <c r="I2318" i="4"/>
  <c r="C2318" i="4"/>
  <c r="B2318" i="4"/>
  <c r="P2317" i="4"/>
  <c r="J2317" i="4"/>
  <c r="K2317" i="4" s="1"/>
  <c r="I2317" i="4"/>
  <c r="C2317" i="4"/>
  <c r="B2317" i="4"/>
  <c r="P2316" i="4"/>
  <c r="J2316" i="4"/>
  <c r="K2316" i="4" s="1"/>
  <c r="I2316" i="4"/>
  <c r="C2316" i="4"/>
  <c r="B2316" i="4"/>
  <c r="P2315" i="4"/>
  <c r="J2315" i="4"/>
  <c r="K2315" i="4" s="1"/>
  <c r="I2315" i="4"/>
  <c r="C2315" i="4"/>
  <c r="B2315" i="4"/>
  <c r="P2314" i="4"/>
  <c r="J2314" i="4"/>
  <c r="K2314" i="4" s="1"/>
  <c r="I2314" i="4"/>
  <c r="C2314" i="4"/>
  <c r="B2314" i="4"/>
  <c r="P2313" i="4"/>
  <c r="J2313" i="4"/>
  <c r="K2313" i="4" s="1"/>
  <c r="I2313" i="4"/>
  <c r="C2313" i="4"/>
  <c r="B2313" i="4"/>
  <c r="P2312" i="4"/>
  <c r="J2312" i="4"/>
  <c r="K2312" i="4" s="1"/>
  <c r="I2312" i="4"/>
  <c r="C2312" i="4"/>
  <c r="B2312" i="4"/>
  <c r="P2311" i="4"/>
  <c r="J2311" i="4"/>
  <c r="K2311" i="4" s="1"/>
  <c r="I2311" i="4"/>
  <c r="C2311" i="4"/>
  <c r="B2311" i="4"/>
  <c r="P2310" i="4"/>
  <c r="J2310" i="4"/>
  <c r="K2310" i="4" s="1"/>
  <c r="I2310" i="4"/>
  <c r="C2310" i="4"/>
  <c r="B2310" i="4"/>
  <c r="P2309" i="4"/>
  <c r="J2309" i="4"/>
  <c r="K2309" i="4" s="1"/>
  <c r="I2309" i="4"/>
  <c r="C2309" i="4"/>
  <c r="B2309" i="4"/>
  <c r="P2308" i="4"/>
  <c r="J2308" i="4"/>
  <c r="K2308" i="4" s="1"/>
  <c r="I2308" i="4"/>
  <c r="C2308" i="4"/>
  <c r="B2308" i="4"/>
  <c r="P2307" i="4"/>
  <c r="J2307" i="4"/>
  <c r="K2307" i="4" s="1"/>
  <c r="I2307" i="4"/>
  <c r="C2307" i="4"/>
  <c r="B2307" i="4"/>
  <c r="P2306" i="4"/>
  <c r="J2306" i="4"/>
  <c r="K2306" i="4" s="1"/>
  <c r="I2306" i="4"/>
  <c r="C2306" i="4"/>
  <c r="B2306" i="4"/>
  <c r="P2305" i="4"/>
  <c r="J2305" i="4"/>
  <c r="K2305" i="4" s="1"/>
  <c r="I2305" i="4"/>
  <c r="C2305" i="4"/>
  <c r="B2305" i="4"/>
  <c r="P2304" i="4"/>
  <c r="J2304" i="4"/>
  <c r="K2304" i="4" s="1"/>
  <c r="I2304" i="4"/>
  <c r="C2304" i="4"/>
  <c r="B2304" i="4"/>
  <c r="P2303" i="4"/>
  <c r="J2303" i="4"/>
  <c r="K2303" i="4" s="1"/>
  <c r="I2303" i="4"/>
  <c r="C2303" i="4"/>
  <c r="B2303" i="4"/>
  <c r="P2302" i="4"/>
  <c r="J2302" i="4"/>
  <c r="K2302" i="4" s="1"/>
  <c r="I2302" i="4"/>
  <c r="C2302" i="4"/>
  <c r="B2302" i="4"/>
  <c r="P2301" i="4"/>
  <c r="J2301" i="4"/>
  <c r="K2301" i="4" s="1"/>
  <c r="I2301" i="4"/>
  <c r="C2301" i="4"/>
  <c r="B2301" i="4"/>
  <c r="P2300" i="4"/>
  <c r="J2300" i="4"/>
  <c r="K2300" i="4" s="1"/>
  <c r="I2300" i="4"/>
  <c r="C2300" i="4"/>
  <c r="B2300" i="4"/>
  <c r="P2299" i="4"/>
  <c r="J2299" i="4"/>
  <c r="K2299" i="4" s="1"/>
  <c r="I2299" i="4"/>
  <c r="C2299" i="4"/>
  <c r="B2299" i="4"/>
  <c r="P2298" i="4"/>
  <c r="J2298" i="4"/>
  <c r="K2298" i="4" s="1"/>
  <c r="I2298" i="4"/>
  <c r="C2298" i="4"/>
  <c r="B2298" i="4"/>
  <c r="P2297" i="4"/>
  <c r="J2297" i="4"/>
  <c r="K2297" i="4" s="1"/>
  <c r="I2297" i="4"/>
  <c r="C2297" i="4"/>
  <c r="B2297" i="4"/>
  <c r="P2296" i="4"/>
  <c r="J2296" i="4"/>
  <c r="K2296" i="4" s="1"/>
  <c r="I2296" i="4"/>
  <c r="C2296" i="4"/>
  <c r="B2296" i="4"/>
  <c r="P2295" i="4"/>
  <c r="J2295" i="4"/>
  <c r="K2295" i="4" s="1"/>
  <c r="I2295" i="4"/>
  <c r="C2295" i="4"/>
  <c r="B2295" i="4"/>
  <c r="P2294" i="4"/>
  <c r="J2294" i="4"/>
  <c r="K2294" i="4" s="1"/>
  <c r="I2294" i="4"/>
  <c r="C2294" i="4"/>
  <c r="B2294" i="4"/>
  <c r="P2293" i="4"/>
  <c r="J2293" i="4"/>
  <c r="K2293" i="4" s="1"/>
  <c r="I2293" i="4"/>
  <c r="C2293" i="4"/>
  <c r="B2293" i="4"/>
  <c r="P2292" i="4"/>
  <c r="J2292" i="4"/>
  <c r="K2292" i="4" s="1"/>
  <c r="I2292" i="4"/>
  <c r="C2292" i="4"/>
  <c r="B2292" i="4"/>
  <c r="P2291" i="4"/>
  <c r="J2291" i="4"/>
  <c r="K2291" i="4" s="1"/>
  <c r="I2291" i="4"/>
  <c r="C2291" i="4"/>
  <c r="B2291" i="4"/>
  <c r="P2290" i="4"/>
  <c r="J2290" i="4"/>
  <c r="K2290" i="4" s="1"/>
  <c r="I2290" i="4"/>
  <c r="C2290" i="4"/>
  <c r="B2290" i="4"/>
  <c r="P2289" i="4"/>
  <c r="J2289" i="4"/>
  <c r="K2289" i="4" s="1"/>
  <c r="I2289" i="4"/>
  <c r="C2289" i="4"/>
  <c r="B2289" i="4"/>
  <c r="P2288" i="4"/>
  <c r="J2288" i="4"/>
  <c r="K2288" i="4" s="1"/>
  <c r="I2288" i="4"/>
  <c r="C2288" i="4"/>
  <c r="B2288" i="4"/>
  <c r="P2287" i="4"/>
  <c r="J2287" i="4"/>
  <c r="K2287" i="4" s="1"/>
  <c r="I2287" i="4"/>
  <c r="C2287" i="4"/>
  <c r="B2287" i="4"/>
  <c r="P2286" i="4"/>
  <c r="J2286" i="4"/>
  <c r="K2286" i="4" s="1"/>
  <c r="I2286" i="4"/>
  <c r="C2286" i="4"/>
  <c r="B2286" i="4"/>
  <c r="P2285" i="4"/>
  <c r="J2285" i="4"/>
  <c r="K2285" i="4" s="1"/>
  <c r="I2285" i="4"/>
  <c r="C2285" i="4"/>
  <c r="B2285" i="4"/>
  <c r="P2284" i="4"/>
  <c r="J2284" i="4"/>
  <c r="K2284" i="4" s="1"/>
  <c r="I2284" i="4"/>
  <c r="C2284" i="4"/>
  <c r="B2284" i="4"/>
  <c r="P2283" i="4"/>
  <c r="J2283" i="4"/>
  <c r="K2283" i="4" s="1"/>
  <c r="I2283" i="4"/>
  <c r="C2283" i="4"/>
  <c r="B2283" i="4"/>
  <c r="P2282" i="4"/>
  <c r="J2282" i="4"/>
  <c r="K2282" i="4" s="1"/>
  <c r="I2282" i="4"/>
  <c r="C2282" i="4"/>
  <c r="B2282" i="4"/>
  <c r="P2281" i="4"/>
  <c r="J2281" i="4"/>
  <c r="K2281" i="4" s="1"/>
  <c r="I2281" i="4"/>
  <c r="C2281" i="4"/>
  <c r="B2281" i="4"/>
  <c r="P2280" i="4"/>
  <c r="J2280" i="4"/>
  <c r="K2280" i="4" s="1"/>
  <c r="I2280" i="4"/>
  <c r="C2280" i="4"/>
  <c r="B2280" i="4"/>
  <c r="P2279" i="4"/>
  <c r="J2279" i="4"/>
  <c r="K2279" i="4" s="1"/>
  <c r="I2279" i="4"/>
  <c r="C2279" i="4"/>
  <c r="B2279" i="4"/>
  <c r="P2278" i="4"/>
  <c r="J2278" i="4"/>
  <c r="K2278" i="4" s="1"/>
  <c r="I2278" i="4"/>
  <c r="C2278" i="4"/>
  <c r="B2278" i="4"/>
  <c r="P2277" i="4"/>
  <c r="J2277" i="4"/>
  <c r="K2277" i="4" s="1"/>
  <c r="I2277" i="4"/>
  <c r="C2277" i="4"/>
  <c r="B2277" i="4"/>
  <c r="P2276" i="4"/>
  <c r="J2276" i="4"/>
  <c r="K2276" i="4" s="1"/>
  <c r="I2276" i="4"/>
  <c r="C2276" i="4"/>
  <c r="B2276" i="4"/>
  <c r="P2275" i="4"/>
  <c r="J2275" i="4"/>
  <c r="K2275" i="4" s="1"/>
  <c r="I2275" i="4"/>
  <c r="C2275" i="4"/>
  <c r="B2275" i="4"/>
  <c r="P2274" i="4"/>
  <c r="J2274" i="4"/>
  <c r="K2274" i="4" s="1"/>
  <c r="I2274" i="4"/>
  <c r="C2274" i="4"/>
  <c r="B2274" i="4"/>
  <c r="P2273" i="4"/>
  <c r="J2273" i="4"/>
  <c r="K2273" i="4" s="1"/>
  <c r="I2273" i="4"/>
  <c r="C2273" i="4"/>
  <c r="B2273" i="4"/>
  <c r="P2272" i="4"/>
  <c r="J2272" i="4"/>
  <c r="K2272" i="4" s="1"/>
  <c r="I2272" i="4"/>
  <c r="C2272" i="4"/>
  <c r="B2272" i="4"/>
  <c r="P2271" i="4"/>
  <c r="J2271" i="4"/>
  <c r="K2271" i="4" s="1"/>
  <c r="I2271" i="4"/>
  <c r="C2271" i="4"/>
  <c r="B2271" i="4"/>
  <c r="P2270" i="4"/>
  <c r="J2270" i="4"/>
  <c r="K2270" i="4" s="1"/>
  <c r="I2270" i="4"/>
  <c r="C2270" i="4"/>
  <c r="B2270" i="4"/>
  <c r="M2270" i="4" l="1"/>
  <c r="L2270" i="4"/>
  <c r="M2271" i="4"/>
  <c r="L2271" i="4"/>
  <c r="M2272" i="4"/>
  <c r="L2272" i="4"/>
  <c r="M2273" i="4"/>
  <c r="L2273" i="4"/>
  <c r="M2274" i="4"/>
  <c r="L2274" i="4"/>
  <c r="M2275" i="4"/>
  <c r="L2275" i="4"/>
  <c r="M2276" i="4"/>
  <c r="L2276" i="4"/>
  <c r="M2277" i="4"/>
  <c r="L2277" i="4"/>
  <c r="M2278" i="4"/>
  <c r="L2278" i="4"/>
  <c r="M2279" i="4"/>
  <c r="L2279" i="4"/>
  <c r="M2280" i="4"/>
  <c r="L2280" i="4"/>
  <c r="M2281" i="4"/>
  <c r="L2281" i="4"/>
  <c r="M2282" i="4"/>
  <c r="L2282" i="4"/>
  <c r="M2283" i="4"/>
  <c r="L2283" i="4"/>
  <c r="M2284" i="4"/>
  <c r="L2284" i="4"/>
  <c r="M2285" i="4"/>
  <c r="L2285" i="4"/>
  <c r="M2286" i="4"/>
  <c r="L2286" i="4"/>
  <c r="M2287" i="4"/>
  <c r="L2287" i="4"/>
  <c r="M2288" i="4"/>
  <c r="L2288" i="4"/>
  <c r="M2289" i="4"/>
  <c r="L2289" i="4"/>
  <c r="M2290" i="4"/>
  <c r="L2290" i="4"/>
  <c r="M2291" i="4"/>
  <c r="L2291" i="4"/>
  <c r="M2292" i="4"/>
  <c r="L2292" i="4"/>
  <c r="M2293" i="4"/>
  <c r="L2293" i="4"/>
  <c r="M2294" i="4"/>
  <c r="L2294" i="4"/>
  <c r="M2295" i="4"/>
  <c r="L2295" i="4"/>
  <c r="M2296" i="4"/>
  <c r="L2296" i="4"/>
  <c r="M2297" i="4"/>
  <c r="L2297" i="4"/>
  <c r="M2298" i="4"/>
  <c r="L2298" i="4"/>
  <c r="M2299" i="4"/>
  <c r="L2299" i="4"/>
  <c r="M2300" i="4"/>
  <c r="L2300" i="4"/>
  <c r="M2301" i="4"/>
  <c r="L2301" i="4"/>
  <c r="M2302" i="4"/>
  <c r="L2302" i="4"/>
  <c r="M2303" i="4"/>
  <c r="L2303" i="4"/>
  <c r="M2304" i="4"/>
  <c r="L2304" i="4"/>
  <c r="M2305" i="4"/>
  <c r="L2305" i="4"/>
  <c r="M2306" i="4"/>
  <c r="L2306" i="4"/>
  <c r="M2307" i="4"/>
  <c r="L2307" i="4"/>
  <c r="M2308" i="4"/>
  <c r="L2308" i="4"/>
  <c r="M2309" i="4"/>
  <c r="L2309" i="4"/>
  <c r="M2310" i="4"/>
  <c r="L2310" i="4"/>
  <c r="M2311" i="4"/>
  <c r="L2311" i="4"/>
  <c r="M2312" i="4"/>
  <c r="L2312" i="4"/>
  <c r="M2313" i="4"/>
  <c r="L2313" i="4"/>
  <c r="M2314" i="4"/>
  <c r="L2314" i="4"/>
  <c r="M2315" i="4"/>
  <c r="L2315" i="4"/>
  <c r="M2316" i="4"/>
  <c r="L2316" i="4"/>
  <c r="M2317" i="4"/>
  <c r="L2317" i="4"/>
  <c r="M2318" i="4"/>
  <c r="L2318" i="4"/>
  <c r="M2319" i="4"/>
  <c r="L2319" i="4"/>
  <c r="M2320" i="4"/>
  <c r="L2320" i="4"/>
  <c r="M2321" i="4"/>
  <c r="L2321" i="4"/>
  <c r="M2322" i="4"/>
  <c r="L2322" i="4"/>
  <c r="M2323" i="4"/>
  <c r="L2323" i="4"/>
  <c r="M2324" i="4"/>
  <c r="L2324" i="4"/>
  <c r="M2325" i="4"/>
  <c r="L2325" i="4"/>
  <c r="M2326" i="4"/>
  <c r="L2326" i="4"/>
  <c r="M2327" i="4"/>
  <c r="L2327" i="4"/>
  <c r="M2328" i="4"/>
  <c r="L2328" i="4"/>
  <c r="M2329" i="4"/>
  <c r="L2329" i="4"/>
  <c r="M2330" i="4"/>
  <c r="L2330" i="4"/>
  <c r="M2331" i="4"/>
  <c r="L2331" i="4"/>
  <c r="M2332" i="4"/>
  <c r="L2332" i="4"/>
  <c r="M2333" i="4"/>
  <c r="L2333" i="4"/>
  <c r="M2334" i="4"/>
  <c r="L2334" i="4"/>
  <c r="M2335" i="4"/>
  <c r="L2335" i="4"/>
  <c r="M2336" i="4"/>
  <c r="L2336" i="4"/>
  <c r="M2337" i="4"/>
  <c r="L2337" i="4"/>
  <c r="M2338" i="4"/>
  <c r="L2338" i="4"/>
  <c r="M2339" i="4"/>
  <c r="L2339" i="4"/>
  <c r="M2340" i="4"/>
  <c r="L2340" i="4"/>
  <c r="M2341" i="4"/>
  <c r="L2341" i="4"/>
  <c r="M2342" i="4"/>
  <c r="L2342" i="4"/>
  <c r="M2343" i="4"/>
  <c r="L2343" i="4"/>
  <c r="M2344" i="4"/>
  <c r="L2344" i="4"/>
  <c r="M2345" i="4"/>
  <c r="L2345" i="4"/>
  <c r="M2346" i="4"/>
  <c r="L2346" i="4"/>
  <c r="M2347" i="4"/>
  <c r="L2347" i="4"/>
  <c r="M2348" i="4"/>
  <c r="L2348" i="4"/>
  <c r="M2349" i="4"/>
  <c r="L2349" i="4"/>
  <c r="M2350" i="4"/>
  <c r="L2350" i="4"/>
  <c r="M2351" i="4"/>
  <c r="L2351" i="4"/>
  <c r="M2352" i="4"/>
  <c r="L2352" i="4"/>
  <c r="M2353" i="4"/>
  <c r="L2353" i="4"/>
  <c r="M2354" i="4"/>
  <c r="L2354" i="4"/>
  <c r="M2355" i="4"/>
  <c r="L2355" i="4"/>
  <c r="M2356" i="4"/>
  <c r="L2356" i="4"/>
  <c r="M2357" i="4"/>
  <c r="L2357" i="4"/>
  <c r="M2358" i="4"/>
  <c r="L2358" i="4"/>
  <c r="M2359" i="4"/>
  <c r="L2359" i="4"/>
  <c r="M2360" i="4"/>
  <c r="L2360" i="4"/>
  <c r="M2361" i="4"/>
  <c r="L2361" i="4"/>
  <c r="M2362" i="4"/>
  <c r="L2362" i="4"/>
  <c r="P2269" i="4"/>
  <c r="J2269" i="4"/>
  <c r="K2269" i="4" s="1"/>
  <c r="I2269" i="4"/>
  <c r="C2269" i="4"/>
  <c r="B2269" i="4"/>
  <c r="M2269" i="4" l="1"/>
  <c r="L2269" i="4"/>
  <c r="O1720" i="4"/>
  <c r="O1719" i="4"/>
  <c r="O1718" i="4"/>
  <c r="O1654" i="4"/>
  <c r="O1482" i="4"/>
  <c r="O1481" i="4"/>
  <c r="O1480" i="4"/>
  <c r="P2260" i="4" l="1"/>
  <c r="P2261" i="4"/>
  <c r="P2262" i="4"/>
  <c r="P2263" i="4"/>
  <c r="P2264" i="4"/>
  <c r="P2265" i="4"/>
  <c r="P2266" i="4"/>
  <c r="P2267" i="4"/>
  <c r="P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I2268" i="4"/>
  <c r="J2268" i="4"/>
  <c r="K2268" i="4" s="1"/>
  <c r="E2261" i="4"/>
  <c r="E2262" i="4"/>
  <c r="E2263" i="4"/>
  <c r="E2264" i="4"/>
  <c r="E2265" i="4"/>
  <c r="E2266" i="4"/>
  <c r="E2267" i="4"/>
  <c r="E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I2259" i="4"/>
  <c r="J2259" i="4"/>
  <c r="K2259" i="4" s="1"/>
  <c r="I2260" i="4"/>
  <c r="J2260" i="4"/>
  <c r="K2260" i="4" s="1"/>
  <c r="L2260" i="4" s="1"/>
  <c r="E2259" i="4"/>
  <c r="E2260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P2238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366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K2209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32" i="4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3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K215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K2149" i="4"/>
  <c r="L2149" i="4" s="1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K2137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K2047" i="4"/>
  <c r="K2055" i="4"/>
  <c r="K2067" i="4"/>
  <c r="K2079" i="4"/>
  <c r="K2087" i="4"/>
  <c r="K2099" i="4"/>
  <c r="L2099" i="4" s="1"/>
  <c r="K2111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2366" i="4" l="1"/>
  <c r="O2370" i="4" s="1"/>
  <c r="O2373" i="4" s="1"/>
  <c r="P2" i="4"/>
  <c r="K139" i="4"/>
  <c r="K138" i="4"/>
  <c r="Q2366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P1263" i="4"/>
  <c r="P1400" i="4"/>
  <c r="P2366" i="4" l="1"/>
</calcChain>
</file>

<file path=xl/comments1.xml><?xml version="1.0" encoding="utf-8"?>
<comments xmlns="http://schemas.openxmlformats.org/spreadsheetml/2006/main">
  <authors>
    <author>audrinayoo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<sst xmlns="http://schemas.openxmlformats.org/spreadsheetml/2006/main" count="13854" uniqueCount="2085">
  <si>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</si>
  <si>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</si>
  <si>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</si>
  <si>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</si>
  <si>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</si>
  <si>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</si>
  <si>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</si>
  <si>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</si>
  <si>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</si>
  <si>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</si>
  <si>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</si>
  <si>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</si>
  <si>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</si>
  <si>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</si>
  <si>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</si>
  <si>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</si>
  <si>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</si>
  <si>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</si>
  <si>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</si>
  <si>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</si>
  <si>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</si>
  <si>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</si>
  <si>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</si>
  <si>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</si>
  <si>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</si>
  <si>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</si>
  <si>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</si>
  <si>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</si>
  <si>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</si>
  <si>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</si>
  <si>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</si>
  <si>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</si>
  <si>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</si>
  <si>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</si>
  <si>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</si>
  <si>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</si>
  <si>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</si>
  <si>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</si>
  <si>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</si>
  <si>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</si>
  <si>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</si>
  <si>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</si>
  <si>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</si>
  <si>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</si>
  <si>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</si>
  <si>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</si>
  <si>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</si>
  <si>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</si>
  <si>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</si>
  <si>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</si>
  <si>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</si>
  <si>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</si>
  <si>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</si>
  <si>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</si>
  <si>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</si>
  <si>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</si>
  <si>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</si>
  <si>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</si>
  <si>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</si>
  <si>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</si>
  <si>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</si>
  <si>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</si>
  <si>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</si>
  <si>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</si>
  <si>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</si>
  <si>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</si>
  <si>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</si>
  <si>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</si>
  <si>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</si>
  <si>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</si>
  <si>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</si>
  <si>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</si>
  <si>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</si>
  <si>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</si>
  <si>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</si>
  <si>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</si>
  <si>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</si>
  <si>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</si>
  <si>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</si>
  <si>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</si>
  <si>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</si>
  <si>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</si>
  <si>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</si>
  <si>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</si>
  <si>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</si>
  <si>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</si>
  <si>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</si>
  <si>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</si>
  <si>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</si>
  <si>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</si>
  <si>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</si>
  <si>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</si>
  <si>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</si>
  <si>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</si>
  <si>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</si>
  <si>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</si>
  <si>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</si>
  <si>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</si>
  <si>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</si>
  <si>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</si>
  <si>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</si>
  <si>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</si>
  <si>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</si>
  <si>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</si>
  <si>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</si>
  <si>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</si>
  <si>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</si>
  <si>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</si>
  <si>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</si>
  <si>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</si>
  <si>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</si>
  <si>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</si>
  <si>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</si>
  <si>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</si>
  <si>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</si>
  <si>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</si>
  <si>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</si>
  <si>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</si>
  <si>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</si>
  <si>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</si>
  <si>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</si>
  <si>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</si>
  <si>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</si>
  <si>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</si>
  <si>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</si>
  <si>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</si>
  <si>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</si>
  <si>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</si>
  <si>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</si>
  <si>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</si>
  <si>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</si>
  <si>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</si>
  <si>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</si>
  <si>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</si>
  <si>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</si>
  <si>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</si>
  <si>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</si>
  <si>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</si>
  <si>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</si>
  <si>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</si>
  <si>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</si>
  <si>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</si>
  <si>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</si>
  <si>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</si>
  <si>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</si>
  <si>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</si>
  <si>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</si>
  <si>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</si>
  <si>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</si>
  <si>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</si>
  <si>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</si>
  <si>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</si>
  <si>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</si>
  <si>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</si>
  <si>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</si>
  <si>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</si>
  <si>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</si>
  <si>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</si>
  <si>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</si>
  <si>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</si>
  <si>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</si>
  <si>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</si>
  <si>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</si>
  <si>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</si>
  <si>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</si>
  <si>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</si>
  <si>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</si>
  <si>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</si>
  <si>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</si>
  <si>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</si>
  <si>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</si>
  <si>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</si>
  <si>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</si>
  <si>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</si>
  <si>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</si>
  <si>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</si>
  <si>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</si>
  <si>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</si>
  <si>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</si>
  <si>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</si>
  <si>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</si>
  <si>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</si>
  <si>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</si>
  <si>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</si>
  <si>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</si>
  <si>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</si>
  <si>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</si>
  <si>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</si>
  <si>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</si>
  <si>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</si>
  <si>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</si>
  <si>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</si>
  <si>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</si>
  <si>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</si>
  <si>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</si>
  <si>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</si>
  <si>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</si>
  <si>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</si>
  <si>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</si>
  <si>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</si>
  <si>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</si>
  <si>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</si>
  <si>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</si>
  <si>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</si>
  <si>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</si>
  <si>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</si>
  <si>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</si>
  <si>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</si>
  <si>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</si>
  <si>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</si>
  <si>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</si>
  <si>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</si>
  <si>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</si>
  <si>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</si>
  <si>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</si>
  <si>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</si>
  <si>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</si>
  <si>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</si>
  <si>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</si>
  <si>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</si>
  <si>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</si>
  <si>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</si>
  <si>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</si>
  <si>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</si>
  <si>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</si>
  <si>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</si>
  <si>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</si>
  <si>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</si>
  <si>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</si>
  <si>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</si>
  <si>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</si>
  <si>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</si>
  <si>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</si>
  <si>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</si>
  <si>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</si>
  <si>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</si>
  <si>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</si>
  <si>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</si>
  <si>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</si>
  <si>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</si>
  <si>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</si>
  <si>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</si>
  <si>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</si>
  <si>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</si>
  <si>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</si>
  <si>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</si>
  <si>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</si>
  <si>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</si>
  <si>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</si>
  <si>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</si>
  <si>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</si>
  <si>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</si>
  <si>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</si>
  <si>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</si>
  <si>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</si>
  <si>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</si>
  <si>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</si>
  <si>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</si>
  <si>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</si>
  <si>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</si>
  <si>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</si>
  <si>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</si>
  <si>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</si>
  <si>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</si>
  <si>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</si>
  <si>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</si>
  <si>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</si>
  <si>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</si>
  <si>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</si>
  <si>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</si>
  <si>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</si>
  <si>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</si>
  <si>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</si>
  <si>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</si>
  <si>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</si>
  <si>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</si>
  <si>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</si>
  <si>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</si>
  <si>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</si>
  <si>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</si>
  <si>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</si>
  <si>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</si>
  <si>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</si>
  <si>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</si>
  <si>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</si>
  <si>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</si>
  <si>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</si>
  <si>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</si>
  <si>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</si>
  <si>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</si>
  <si>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</si>
  <si>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</si>
  <si>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</si>
  <si>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</si>
  <si>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</si>
  <si>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</si>
  <si>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</si>
  <si>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</si>
  <si>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</si>
  <si>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</si>
  <si>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</si>
  <si>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</si>
  <si>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</si>
  <si>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</si>
  <si>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</si>
  <si>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</si>
  <si>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</si>
  <si>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</si>
  <si>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</si>
  <si>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</si>
  <si>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</si>
  <si>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</si>
  <si>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</si>
  <si>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</si>
  <si>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</si>
  <si>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</si>
  <si>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</si>
  <si>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</si>
  <si>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</si>
  <si>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</si>
  <si>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</si>
  <si>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</si>
  <si>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</si>
  <si>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</si>
  <si>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</si>
  <si>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</si>
  <si>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</si>
  <si>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</si>
  <si>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</si>
  <si>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</si>
  <si>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</si>
  <si>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</si>
  <si>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</si>
  <si>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</si>
  <si>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</si>
  <si>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</si>
  <si>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</si>
  <si>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</si>
  <si>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</si>
  <si>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</si>
  <si>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</si>
  <si>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</si>
  <si>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</si>
  <si>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</si>
  <si>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</si>
  <si>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</si>
  <si>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</si>
  <si>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</si>
  <si>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</si>
  <si>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</si>
  <si>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</si>
  <si>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</si>
  <si>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</si>
  <si>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</si>
  <si>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</si>
  <si>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</si>
  <si>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</si>
  <si>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</si>
  <si>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</si>
  <si>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</si>
  <si>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</si>
  <si>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</si>
  <si>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</si>
  <si>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</si>
  <si>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</si>
  <si>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</si>
  <si>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</si>
  <si>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</si>
  <si>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</si>
  <si>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</si>
  <si>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</si>
  <si>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</si>
  <si>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</si>
  <si>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</si>
  <si>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</si>
  <si>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</si>
  <si>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</si>
  <si>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</si>
  <si>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</si>
  <si>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</si>
  <si>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</si>
  <si>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</si>
  <si>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</si>
  <si>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</si>
  <si>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</si>
  <si>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</si>
  <si>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</si>
  <si>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</si>
  <si>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</si>
  <si>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</si>
  <si>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</si>
  <si>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</si>
  <si>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</si>
  <si>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</si>
  <si>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</si>
  <si>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</si>
  <si>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</si>
  <si>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</si>
  <si>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</si>
  <si>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</si>
  <si>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</si>
  <si>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</si>
  <si>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</si>
  <si>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</si>
  <si>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</si>
  <si>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</si>
  <si>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</si>
  <si>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</si>
  <si>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</si>
  <si>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</si>
  <si>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</si>
  <si>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</si>
  <si>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</si>
  <si>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</si>
  <si>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</si>
  <si>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</si>
  <si>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</si>
  <si>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</si>
  <si>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</si>
  <si>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</si>
  <si>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</si>
  <si>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</si>
  <si>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</si>
  <si>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</si>
  <si>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</si>
  <si>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</si>
  <si>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</si>
  <si>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</si>
  <si>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</si>
  <si>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</si>
  <si>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</si>
  <si>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</si>
  <si>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</si>
  <si>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</si>
  <si>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</si>
  <si>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</si>
  <si>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</si>
  <si>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</si>
  <si>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</si>
  <si>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</si>
  <si>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</si>
  <si>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</si>
  <si>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</si>
  <si>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</si>
  <si>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</si>
  <si>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</si>
  <si>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</si>
  <si>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</si>
  <si>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</si>
  <si>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</si>
  <si>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</si>
  <si>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</si>
  <si>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</si>
  <si>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</si>
  <si>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</si>
  <si>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</si>
  <si>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</si>
  <si>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</si>
  <si>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</si>
  <si>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</si>
  <si>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</si>
  <si>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</si>
  <si>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</si>
  <si>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</si>
  <si>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</si>
  <si>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</si>
  <si>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</si>
  <si>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</si>
  <si>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</si>
  <si>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</si>
  <si>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</si>
  <si>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</si>
  <si>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</si>
  <si>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</si>
  <si>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</si>
  <si>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</si>
  <si>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</si>
  <si>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</si>
  <si>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</si>
  <si>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</si>
  <si>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</si>
  <si>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</si>
  <si>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</si>
  <si>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</si>
  <si>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</si>
  <si>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</si>
  <si>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</si>
  <si>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</si>
  <si>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</si>
  <si>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</si>
  <si>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</si>
  <si>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</si>
  <si>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</si>
  <si>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</si>
  <si>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</si>
  <si>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</si>
  <si>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</si>
  <si>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</si>
  <si>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</si>
  <si>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</si>
  <si>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</si>
  <si>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</si>
  <si>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</si>
  <si>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</si>
  <si>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</si>
  <si>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</si>
  <si>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</si>
  <si>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</si>
  <si>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</si>
  <si>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</si>
  <si>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</si>
  <si>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</si>
  <si>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</si>
  <si>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</si>
  <si>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</si>
  <si>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</si>
  <si>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</si>
  <si>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</si>
  <si>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</si>
  <si>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</si>
  <si>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</si>
  <si>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</si>
  <si>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</si>
  <si>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</si>
  <si>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</si>
  <si>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</si>
  <si>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</si>
  <si>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</si>
  <si>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</si>
  <si>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</si>
  <si>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</si>
  <si>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</si>
  <si>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</si>
  <si>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</si>
  <si>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</si>
  <si>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</si>
  <si>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</si>
  <si>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</si>
  <si>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</si>
  <si>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</si>
  <si>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</si>
  <si>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</si>
  <si>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</si>
  <si>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</si>
  <si>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</si>
  <si>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</si>
  <si>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</si>
  <si>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</si>
  <si>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</si>
  <si>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</si>
  <si>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</si>
  <si>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</si>
  <si>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</si>
  <si>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</si>
  <si>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</si>
  <si>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</si>
  <si>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</si>
  <si>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</si>
  <si>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</si>
  <si>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</si>
  <si>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</si>
  <si>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</si>
  <si>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</si>
  <si>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</si>
  <si>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</si>
  <si>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</si>
  <si>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</si>
  <si>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</si>
  <si>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</si>
  <si>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</si>
  <si>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</si>
  <si>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</si>
  <si>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</si>
  <si>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</si>
  <si>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</si>
  <si>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</si>
  <si>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</si>
  <si>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</si>
  <si>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</si>
  <si>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</si>
  <si>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</si>
  <si>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</si>
  <si>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</si>
  <si>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</si>
  <si>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</si>
  <si>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</si>
  <si>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</si>
  <si>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</si>
  <si>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</si>
  <si>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</si>
  <si>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</si>
  <si>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</si>
  <si>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</si>
  <si>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</si>
  <si>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</si>
  <si>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</si>
  <si>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</si>
  <si>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</si>
  <si>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</si>
  <si>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</si>
  <si>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</si>
  <si>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</si>
  <si>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</si>
  <si>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</si>
  <si>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</si>
  <si>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</si>
  <si>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</si>
  <si>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</si>
  <si>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</si>
  <si>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</si>
  <si>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</si>
  <si>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</si>
  <si>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</si>
  <si>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</si>
  <si>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</si>
  <si>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</si>
  <si>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</si>
  <si>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</si>
  <si>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</si>
  <si>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</si>
  <si>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</si>
  <si>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</si>
  <si>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</si>
  <si>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</si>
  <si>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</si>
  <si>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</si>
  <si>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</si>
  <si>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</si>
  <si>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</si>
  <si>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</si>
  <si>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</si>
  <si>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</si>
  <si>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</si>
  <si>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</si>
  <si>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</si>
  <si>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</si>
  <si>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</si>
  <si>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</si>
  <si>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</si>
  <si>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</si>
  <si>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</si>
  <si>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</si>
  <si>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</si>
  <si>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</si>
  <si>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</si>
  <si>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</si>
  <si>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</si>
  <si>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</si>
  <si>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</si>
  <si>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</si>
  <si>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</si>
  <si>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</si>
  <si>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</si>
  <si>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</si>
  <si>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</si>
  <si>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</si>
  <si>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</si>
  <si>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</si>
  <si>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</si>
  <si>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</si>
  <si>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</si>
  <si>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</si>
  <si>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</si>
  <si>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</si>
  <si>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</si>
  <si>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</si>
  <si>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</si>
  <si>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</si>
  <si>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</si>
  <si>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</si>
  <si>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</si>
  <si>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</si>
  <si>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</si>
  <si>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</si>
  <si>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</si>
  <si>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</si>
  <si>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</si>
  <si>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</si>
  <si>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</si>
  <si>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</si>
  <si>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</si>
  <si>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</si>
  <si>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</si>
  <si>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</si>
  <si>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</si>
  <si>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</si>
  <si>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</si>
  <si>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</si>
  <si>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</si>
  <si>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</si>
  <si>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</si>
  <si>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</si>
  <si>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</si>
  <si>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</si>
  <si>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</si>
  <si>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</si>
  <si>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</si>
  <si>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</si>
  <si>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</si>
  <si>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</si>
  <si>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</si>
  <si>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</si>
  <si>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</si>
  <si>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</si>
  <si>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</si>
  <si>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</si>
  <si>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</si>
  <si>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</si>
  <si>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</si>
  <si>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</si>
  <si>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</si>
  <si>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</si>
  <si>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</si>
  <si>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</si>
  <si>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</si>
  <si>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</si>
  <si>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</si>
  <si>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</si>
  <si>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</si>
  <si>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</si>
  <si>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</si>
  <si>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</si>
  <si>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</si>
  <si>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</si>
  <si>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</si>
  <si>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</si>
  <si>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</si>
  <si>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</si>
  <si>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</si>
  <si>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</si>
  <si>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</si>
  <si>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</si>
  <si>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</si>
  <si>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</si>
  <si>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</si>
  <si>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</si>
  <si>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</si>
  <si>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</si>
  <si>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</si>
  <si>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</si>
  <si>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</si>
  <si>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</si>
  <si>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</si>
  <si>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</si>
  <si>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</si>
  <si>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</si>
  <si>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</si>
  <si>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</si>
  <si>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</si>
  <si>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</si>
  <si>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</si>
  <si>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</si>
  <si>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</si>
  <si>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</si>
  <si>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</si>
  <si>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</si>
  <si>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</si>
  <si>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</si>
  <si>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</si>
  <si>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</si>
  <si>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</si>
  <si>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</si>
  <si>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</si>
  <si>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</si>
  <si>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</si>
  <si>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</si>
  <si>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</si>
  <si>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</si>
  <si>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</si>
  <si>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</si>
  <si>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</si>
  <si>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</si>
  <si>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</si>
  <si>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</si>
  <si>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</si>
  <si>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</si>
  <si>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</si>
  <si>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</si>
  <si>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</si>
  <si>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</si>
  <si>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</si>
  <si>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</si>
  <si>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</si>
  <si>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</si>
  <si>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</si>
  <si>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</si>
  <si>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</si>
  <si>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</si>
  <si>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</si>
  <si>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</si>
  <si>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</si>
  <si>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</si>
  <si>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</si>
  <si>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</si>
  <si>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</si>
  <si>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</si>
  <si>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</si>
  <si>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</si>
  <si>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</si>
  <si>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</si>
  <si>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</si>
  <si>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</si>
  <si>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</si>
  <si>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</si>
  <si>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</si>
  <si>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</si>
  <si>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</si>
  <si>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</si>
  <si>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</si>
  <si>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</si>
  <si>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</si>
  <si>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</si>
  <si>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</si>
  <si>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</si>
  <si>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</si>
  <si>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</si>
  <si>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</si>
  <si>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</si>
  <si>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</si>
  <si>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</si>
  <si>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</si>
  <si>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</si>
  <si>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</si>
  <si>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</si>
  <si>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</si>
  <si>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</si>
  <si>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</si>
  <si>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</si>
  <si>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</si>
  <si>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</si>
  <si>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</si>
  <si>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</si>
  <si>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</si>
  <si>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</si>
  <si>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</si>
  <si>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</si>
  <si>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</si>
  <si>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</si>
  <si>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</si>
  <si>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</si>
  <si>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</si>
  <si>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</si>
  <si>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</si>
  <si>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</si>
  <si>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</si>
  <si>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</si>
  <si>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</si>
  <si>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</si>
  <si>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</si>
  <si>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</si>
  <si>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</si>
  <si>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</si>
  <si>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</si>
  <si>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</si>
  <si>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</si>
  <si>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</si>
  <si>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</si>
  <si>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</si>
  <si>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</si>
  <si>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</si>
  <si>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</si>
  <si>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</si>
  <si>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</si>
  <si>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</si>
  <si>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</si>
  <si>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</si>
  <si>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</si>
  <si>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</si>
  <si>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</si>
  <si>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</si>
  <si>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</si>
  <si>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</si>
  <si>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</si>
  <si>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</si>
  <si>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</si>
  <si>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</si>
  <si>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</si>
  <si>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</si>
  <si>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</si>
  <si>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</si>
  <si>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</si>
  <si>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</si>
  <si>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</si>
  <si>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</si>
  <si>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</si>
  <si>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</si>
  <si>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</si>
  <si>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</si>
  <si>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</si>
  <si>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</si>
  <si>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</si>
  <si>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</si>
  <si>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</si>
  <si>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</si>
  <si>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</si>
  <si>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</si>
  <si>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</si>
  <si>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</si>
  <si>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</si>
  <si>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</si>
  <si>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</si>
  <si>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</si>
  <si>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</si>
  <si>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</si>
  <si>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</si>
  <si>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</si>
  <si>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</si>
  <si>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</si>
  <si>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</si>
  <si>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</si>
  <si>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</si>
  <si>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</si>
  <si>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</si>
  <si>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</si>
  <si>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</si>
  <si>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</si>
  <si>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</si>
  <si>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</si>
  <si>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</si>
  <si>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</si>
  <si>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</si>
  <si>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</si>
  <si>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</si>
  <si>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</si>
  <si>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</si>
  <si>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</si>
  <si>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</si>
  <si>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</si>
  <si>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</si>
  <si>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</si>
  <si>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</si>
  <si>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</si>
  <si>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</si>
  <si>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</si>
  <si>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</si>
  <si>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</si>
  <si>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</si>
  <si>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</si>
  <si>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</si>
  <si>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</si>
  <si>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</si>
  <si>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</si>
  <si>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</si>
  <si>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</si>
  <si>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</si>
  <si>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</si>
  <si>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</si>
  <si>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</si>
  <si>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</si>
  <si>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</si>
  <si>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</si>
  <si>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</si>
  <si>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</si>
  <si>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</si>
  <si>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</si>
  <si>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</si>
  <si>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</si>
  <si>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</si>
  <si>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</si>
  <si>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</si>
  <si>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</si>
  <si>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</si>
  <si>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</si>
  <si>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</si>
  <si>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</si>
  <si>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</si>
  <si>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</si>
  <si>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</si>
  <si>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</si>
  <si>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</si>
  <si>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</si>
  <si>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</si>
  <si>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</si>
  <si>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</si>
  <si>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</si>
  <si>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</si>
  <si>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</si>
  <si>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</si>
  <si>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</si>
  <si>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</si>
  <si>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</si>
  <si>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</si>
  <si>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</si>
  <si>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</si>
  <si>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</si>
  <si>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</si>
  <si>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</si>
  <si>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</si>
  <si>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</si>
  <si>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</si>
  <si>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</si>
  <si>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</si>
  <si>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</si>
  <si>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</si>
  <si>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</si>
  <si>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</si>
  <si>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</si>
  <si>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</si>
  <si>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</si>
  <si>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</si>
  <si>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</si>
  <si>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</si>
  <si>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</si>
  <si>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</si>
  <si>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</si>
  <si>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</si>
  <si>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</si>
  <si>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</si>
  <si>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</si>
  <si>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</si>
  <si>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</si>
  <si>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</si>
  <si>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</si>
  <si>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</si>
  <si>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</si>
  <si>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</si>
  <si>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</si>
  <si>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</si>
  <si>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</si>
  <si>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</si>
  <si>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</si>
  <si>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</si>
  <si>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</si>
  <si>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</si>
  <si>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</si>
  <si>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</si>
  <si>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</si>
  <si>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</si>
  <si>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</si>
  <si>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</si>
  <si>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</si>
  <si>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</si>
  <si>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</si>
  <si>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</si>
  <si>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</si>
  <si>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</si>
  <si>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</si>
  <si>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</si>
  <si>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</si>
  <si>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</si>
  <si>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</si>
  <si>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</si>
  <si>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</si>
  <si>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</si>
  <si>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</si>
  <si>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</si>
  <si>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</si>
  <si>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</si>
  <si>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</si>
  <si>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</si>
  <si>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</si>
  <si>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</si>
  <si>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</si>
  <si>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</si>
  <si>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</si>
  <si>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</si>
  <si>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</si>
  <si>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</si>
  <si>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</si>
  <si>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</si>
  <si>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</si>
  <si>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</si>
  <si>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</si>
  <si>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</si>
  <si>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</si>
  <si>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</si>
  <si>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</si>
  <si>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</si>
  <si>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</si>
  <si>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</si>
  <si>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</si>
  <si>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</si>
  <si>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</si>
  <si>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</si>
  <si>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</si>
  <si>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</si>
  <si>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</si>
  <si>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</si>
  <si>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</si>
  <si>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</si>
  <si>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</si>
  <si>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</si>
  <si>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</si>
  <si>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</si>
  <si>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</si>
  <si>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</si>
  <si>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</si>
  <si>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</si>
  <si>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</si>
  <si>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</si>
  <si>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</si>
  <si>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</si>
  <si>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</si>
  <si>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</si>
  <si>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</si>
  <si>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</si>
  <si>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</si>
  <si>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</si>
  <si>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</si>
  <si>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</si>
  <si>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</si>
  <si>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</si>
  <si>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</si>
  <si>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</si>
  <si>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</si>
  <si>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</si>
  <si>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</si>
  <si>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</si>
  <si>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</si>
  <si>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</si>
  <si>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</si>
  <si>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</si>
  <si>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</si>
  <si>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</si>
  <si>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</si>
  <si>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</si>
  <si>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</si>
  <si>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</si>
  <si>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</si>
  <si>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</si>
  <si>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</si>
  <si>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</si>
  <si>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</si>
  <si>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</si>
  <si>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</si>
  <si>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</si>
  <si>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</si>
  <si>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</si>
  <si>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</si>
  <si>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</si>
  <si>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</si>
  <si>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</si>
  <si>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</si>
  <si>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</si>
  <si>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</si>
  <si>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</si>
  <si>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</si>
  <si>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</si>
  <si>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</si>
  <si>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</si>
  <si>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</si>
  <si>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</si>
  <si>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</si>
  <si>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</si>
  <si>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</si>
  <si>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</si>
  <si>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</si>
  <si>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</si>
  <si>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</si>
  <si>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</si>
  <si>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</si>
  <si>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</si>
  <si>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</si>
  <si>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</si>
  <si>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</si>
  <si>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</si>
  <si>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</si>
  <si>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</si>
  <si>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</si>
  <si>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</si>
  <si>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</si>
  <si>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</si>
  <si>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</si>
  <si>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</si>
  <si>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</si>
  <si>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</si>
  <si>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</si>
  <si>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</si>
  <si>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</si>
  <si>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</si>
  <si>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</si>
  <si>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</si>
  <si>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</si>
  <si>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</si>
  <si>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</si>
  <si>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</si>
  <si>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</si>
  <si>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</si>
  <si>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</si>
  <si>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</si>
  <si>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</si>
  <si>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</si>
  <si>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</si>
  <si>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</si>
  <si>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</si>
  <si>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</si>
  <si>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</si>
  <si>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</si>
  <si>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</si>
  <si>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</si>
  <si>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</si>
  <si>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</si>
  <si>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</si>
  <si>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</si>
  <si>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</si>
  <si>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</si>
  <si>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</si>
  <si>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</si>
  <si>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</si>
  <si>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</si>
  <si>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</si>
  <si>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</si>
  <si>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</si>
  <si>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</si>
  <si>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</si>
  <si>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</si>
  <si>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</si>
  <si>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</si>
  <si>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</si>
  <si>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</si>
  <si>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</si>
  <si>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</si>
  <si>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</si>
  <si>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</si>
  <si>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</si>
  <si>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</si>
  <si>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</si>
  <si>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</si>
  <si>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</si>
  <si>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</si>
  <si>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</si>
  <si>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</si>
  <si>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</si>
  <si>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</si>
  <si>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</si>
  <si>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</si>
  <si>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</si>
  <si>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</si>
  <si>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</si>
  <si>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</si>
  <si>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</si>
  <si>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</si>
  <si>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</si>
  <si>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</si>
  <si>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</si>
  <si>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</si>
  <si>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</si>
  <si>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</si>
  <si>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</si>
  <si>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</si>
  <si>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</si>
  <si>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</si>
  <si>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</si>
  <si>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</si>
  <si>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</si>
  <si>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</si>
  <si>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</si>
  <si>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</si>
  <si>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</si>
  <si>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</si>
  <si>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</si>
  <si>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</si>
  <si>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</si>
  <si>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</si>
  <si>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</si>
  <si>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</si>
  <si>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</si>
  <si>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</si>
  <si>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</si>
  <si>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</si>
  <si>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</si>
  <si>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</si>
  <si>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</si>
  <si>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</si>
  <si>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</si>
  <si>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</si>
  <si>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</si>
  <si>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</si>
  <si>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</si>
  <si>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</si>
  <si>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</si>
  <si>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</si>
  <si>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</si>
  <si>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</si>
  <si>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</si>
  <si>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</si>
  <si>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</si>
  <si>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</si>
  <si>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</si>
  <si>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</si>
  <si>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</si>
  <si>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</si>
  <si>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</si>
  <si>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</si>
  <si>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</si>
  <si>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</si>
  <si>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</si>
  <si>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</si>
  <si>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</si>
  <si>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</si>
  <si>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</si>
  <si>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</si>
  <si>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</si>
  <si>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</si>
  <si>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</si>
  <si>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</si>
  <si>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</si>
  <si>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</si>
  <si>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</si>
  <si>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</si>
  <si>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</si>
  <si>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</si>
  <si>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</si>
  <si>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</si>
  <si>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</si>
  <si>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</si>
  <si>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</si>
  <si>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</si>
  <si>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</si>
  <si>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</si>
  <si>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</si>
  <si>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</si>
  <si>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</si>
  <si>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</si>
  <si>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</si>
  <si>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</si>
  <si>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</si>
  <si>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</si>
  <si>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</si>
  <si>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</si>
  <si>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</si>
  <si>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</si>
  <si>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</si>
  <si>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</si>
  <si>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</si>
  <si>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</si>
  <si>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</si>
  <si>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</si>
  <si>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</si>
  <si>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</si>
  <si>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</si>
  <si>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</si>
  <si>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</si>
  <si>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</si>
  <si>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</si>
  <si>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</si>
  <si>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</si>
  <si>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</si>
  <si>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</si>
  <si>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</si>
  <si>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</si>
  <si>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</si>
  <si>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</si>
  <si>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</si>
  <si>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</si>
  <si>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</si>
  <si>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</si>
  <si>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</si>
  <si>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</si>
  <si>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</si>
  <si>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</si>
  <si>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</si>
  <si>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</si>
  <si>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</si>
  <si>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</si>
  <si>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</si>
  <si>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</si>
  <si>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</si>
  <si>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</si>
  <si>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</si>
  <si>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</si>
  <si>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</si>
  <si>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</si>
  <si>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</si>
  <si>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</si>
  <si>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</si>
  <si>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</si>
  <si>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</si>
  <si>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</si>
  <si>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</si>
  <si>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</si>
  <si>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</si>
  <si>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</si>
  <si>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</si>
  <si>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</si>
  <si>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</si>
  <si>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</si>
  <si>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</si>
  <si>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</si>
  <si>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</si>
  <si>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</si>
  <si>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</si>
  <si>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</si>
  <si>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</si>
  <si>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</si>
  <si>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</si>
  <si>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</si>
  <si>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</si>
  <si>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</si>
  <si>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</si>
  <si>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</si>
  <si>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</si>
  <si>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</si>
  <si>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</si>
  <si>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</si>
  <si>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</si>
  <si>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</si>
  <si>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</si>
  <si>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</si>
  <si>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</si>
  <si>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</si>
  <si>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</si>
  <si>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</si>
  <si>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</si>
  <si>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</si>
  <si>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</si>
  <si>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</si>
  <si>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</si>
  <si>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</si>
  <si>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</si>
  <si>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</si>
  <si>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</si>
  <si>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</si>
  <si>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</si>
  <si>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</si>
  <si>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</si>
  <si>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</si>
  <si>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</si>
  <si>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</si>
  <si>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</si>
  <si>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</si>
  <si>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</si>
  <si>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</si>
  <si>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</si>
  <si>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</si>
  <si>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</si>
  <si>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</si>
  <si>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</si>
  <si>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</si>
  <si>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</si>
  <si>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</si>
  <si>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</si>
  <si>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</si>
  <si>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</si>
  <si>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</si>
  <si>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</si>
  <si>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</si>
  <si>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</si>
  <si>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</si>
  <si>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</si>
  <si>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</si>
  <si>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</si>
  <si>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</si>
  <si>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</si>
  <si>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</si>
  <si>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</si>
  <si>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</si>
  <si>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</si>
  <si>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</si>
  <si>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</si>
  <si>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</si>
  <si>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</si>
  <si>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</si>
  <si>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</si>
  <si>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</si>
  <si>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</si>
  <si>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</si>
  <si>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</si>
  <si>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</si>
  <si>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</si>
  <si>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</si>
  <si>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</si>
  <si>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</si>
  <si>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</si>
  <si>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</si>
  <si>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</si>
  <si>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</si>
  <si>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</si>
  <si>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</si>
  <si>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</si>
  <si>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</si>
  <si>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</si>
  <si>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</si>
  <si>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</si>
  <si>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</si>
  <si>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</si>
  <si>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</si>
  <si>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</si>
  <si>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</si>
  <si>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</si>
  <si>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</si>
  <si>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</si>
  <si>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</si>
  <si>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</si>
  <si>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</si>
  <si>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</si>
  <si>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</si>
  <si>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</si>
  <si>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</si>
  <si>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</si>
  <si>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</si>
  <si>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</si>
  <si>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</si>
  <si>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</si>
  <si>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</si>
  <si>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</si>
  <si>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</si>
  <si>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</si>
  <si>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</si>
  <si>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</si>
  <si>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</si>
  <si>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</si>
  <si>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</si>
  <si>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</si>
  <si>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</si>
  <si>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</si>
  <si>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</si>
  <si>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</si>
  <si>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</si>
  <si>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</si>
  <si>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</si>
  <si>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</si>
  <si>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</si>
  <si>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</si>
  <si>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</si>
  <si>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</si>
  <si>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</si>
  <si>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</si>
  <si>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</si>
  <si>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</si>
  <si>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</si>
  <si>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</si>
  <si>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</si>
  <si>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</si>
  <si>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</si>
  <si>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</si>
  <si>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</si>
  <si>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</si>
  <si>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</si>
  <si>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</si>
  <si>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</si>
  <si>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</si>
  <si>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</si>
  <si>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</si>
  <si>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</si>
  <si>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</si>
  <si>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</si>
  <si>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</si>
  <si>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</si>
  <si>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</si>
  <si>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</si>
  <si>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</si>
  <si>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</si>
  <si>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</si>
  <si>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</si>
  <si>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</si>
  <si>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</si>
  <si>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</si>
  <si>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</si>
  <si>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</si>
  <si>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</si>
  <si>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</si>
  <si>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</si>
  <si>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</si>
  <si>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</si>
  <si>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</si>
  <si>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</si>
  <si>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</si>
  <si>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</si>
  <si>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</si>
  <si>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</si>
  <si>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</si>
  <si>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</si>
  <si>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</si>
  <si>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</si>
  <si>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</si>
  <si>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</si>
  <si>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</si>
  <si>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</si>
  <si>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</si>
  <si>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</si>
  <si>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</si>
  <si>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</si>
  <si>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</si>
  <si>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</si>
  <si>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</si>
  <si>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</si>
  <si>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</si>
  <si>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</si>
  <si>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</si>
  <si>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</si>
  <si>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</si>
  <si>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</si>
  <si>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</si>
  <si>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</si>
  <si>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</si>
  <si>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</si>
  <si>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</si>
  <si>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</si>
  <si>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</si>
  <si>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</si>
  <si>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</si>
  <si>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</si>
  <si>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</si>
  <si>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</si>
  <si>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</si>
  <si>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</si>
  <si>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</si>
  <si>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</si>
  <si>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</si>
  <si>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</si>
  <si>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</si>
  <si>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</si>
  <si>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</si>
  <si>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</si>
  <si>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</si>
  <si>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</si>
  <si>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</si>
  <si>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</si>
  <si>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</si>
  <si>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</si>
  <si>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</si>
  <si>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</si>
  <si>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</si>
  <si>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</si>
  <si>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</si>
  <si>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</si>
  <si>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</si>
  <si>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</si>
  <si>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</si>
  <si>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</si>
  <si>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</si>
  <si>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</si>
  <si>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</si>
  <si>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</si>
  <si>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</si>
  <si>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</si>
  <si>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</si>
  <si>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</si>
  <si>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</si>
  <si>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</si>
  <si>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</si>
  <si>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</si>
  <si>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</si>
  <si>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</si>
  <si>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</si>
  <si>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</si>
  <si>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</si>
  <si>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</si>
  <si>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</si>
  <si>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</si>
  <si>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</si>
  <si>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</si>
  <si>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</si>
  <si>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</si>
  <si>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</si>
  <si>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</si>
  <si>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</si>
  <si>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</si>
  <si>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</si>
  <si>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</si>
  <si>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</si>
  <si>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</si>
  <si>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</si>
  <si>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</si>
  <si>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</si>
  <si>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</si>
  <si>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</si>
  <si>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</si>
  <si>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</si>
  <si>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</si>
  <si>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</si>
  <si>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</si>
  <si>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</si>
  <si>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</si>
  <si>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</si>
  <si>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</si>
  <si>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</si>
  <si>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</si>
  <si>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</si>
  <si>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</si>
  <si>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</si>
  <si>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</si>
  <si>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</si>
  <si>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</si>
  <si>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</si>
  <si>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</si>
  <si>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</si>
  <si>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</si>
  <si>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</si>
  <si>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</si>
  <si>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</si>
  <si>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</si>
  <si>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</si>
  <si>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</si>
  <si>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</si>
  <si>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</si>
  <si>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</si>
  <si>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</si>
  <si>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</si>
  <si>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</si>
  <si>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</si>
  <si>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</si>
  <si>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</si>
  <si>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</si>
  <si>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</si>
  <si>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</si>
  <si>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</si>
  <si>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</si>
  <si>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</si>
  <si>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</si>
  <si>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</si>
  <si>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</si>
  <si>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</si>
  <si>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</si>
  <si>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</si>
  <si>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</si>
  <si>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</si>
  <si>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</si>
  <si>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</si>
  <si>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</si>
  <si>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</si>
  <si>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</si>
  <si>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</si>
  <si>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</si>
  <si>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</si>
  <si>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</si>
  <si>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</si>
  <si>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</si>
  <si>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</si>
  <si>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</si>
  <si>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</si>
  <si>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</si>
  <si>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</si>
  <si>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</si>
  <si>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</si>
  <si>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</si>
  <si>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</si>
  <si>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</si>
  <si>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</si>
  <si>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</si>
  <si>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</si>
  <si>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</si>
  <si>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</si>
  <si>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</si>
  <si>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</si>
  <si>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</si>
  <si>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</si>
  <si>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</si>
  <si>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</si>
  <si>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</si>
  <si>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</si>
  <si>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</si>
  <si>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</si>
  <si>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</si>
  <si>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</si>
  <si>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</si>
  <si>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</si>
  <si>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</si>
  <si>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</si>
  <si>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</si>
  <si>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</si>
  <si>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</si>
  <si>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</si>
  <si>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</si>
  <si>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</si>
  <si>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</si>
  <si>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</si>
  <si>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</si>
  <si>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</si>
  <si>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</si>
  <si>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</si>
  <si>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</si>
  <si>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</si>
  <si>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</si>
  <si>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</si>
  <si>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</si>
  <si>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</si>
  <si>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</si>
  <si>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</si>
  <si>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</si>
  <si>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</si>
  <si>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</si>
  <si>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</si>
  <si>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</si>
  <si>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</si>
  <si>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</si>
  <si>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</si>
  <si>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</si>
  <si>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</si>
  <si>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</si>
  <si>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</si>
  <si>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</si>
  <si>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</si>
  <si>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</si>
  <si>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</si>
  <si>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</si>
  <si>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</si>
  <si>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</si>
  <si>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</si>
  <si>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</si>
  <si>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</si>
  <si>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</si>
  <si>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</si>
  <si>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</si>
  <si>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</si>
  <si>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</si>
  <si>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</si>
  <si>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</si>
  <si>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</si>
  <si>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</si>
  <si>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</si>
  <si>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</si>
  <si>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</si>
  <si>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</si>
  <si>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</si>
  <si>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</si>
  <si>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</si>
  <si>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</si>
  <si>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</si>
  <si>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</si>
  <si>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</si>
  <si>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</si>
  <si>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</si>
  <si>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</si>
  <si>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</si>
  <si>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</si>
  <si>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</si>
  <si>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</si>
  <si>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</si>
  <si>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</si>
  <si>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</si>
  <si>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</si>
  <si>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</si>
  <si>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</si>
  <si>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</si>
  <si>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</si>
  <si>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</si>
  <si>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</si>
  <si>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</si>
  <si>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</si>
  <si>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</si>
  <si>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</si>
  <si>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</si>
  <si>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</si>
  <si>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</si>
  <si>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</si>
  <si>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</si>
  <si>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</si>
  <si>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</si>
  <si>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</si>
  <si>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</si>
  <si>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</si>
  <si>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</si>
  <si>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</si>
  <si>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</si>
  <si>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</si>
  <si>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</si>
  <si>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</si>
  <si>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</si>
  <si>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</si>
  <si>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</si>
  <si>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</si>
  <si>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</si>
  <si>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</si>
  <si>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</si>
  <si>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</si>
  <si>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</si>
  <si>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</si>
  <si>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</si>
  <si>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</si>
  <si>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</si>
  <si>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</si>
  <si>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</si>
  <si>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</si>
  <si>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</si>
  <si>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</si>
  <si>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</si>
  <si>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</si>
  <si>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</si>
  <si>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</si>
  <si>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</si>
  <si>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</si>
  <si>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</si>
  <si>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</si>
  <si>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</si>
  <si>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</si>
  <si>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</si>
  <si>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</si>
  <si>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</si>
  <si>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</si>
  <si>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</si>
  <si>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</si>
  <si>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</si>
  <si>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</si>
  <si>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</si>
  <si>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</si>
  <si>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</si>
  <si>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</si>
  <si>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</si>
  <si>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</si>
  <si>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</si>
  <si>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</si>
  <si>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</si>
  <si>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</si>
  <si>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</si>
  <si>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</si>
  <si>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</si>
  <si>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</si>
  <si>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</si>
  <si>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</si>
  <si>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</si>
  <si>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</si>
  <si>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</si>
  <si>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</si>
  <si>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</si>
  <si>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</si>
  <si>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</si>
  <si>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</si>
  <si>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</si>
  <si>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</si>
  <si>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</si>
  <si>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</si>
  <si>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</si>
  <si>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</si>
  <si>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</si>
  <si>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</si>
  <si>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</si>
  <si>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</si>
  <si>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</si>
  <si>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</si>
  <si>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</si>
  <si>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</si>
  <si>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</si>
  <si>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</si>
  <si>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</si>
  <si>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</si>
  <si>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</si>
  <si>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</si>
  <si>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</si>
  <si>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</si>
  <si>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</si>
  <si>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</si>
  <si>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</si>
  <si>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</si>
  <si>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</si>
  <si>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</si>
  <si>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</si>
  <si>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</si>
  <si>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</si>
  <si>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</si>
  <si>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</si>
  <si>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</si>
  <si>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</si>
  <si>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</si>
  <si>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</si>
  <si>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</si>
  <si>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</si>
  <si>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</si>
  <si>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</si>
  <si>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27/9/23 RM23,000.00(RM8,162.20)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</si>
  <si>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</si>
  <si>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</si>
  <si>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</si>
  <si>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</si>
  <si>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</si>
  <si>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</si>
  <si>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</si>
  <si>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</si>
  <si>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</si>
  <si>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</si>
  <si>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</si>
  <si>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</si>
  <si>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</si>
  <si>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</si>
  <si>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</si>
  <si>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</si>
  <si>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</si>
  <si>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</si>
  <si>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</si>
  <si>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</si>
  <si>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</si>
  <si>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</si>
  <si>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</si>
  <si>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</si>
  <si>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</si>
  <si>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</si>
  <si>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Trsf 8/9/23 RM500.00(RM121.00)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</si>
  <si>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</si>
  <si>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</si>
  <si>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</si>
  <si>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</si>
  <si>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</si>
  <si>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</si>
  <si>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</si>
  <si>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</si>
  <si>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</si>
  <si>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</si>
  <si>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</si>
  <si>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</si>
  <si>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</si>
  <si>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</si>
  <si>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</si>
  <si>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</si>
  <si>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</si>
  <si>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</si>
  <si>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</si>
  <si>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</si>
  <si>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</si>
  <si>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</si>
  <si>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</si>
  <si>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</si>
  <si>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</si>
  <si>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</si>
  <si>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</si>
  <si>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</si>
  <si>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</si>
  <si>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</si>
  <si>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</si>
  <si>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</si>
  <si>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</si>
  <si>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</si>
  <si>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</si>
  <si>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</si>
  <si>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</si>
  <si>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</si>
  <si>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</si>
  <si>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</si>
  <si>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</si>
  <si>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</si>
  <si>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</si>
  <si>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</si>
  <si>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</si>
  <si>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</si>
  <si>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</si>
  <si>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</si>
  <si>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</si>
  <si>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</si>
  <si>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</si>
  <si>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</si>
  <si>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</si>
  <si>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</si>
  <si>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</si>
  <si>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</si>
  <si>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</si>
  <si>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</si>
  <si>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</si>
  <si>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</si>
  <si>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</si>
  <si>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</si>
  <si>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</si>
  <si>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</si>
  <si>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</si>
  <si>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</si>
  <si>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</si>
  <si>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</si>
  <si>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Chq HL 022468 dd 18/10/23</t>
  </si>
  <si>
    <t>Chq HL 022469 dd 20/10/23</t>
  </si>
  <si>
    <t>Welltech (M) Sdn Bhd Total</t>
  </si>
  <si>
    <t>Cash Hamdan Total</t>
  </si>
  <si>
    <t>INV00000695</t>
  </si>
  <si>
    <t>INV00000696</t>
  </si>
  <si>
    <t>INV00000697</t>
  </si>
  <si>
    <t>DO00000698</t>
  </si>
  <si>
    <t>DO00000699</t>
  </si>
  <si>
    <t>DO00000700</t>
  </si>
  <si>
    <t>DO00000701</t>
  </si>
  <si>
    <t>DO00000702</t>
  </si>
  <si>
    <t>RA CSM 450 Jushi 64m(L) 1040mm(W) (37Kg)</t>
  </si>
  <si>
    <t>DO00000703</t>
  </si>
  <si>
    <t>RO CSM 450 Jushi 79m(L) x 1040mm(W) (37Kg)</t>
  </si>
  <si>
    <t>DO00000704</t>
  </si>
  <si>
    <t>DO00000705</t>
  </si>
  <si>
    <t>DO00000706</t>
  </si>
  <si>
    <t>RO CSM 450 Jushi 1040mm(W) (37Kg)</t>
  </si>
  <si>
    <t>DO00000707</t>
  </si>
  <si>
    <t>RO Gelcoat LB988 (22kg)</t>
  </si>
  <si>
    <t>DO00000708</t>
  </si>
  <si>
    <t>DO00000709</t>
  </si>
  <si>
    <t>RO Resin 8213W (225kg)</t>
  </si>
  <si>
    <t>DO00000710</t>
  </si>
  <si>
    <t>DO00000711</t>
  </si>
  <si>
    <t>DO00000712</t>
  </si>
  <si>
    <t>DO00000713</t>
  </si>
  <si>
    <t>DO00000714</t>
  </si>
  <si>
    <t>DO00000715</t>
  </si>
  <si>
    <t>DO00000716</t>
  </si>
  <si>
    <t>DO00000717</t>
  </si>
  <si>
    <t>DO00000718</t>
  </si>
  <si>
    <t>DO00000719</t>
  </si>
  <si>
    <t>DO00000720</t>
  </si>
  <si>
    <t>DO00000721</t>
  </si>
  <si>
    <t>DO00000722</t>
  </si>
  <si>
    <t>DO00000723</t>
  </si>
  <si>
    <t>RO Polymal LB-9888 (22kg)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</si>
</sst>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7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1" fillId="0" borderId="0" xfId="0" applyFont="1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/>
    <xf numFmtId="166" fontId="15" fillId="2" borderId="0" xfId="0" applyNumberFormat="1" applyFont="1" applyFill="1"/>
    <xf numFmtId="43" fontId="3" fillId="2" borderId="0" xfId="0" applyNumberFormat="1" applyFont="1" applyFill="1"/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drinayoo" refreshedDate="45051.703126273147" createdVersion="8" refreshedVersion="8" minRefreshableVersion="3" recordCount="988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drinayoo" refreshedDate="45051.703126388886" createdVersion="8" refreshedVersion="8" minRefreshableVersion="3" recordCount="1181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drinayoo" refreshedDate="45051.703126851855" createdVersion="8" refreshedVersion="8" minRefreshableVersion="3" recordCount="1195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drinayoo" refreshedDate="45051.703127083332" createdVersion="8" refreshedVersion="8" minRefreshableVersion="3" recordCount="1359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drinayoo" refreshedDate="45219.662788194444" createdVersion="8" refreshedVersion="8" minRefreshableVersion="3" recordCount="2168">
  <cacheSource type="worksheet">
    <worksheetSource ref="A1:T2169" sheet="Raw Sales"/>
  </cacheSource>
  <cacheFields count="20">
    <cacheField name="Invoice Date" numFmtId="0">
      <sharedItems containsDate="1" containsMixedTypes="1" minDate="2019-12-23T00:00:00" maxDate="2023-10-01T00:00:00" count="450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6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</sharedItems>
    </cacheField>
    <cacheField name="Customer Code" numFmtId="0">
      <sharedItems/>
    </cacheField>
    <cacheField name="Customer Name" numFmtId="0">
      <sharedItems count="4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1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687197.6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drinayoo" refreshedDate="45252.662779282407" createdVersion="8" refreshedVersion="8" minRefreshableVersion="3" recordCount="2268">
  <cacheSource type="worksheet">
    <worksheetSource ref="A1:T2269" sheet="Raw Sales"/>
  </cacheSource>
  <cacheFields count="20">
    <cacheField name="Invoice Date" numFmtId="0">
      <sharedItems containsDate="1" containsMixedTypes="1" minDate="2019-12-23T00:00:00" maxDate="2023-10-31T00:00:00" count="46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93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2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812724.650000002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n v="-3344"/>
    <n v="0"/>
    <n v="2767088.35"/>
    <s v="Chq"/>
    <s v="Chq HL 022468 dd 18/10/23"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n v="-745.2"/>
    <n v="0"/>
    <n v="2767833.5500000003"/>
    <s v="Chq"/>
    <s v="Chq HL 022468 dd 18/10/23"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n v="-372.6"/>
    <n v="0"/>
    <n v="2768206.1500000004"/>
    <s v="Chq"/>
    <s v="Chq HL 022468 dd 18/10/23"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n v="-220"/>
    <n v="0"/>
    <n v="3010403.2500000009"/>
    <s v="Chq"/>
    <s v="Chq HL 022469 dd 20/10/23"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n v="-3388"/>
    <n v="0"/>
    <n v="3144048.850000001"/>
    <s v="Chq"/>
    <s v="Chq HL 022469 dd 20/10/23"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n v="-745.2"/>
    <n v="0"/>
    <n v="3144794.0500000012"/>
    <s v="Chq"/>
    <s v="Chq HL 022469 dd 20/10/23"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n v="-488"/>
    <n v="0"/>
    <n v="3145282.0500000012"/>
    <s v="Chq"/>
    <s v="Chq HL 022469 dd 20/10/23"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  <r>
    <x v="450"/>
    <n v="10"/>
    <n v="2023"/>
    <x v="660"/>
    <s v="C00000014"/>
    <x v="13"/>
    <s v="RA Resin 3338AW (220kg)"/>
    <n v="2"/>
    <s v="Cash"/>
    <x v="0"/>
    <d v="2023-10-02T00:00:00"/>
    <x v="3"/>
    <x v="5"/>
    <n v="3388"/>
    <m/>
    <n v="3388"/>
    <n v="3690585.6500000018"/>
    <s v="Cash"/>
    <m/>
    <m/>
  </r>
  <r>
    <x v="450"/>
    <n v="10"/>
    <n v="2023"/>
    <x v="660"/>
    <s v="C00000014"/>
    <x v="13"/>
    <s v="RA CSM 450 79m(L) x 1040mm(W) (30Kg)"/>
    <n v="3"/>
    <s v="Cash"/>
    <x v="0"/>
    <d v="2023-10-02T00:00:00"/>
    <x v="3"/>
    <x v="5"/>
    <n v="702"/>
    <m/>
    <n v="702"/>
    <n v="3691287.6500000018"/>
    <s v="Cash"/>
    <m/>
    <m/>
  </r>
  <r>
    <x v="450"/>
    <n v="10"/>
    <n v="2023"/>
    <x v="660"/>
    <s v="C00000014"/>
    <x v="13"/>
    <s v="RA Gelcoat GP-H (20kg)"/>
    <n v="2"/>
    <s v="Cash"/>
    <x v="0"/>
    <d v="2023-10-02T00:00:00"/>
    <x v="3"/>
    <x v="5"/>
    <n v="516"/>
    <m/>
    <n v="516"/>
    <n v="3691803.6500000018"/>
    <s v="Cash"/>
    <m/>
    <m/>
  </r>
  <r>
    <x v="450"/>
    <n v="10"/>
    <n v="2023"/>
    <x v="660"/>
    <s v="C00000014"/>
    <x v="13"/>
    <s v="RM Pigment Super White W2HV (5Kg)"/>
    <n v="2"/>
    <s v="Cash"/>
    <x v="0"/>
    <d v="2023-10-02T00:00:00"/>
    <x v="3"/>
    <x v="5"/>
    <n v="320"/>
    <m/>
    <n v="320"/>
    <n v="3692123.6500000018"/>
    <s v="Cash"/>
    <m/>
    <m/>
  </r>
  <r>
    <x v="450"/>
    <n v="10"/>
    <n v="2023"/>
    <x v="660"/>
    <s v="C00000014"/>
    <x v="13"/>
    <s v="RM Pigment Light Grey G1 (5kg)"/>
    <n v="1"/>
    <s v="Cash"/>
    <x v="0"/>
    <d v="2023-10-02T00:00:00"/>
    <x v="3"/>
    <x v="5"/>
    <n v="165"/>
    <m/>
    <n v="165"/>
    <n v="3692288.6500000018"/>
    <s v="Cash"/>
    <m/>
    <m/>
  </r>
  <r>
    <x v="450"/>
    <n v="10"/>
    <n v="2023"/>
    <x v="660"/>
    <s v="C00000014"/>
    <x v="13"/>
    <s v="RA Butanox M50 (5Kg)"/>
    <n v="1"/>
    <s v="Cash"/>
    <x v="0"/>
    <d v="2023-10-02T00:00:00"/>
    <x v="3"/>
    <x v="5"/>
    <n v="105"/>
    <m/>
    <n v="105"/>
    <n v="3692393.6500000018"/>
    <s v="Cash"/>
    <m/>
    <m/>
  </r>
  <r>
    <x v="450"/>
    <n v="10"/>
    <n v="2023"/>
    <x v="660"/>
    <s v="C00000014"/>
    <x v="13"/>
    <s v="RM Talcum Powder (25Kg)"/>
    <n v="1"/>
    <s v="Cash"/>
    <x v="0"/>
    <d v="2023-10-02T00:00:00"/>
    <x v="3"/>
    <x v="5"/>
    <n v="62.5"/>
    <m/>
    <n v="62.5"/>
    <n v="3692456.1500000018"/>
    <s v="Cash"/>
    <m/>
    <m/>
  </r>
  <r>
    <x v="451"/>
    <n v="10"/>
    <n v="2023"/>
    <x v="661"/>
    <s v="C00000013"/>
    <x v="12"/>
    <s v="RM Pigment orange (5kg)"/>
    <n v="2"/>
    <s v="Cash"/>
    <x v="0"/>
    <d v="2023-10-03T00:00:00"/>
    <x v="3"/>
    <x v="5"/>
    <n v="580"/>
    <m/>
    <n v="580"/>
    <n v="3693036.1500000018"/>
    <s v="Chq"/>
    <m/>
    <m/>
  </r>
  <r>
    <x v="451"/>
    <n v="10"/>
    <n v="2023"/>
    <x v="661"/>
    <s v="C00000013"/>
    <x v="12"/>
    <s v="RA Gelcoat GP-H (20kg)"/>
    <n v="4"/>
    <s v="Cash"/>
    <x v="0"/>
    <d v="2023-10-03T00:00:00"/>
    <x v="3"/>
    <x v="5"/>
    <n v="1032"/>
    <m/>
    <n v="1032"/>
    <n v="3694068.1500000018"/>
    <s v="Chq"/>
    <m/>
    <m/>
  </r>
  <r>
    <x v="451"/>
    <n v="10"/>
    <n v="2023"/>
    <x v="662"/>
    <s v="C00000019"/>
    <x v="18"/>
    <s v="RA Nor 3338W (220Kg)"/>
    <n v="1"/>
    <s v="Cash"/>
    <x v="0"/>
    <d v="2023-10-03T00:00:00"/>
    <x v="3"/>
    <x v="5"/>
    <n v="1804"/>
    <m/>
    <n v="1804"/>
    <n v="3695872.1500000018"/>
    <s v="Trsf"/>
    <m/>
    <m/>
  </r>
  <r>
    <x v="451"/>
    <n v="10"/>
    <n v="2023"/>
    <x v="662"/>
    <s v="C00000019"/>
    <x v="18"/>
    <s v="RM Chemlease 71-90 EZ (1 gallon)"/>
    <n v="1"/>
    <s v="Cash"/>
    <x v="0"/>
    <d v="2023-10-03T00:00:00"/>
    <x v="3"/>
    <x v="5"/>
    <n v="390"/>
    <m/>
    <n v="390"/>
    <n v="3696262.1500000018"/>
    <s v="Trsf"/>
    <m/>
    <m/>
  </r>
  <r>
    <x v="451"/>
    <n v="10"/>
    <n v="2023"/>
    <x v="662"/>
    <s v="C00000019"/>
    <x v="18"/>
    <s v="RM CSM 450 1860mm(W) (54kg)"/>
    <n v="1"/>
    <s v="Cash"/>
    <x v="0"/>
    <d v="2023-10-03T00:00:00"/>
    <x v="3"/>
    <x v="5"/>
    <n v="421.2"/>
    <m/>
    <n v="421.2"/>
    <n v="3696683.350000002"/>
    <s v="Trsf"/>
    <m/>
    <m/>
  </r>
  <r>
    <x v="452"/>
    <n v="10"/>
    <n v="2023"/>
    <x v="663"/>
    <s v="C00000021"/>
    <x v="21"/>
    <s v="RM Resin 3317AW (220Kg)"/>
    <n v="1"/>
    <s v="Cash"/>
    <x v="0"/>
    <d v="2023-10-04T00:00:00"/>
    <x v="3"/>
    <x v="5"/>
    <n v="1738"/>
    <m/>
    <n v="1738"/>
    <n v="3698421.350000002"/>
    <s v="PD Chq"/>
    <m/>
    <m/>
  </r>
  <r>
    <x v="452"/>
    <n v="10"/>
    <n v="2023"/>
    <x v="663"/>
    <s v="C00000021"/>
    <x v="21"/>
    <s v="RM CSM 450 64m(L) 1040mm(W) (30Kg)"/>
    <n v="3"/>
    <s v="Cash"/>
    <x v="0"/>
    <d v="2023-10-04T00:00:00"/>
    <x v="3"/>
    <x v="5"/>
    <n v="702"/>
    <m/>
    <n v="702"/>
    <n v="3699123.350000002"/>
    <s v="PD Chq"/>
    <m/>
    <m/>
  </r>
  <r>
    <x v="452"/>
    <n v="10"/>
    <n v="2023"/>
    <x v="663"/>
    <s v="C00000021"/>
    <x v="21"/>
    <s v="RA Mepoxe (5kg)"/>
    <n v="1"/>
    <s v="Cash"/>
    <x v="0"/>
    <d v="2023-10-04T00:00:00"/>
    <x v="3"/>
    <x v="5"/>
    <n v="95"/>
    <m/>
    <n v="95"/>
    <n v="3699218.350000002"/>
    <s v="PD Chq"/>
    <m/>
    <m/>
  </r>
  <r>
    <x v="453"/>
    <n v="10"/>
    <n v="2023"/>
    <x v="664"/>
    <s v="C00000020"/>
    <x v="19"/>
    <s v="RM Talcum Powder (25Kg)"/>
    <n v="2"/>
    <s v="Cash"/>
    <x v="0"/>
    <d v="2023-10-05T00:00:00"/>
    <x v="3"/>
    <x v="5"/>
    <n v="125"/>
    <m/>
    <n v="125"/>
    <n v="3699343.350000002"/>
    <s v="Trsf"/>
    <m/>
    <m/>
  </r>
  <r>
    <x v="453"/>
    <n v="10"/>
    <n v="2023"/>
    <x v="665"/>
    <s v="C00000020"/>
    <x v="19"/>
    <s v="RA Resin 3317W (220Kg)"/>
    <n v="2"/>
    <s v="Cash"/>
    <x v="0"/>
    <d v="2023-10-05T00:00:00"/>
    <x v="3"/>
    <x v="5"/>
    <n v="3256"/>
    <m/>
    <n v="3256"/>
    <n v="3702599.350000002"/>
    <s v="Trsf"/>
    <m/>
    <m/>
  </r>
  <r>
    <x v="453"/>
    <n v="10"/>
    <n v="2023"/>
    <x v="665"/>
    <s v="C00000020"/>
    <x v="19"/>
    <s v="RA CSM 450 64m(L) 1040mm(W) (30Kg)"/>
    <n v="6"/>
    <s v="Cash"/>
    <x v="0"/>
    <d v="2023-10-05T00:00:00"/>
    <x v="3"/>
    <x v="5"/>
    <n v="1080"/>
    <m/>
    <n v="1080"/>
    <n v="3703679.350000002"/>
    <s v="Trsf"/>
    <m/>
    <m/>
  </r>
  <r>
    <x v="453"/>
    <n v="10"/>
    <n v="2023"/>
    <x v="665"/>
    <s v="C00000020"/>
    <x v="19"/>
    <s v="RA Woven Roving E-600gm 1120mm (45Kg)"/>
    <n v="3"/>
    <s v="Cash"/>
    <x v="0"/>
    <d v="2023-10-05T00:00:00"/>
    <x v="3"/>
    <x v="5"/>
    <n v="702"/>
    <m/>
    <n v="702"/>
    <n v="3704381.350000002"/>
    <s v="Trsf"/>
    <m/>
    <m/>
  </r>
  <r>
    <x v="453"/>
    <n v="10"/>
    <n v="2023"/>
    <x v="665"/>
    <s v="C00000020"/>
    <x v="19"/>
    <s v="RM Pigment Paste Smooth Cream M19 (25Kg)"/>
    <n v="1"/>
    <s v="Cash"/>
    <x v="0"/>
    <d v="2023-10-05T00:00:00"/>
    <x v="3"/>
    <x v="5"/>
    <n v="1000"/>
    <m/>
    <n v="1000"/>
    <n v="3705381.350000002"/>
    <s v="Trsf"/>
    <m/>
    <m/>
  </r>
  <r>
    <x v="454"/>
    <n v="10"/>
    <n v="2023"/>
    <x v="666"/>
    <s v="C00000022"/>
    <x v="23"/>
    <s v="RM VE Resin 901-3P (200Kg)"/>
    <n v="1"/>
    <s v="Cash"/>
    <x v="0"/>
    <d v="2023-10-06T00:00:00"/>
    <x v="3"/>
    <x v="5"/>
    <n v="3600"/>
    <m/>
    <n v="3600"/>
    <n v="3708981.350000002"/>
    <s v="Trsf"/>
    <m/>
    <m/>
  </r>
  <r>
    <x v="454"/>
    <n v="10"/>
    <n v="2023"/>
    <x v="666"/>
    <s v="C00000022"/>
    <x v="23"/>
    <s v="RA CSM 450 64m(L) 1040mm(W) (30Kg)"/>
    <n v="2"/>
    <s v="Cash"/>
    <x v="0"/>
    <d v="2023-10-06T00:00:00"/>
    <x v="3"/>
    <x v="5"/>
    <n v="468"/>
    <m/>
    <n v="468"/>
    <n v="3709449.350000002"/>
    <s v="Trsf"/>
    <m/>
    <m/>
  </r>
  <r>
    <x v="454"/>
    <n v="10"/>
    <n v="2023"/>
    <x v="667"/>
    <s v="C00000010"/>
    <x v="9"/>
    <s v="RA Resin 3338W (220kg)"/>
    <n v="6"/>
    <n v="120"/>
    <x v="2"/>
    <d v="2024-02-03T00:00:00"/>
    <x v="8"/>
    <x v="6"/>
    <n v="9636"/>
    <m/>
    <n v="9636"/>
    <n v="3719085.350000002"/>
    <s v="Trsf"/>
    <m/>
    <m/>
  </r>
  <r>
    <x v="454"/>
    <n v="10"/>
    <n v="2023"/>
    <x v="667"/>
    <s v="C00000010"/>
    <x v="9"/>
    <s v="RA CSM 450 1040mm(W) (30kg)"/>
    <n v="5"/>
    <n v="120"/>
    <x v="2"/>
    <d v="2024-02-03T00:00:00"/>
    <x v="8"/>
    <x v="6"/>
    <n v="900"/>
    <m/>
    <n v="900"/>
    <n v="3719985.350000002"/>
    <s v="Trsf"/>
    <m/>
    <m/>
  </r>
  <r>
    <x v="454"/>
    <n v="10"/>
    <n v="2023"/>
    <x v="667"/>
    <s v="C00000010"/>
    <x v="9"/>
    <s v="RM Talcum Powder (25kg)"/>
    <n v="10"/>
    <n v="120"/>
    <x v="2"/>
    <d v="2024-02-03T00:00:00"/>
    <x v="8"/>
    <x v="6"/>
    <n v="575"/>
    <m/>
    <n v="575"/>
    <n v="3720560.350000002"/>
    <s v="Trsf"/>
    <m/>
    <m/>
  </r>
  <r>
    <x v="454"/>
    <n v="10"/>
    <n v="2023"/>
    <x v="667"/>
    <s v="C00000010"/>
    <x v="9"/>
    <s v="RA Butanox M50 (5kg)"/>
    <n v="4"/>
    <n v="120"/>
    <x v="2"/>
    <d v="2024-02-03T00:00:00"/>
    <x v="8"/>
    <x v="6"/>
    <n v="420"/>
    <m/>
    <n v="420"/>
    <n v="3720980.350000002"/>
    <s v="Trsf"/>
    <m/>
    <m/>
  </r>
  <r>
    <x v="454"/>
    <n v="10"/>
    <n v="2023"/>
    <x v="667"/>
    <s v="C00000010"/>
    <x v="9"/>
    <s v="RA Gelcoat GP-H (20kg)"/>
    <n v="1"/>
    <n v="120"/>
    <x v="2"/>
    <d v="2024-02-03T00:00:00"/>
    <x v="8"/>
    <x v="6"/>
    <n v="238"/>
    <m/>
    <n v="238"/>
    <n v="3721218.350000002"/>
    <s v="Trsf"/>
    <m/>
    <m/>
  </r>
  <r>
    <x v="454"/>
    <n v="10"/>
    <n v="2023"/>
    <x v="668"/>
    <s v="C00000020"/>
    <x v="19"/>
    <s v="RM Talcum Powder (25Kg)"/>
    <n v="4"/>
    <s v="Cash"/>
    <x v="0"/>
    <d v="2023-10-06T00:00:00"/>
    <x v="3"/>
    <x v="5"/>
    <n v="250"/>
    <m/>
    <n v="250"/>
    <n v="3721468.350000002"/>
    <s v="Trsf"/>
    <m/>
    <m/>
  </r>
  <r>
    <x v="454"/>
    <n v="10"/>
    <n v="2023"/>
    <x v="668"/>
    <s v="C00000020"/>
    <x v="19"/>
    <s v="RA CSM 450 64m(L) 1040mm(W) (30Kg)"/>
    <n v="2"/>
    <s v="Cash"/>
    <x v="0"/>
    <d v="2023-10-06T00:00:00"/>
    <x v="3"/>
    <x v="5"/>
    <n v="360"/>
    <m/>
    <n v="360"/>
    <n v="3721828.350000002"/>
    <s v="Trsf"/>
    <m/>
    <m/>
  </r>
  <r>
    <x v="455"/>
    <n v="10"/>
    <n v="2023"/>
    <x v="669"/>
    <s v="C00000006"/>
    <x v="5"/>
    <s v="RA Nor 3338W (220Kg)"/>
    <n v="2"/>
    <s v="Cash"/>
    <x v="0"/>
    <d v="2023-10-07T00:00:00"/>
    <x v="3"/>
    <x v="5"/>
    <n v="3476"/>
    <m/>
    <n v="3476"/>
    <n v="3725304.350000002"/>
    <s v="Chq"/>
    <m/>
    <m/>
  </r>
  <r>
    <x v="455"/>
    <n v="10"/>
    <n v="2023"/>
    <x v="669"/>
    <s v="C00000006"/>
    <x v="5"/>
    <s v="RA CSM 450 1040mm(W) (30Kg)"/>
    <n v="3"/>
    <s v="Cash"/>
    <x v="0"/>
    <d v="2023-10-07T00:00:00"/>
    <x v="3"/>
    <x v="5"/>
    <n v="702"/>
    <m/>
    <n v="702"/>
    <n v="3726006.350000002"/>
    <s v="Chq"/>
    <m/>
    <m/>
  </r>
  <r>
    <x v="455"/>
    <n v="10"/>
    <n v="2023"/>
    <x v="669"/>
    <s v="C00000006"/>
    <x v="5"/>
    <s v="RA CSM 450 64m(L) X 1860mm(W) (54kg)"/>
    <n v="1"/>
    <s v="Cash"/>
    <x v="0"/>
    <d v="2023-10-07T00:00:00"/>
    <x v="3"/>
    <x v="5"/>
    <n v="421.2"/>
    <m/>
    <n v="421.2"/>
    <n v="3726427.5500000021"/>
    <s v="Chq"/>
    <m/>
    <m/>
  </r>
  <r>
    <x v="455"/>
    <n v="10"/>
    <n v="2023"/>
    <x v="669"/>
    <s v="C00000006"/>
    <x v="5"/>
    <s v="RA Butanox M50 (5kg)"/>
    <n v="2"/>
    <s v="Cash"/>
    <x v="0"/>
    <d v="2023-10-07T00:00:00"/>
    <x v="3"/>
    <x v="5"/>
    <n v="210"/>
    <m/>
    <n v="210"/>
    <n v="3726637.5500000021"/>
    <s v="Chq"/>
    <m/>
    <m/>
  </r>
  <r>
    <x v="455"/>
    <n v="10"/>
    <n v="2023"/>
    <x v="669"/>
    <s v="C00000006"/>
    <x v="5"/>
    <s v="RA Gelcoat GP-H (20kg)"/>
    <n v="1"/>
    <s v="Cash"/>
    <x v="0"/>
    <d v="2023-10-07T00:00:00"/>
    <x v="3"/>
    <x v="5"/>
    <n v="258"/>
    <m/>
    <n v="258"/>
    <n v="3726895.5500000021"/>
    <s v="Chq"/>
    <m/>
    <m/>
  </r>
  <r>
    <x v="456"/>
    <n v="10"/>
    <n v="2023"/>
    <x v="670"/>
    <s v="C00000020"/>
    <x v="19"/>
    <s v="RM Talcum Powder (25Kg)"/>
    <n v="2"/>
    <s v="Cash"/>
    <x v="0"/>
    <d v="2023-10-12T00:00:00"/>
    <x v="3"/>
    <x v="5"/>
    <n v="125"/>
    <m/>
    <n v="125"/>
    <n v="3727020.5500000021"/>
    <s v="Trsf"/>
    <m/>
    <m/>
  </r>
  <r>
    <x v="456"/>
    <n v="10"/>
    <n v="2023"/>
    <x v="670"/>
    <s v="C00000020"/>
    <x v="19"/>
    <s v="RM Pigment Grey RAL 7038 (25kg)"/>
    <n v="1"/>
    <s v="Cash"/>
    <x v="0"/>
    <d v="2023-10-12T00:00:00"/>
    <x v="3"/>
    <x v="5"/>
    <n v="900"/>
    <m/>
    <n v="900"/>
    <n v="3727920.5500000021"/>
    <s v="Trsf"/>
    <m/>
    <m/>
  </r>
  <r>
    <x v="457"/>
    <n v="10"/>
    <n v="2023"/>
    <x v="671"/>
    <s v="C00000022"/>
    <x v="23"/>
    <s v="RA CSM 300 64m(L) 1040mm(W) (30Kg)"/>
    <n v="1"/>
    <s v="Cash"/>
    <x v="0"/>
    <d v="2023-10-10T00:00:00"/>
    <x v="3"/>
    <x v="5"/>
    <n v="234"/>
    <m/>
    <n v="234"/>
    <n v="3728154.5500000021"/>
    <s v="Trsf"/>
    <m/>
    <m/>
  </r>
  <r>
    <x v="457"/>
    <n v="10"/>
    <n v="2023"/>
    <x v="671"/>
    <s v="C00000022"/>
    <x v="23"/>
    <s v="RA Butanox M50"/>
    <n v="1"/>
    <s v="Cash"/>
    <x v="0"/>
    <d v="2023-10-10T00:00:00"/>
    <x v="3"/>
    <x v="5"/>
    <n v="110"/>
    <m/>
    <n v="110"/>
    <n v="3728264.5500000021"/>
    <s v="Trsf"/>
    <m/>
    <m/>
  </r>
  <r>
    <x v="458"/>
    <n v="10"/>
    <n v="2023"/>
    <x v="672"/>
    <s v="C00000014"/>
    <x v="13"/>
    <s v="RA Resin 3338AW (220kg)"/>
    <n v="1"/>
    <s v="Cash"/>
    <x v="0"/>
    <d v="2023-10-11T00:00:00"/>
    <x v="3"/>
    <x v="5"/>
    <n v="1694"/>
    <m/>
    <n v="1694"/>
    <n v="3729958.5500000021"/>
    <s v="Cash"/>
    <m/>
    <m/>
  </r>
  <r>
    <x v="458"/>
    <n v="10"/>
    <n v="2023"/>
    <x v="672"/>
    <s v="C00000014"/>
    <x v="13"/>
    <s v="RA CSM 450 79m(L) x 1040mm(W) (30Kg)"/>
    <n v="3"/>
    <s v="Cash"/>
    <x v="0"/>
    <d v="2023-10-11T00:00:00"/>
    <x v="3"/>
    <x v="5"/>
    <n v="702"/>
    <m/>
    <n v="702"/>
    <n v="3730660.5500000021"/>
    <s v="Cash"/>
    <m/>
    <m/>
  </r>
  <r>
    <x v="458"/>
    <n v="10"/>
    <n v="2023"/>
    <x v="672"/>
    <s v="C00000014"/>
    <x v="13"/>
    <s v="RA Gelcoat GP-H (20kg)"/>
    <n v="1"/>
    <s v="Cash"/>
    <x v="0"/>
    <d v="2023-10-11T00:00:00"/>
    <x v="3"/>
    <x v="5"/>
    <n v="258"/>
    <m/>
    <n v="258"/>
    <n v="3730918.5500000021"/>
    <s v="Cash"/>
    <m/>
    <m/>
  </r>
  <r>
    <x v="458"/>
    <n v="10"/>
    <n v="2023"/>
    <x v="672"/>
    <s v="C00000014"/>
    <x v="13"/>
    <s v="RA Butanox M50 (5Kg)"/>
    <n v="1"/>
    <s v="Cash"/>
    <x v="0"/>
    <d v="2023-10-11T00:00:00"/>
    <x v="3"/>
    <x v="5"/>
    <n v="105"/>
    <m/>
    <n v="105"/>
    <n v="3731023.5500000021"/>
    <s v="Cash"/>
    <m/>
    <m/>
  </r>
  <r>
    <x v="458"/>
    <n v="10"/>
    <n v="2023"/>
    <x v="672"/>
    <s v="C00000014"/>
    <x v="13"/>
    <s v="RM TR104 Hi Temp Wax"/>
    <n v="3"/>
    <s v="Cash"/>
    <x v="0"/>
    <d v="2023-10-11T00:00:00"/>
    <x v="3"/>
    <x v="5"/>
    <n v="150"/>
    <m/>
    <n v="150"/>
    <n v="3731173.5500000021"/>
    <s v="Cash"/>
    <m/>
    <m/>
  </r>
  <r>
    <x v="458"/>
    <n v="10"/>
    <n v="2023"/>
    <x v="673"/>
    <s v="C00000034"/>
    <x v="35"/>
    <s v="RA Resin 9509NW (225Kg)"/>
    <n v="1"/>
    <s v="Cash"/>
    <x v="0"/>
    <d v="2023-10-11T00:00:00"/>
    <x v="3"/>
    <x v="5"/>
    <n v="1732.5"/>
    <m/>
    <n v="1732.5"/>
    <n v="3732906.0500000021"/>
    <s v="Trsf"/>
    <m/>
    <m/>
  </r>
  <r>
    <x v="458"/>
    <n v="10"/>
    <n v="2023"/>
    <x v="673"/>
    <s v="C00000034"/>
    <x v="35"/>
    <s v="RM Talcum Powder (25Kg)"/>
    <n v="5"/>
    <s v="Cash"/>
    <x v="0"/>
    <d v="2023-10-11T00:00:00"/>
    <x v="3"/>
    <x v="5"/>
    <n v="312.5"/>
    <m/>
    <n v="312.5"/>
    <n v="3733218.5500000021"/>
    <s v="Trsf"/>
    <m/>
    <m/>
  </r>
  <r>
    <x v="459"/>
    <n v="10"/>
    <n v="2023"/>
    <x v="674"/>
    <s v="C00000009"/>
    <x v="8"/>
    <s v="RM CSM 450 64m(L) X 1860mm(W) (54kg)"/>
    <n v="2"/>
    <n v="60"/>
    <x v="3"/>
    <d v="2023-12-13T00:00:00"/>
    <x v="0"/>
    <x v="5"/>
    <n v="594"/>
    <m/>
    <n v="594"/>
    <n v="3733812.5500000021"/>
    <s v="Chq"/>
    <m/>
    <m/>
  </r>
  <r>
    <x v="459"/>
    <n v="10"/>
    <n v="2023"/>
    <x v="674"/>
    <s v="C00000009"/>
    <x v="8"/>
    <s v="RM CSM 300 96m(L) X 1860mm(W) (54Kg)"/>
    <n v="2"/>
    <n v="60"/>
    <x v="3"/>
    <d v="2023-12-13T00:00:00"/>
    <x v="0"/>
    <x v="5"/>
    <n v="594"/>
    <m/>
    <n v="594"/>
    <n v="3734406.5500000021"/>
    <s v="Chq"/>
    <m/>
    <m/>
  </r>
  <r>
    <x v="459"/>
    <n v="10"/>
    <n v="2023"/>
    <x v="674"/>
    <s v="C00000009"/>
    <x v="8"/>
    <s v="RA Butanox M50 (5kg)"/>
    <n v="4"/>
    <n v="60"/>
    <x v="3"/>
    <d v="2023-12-13T00:00:00"/>
    <x v="0"/>
    <x v="5"/>
    <n v="440"/>
    <m/>
    <n v="440"/>
    <n v="3734846.5500000021"/>
    <s v="Chq"/>
    <m/>
    <m/>
  </r>
  <r>
    <x v="459"/>
    <n v="10"/>
    <n v="2023"/>
    <x v="675"/>
    <s v="C00000019"/>
    <x v="18"/>
    <s v="RA Nor 3338W (220Kg)"/>
    <n v="1"/>
    <s v="Cash"/>
    <x v="0"/>
    <d v="2023-10-14T00:00:00"/>
    <x v="3"/>
    <x v="5"/>
    <n v="1738"/>
    <m/>
    <n v="1738"/>
    <n v="3736584.5500000021"/>
    <s v="Trsf"/>
    <m/>
    <m/>
  </r>
  <r>
    <x v="459"/>
    <n v="10"/>
    <n v="2023"/>
    <x v="676"/>
    <s v="C00000022"/>
    <x v="23"/>
    <s v="RA Nor 3338W (220Kg)"/>
    <n v="1"/>
    <s v="Cash"/>
    <x v="0"/>
    <d v="2023-10-14T00:00:00"/>
    <x v="3"/>
    <x v="5"/>
    <n v="1738"/>
    <m/>
    <n v="1738"/>
    <n v="3738322.5500000021"/>
    <s v="Trsf"/>
    <m/>
    <m/>
  </r>
  <r>
    <x v="460"/>
    <n v="10"/>
    <n v="2023"/>
    <x v="677"/>
    <s v="C00000042"/>
    <x v="43"/>
    <s v="RM Talcum Powder (25Kg)"/>
    <n v="5"/>
    <s v="Cash"/>
    <x v="0"/>
    <d v="2023-10-17T00:00:00"/>
    <x v="3"/>
    <x v="5"/>
    <n v="312.5"/>
    <m/>
    <n v="312.5"/>
    <n v="3738635.0500000021"/>
    <s v="Trsf"/>
    <m/>
    <m/>
  </r>
  <r>
    <x v="460"/>
    <n v="10"/>
    <n v="2023"/>
    <x v="678"/>
    <s v="C00000042"/>
    <x v="43"/>
    <s v="RA Resin 3317W (220Kg)"/>
    <n v="5"/>
    <s v="Cash"/>
    <x v="0"/>
    <d v="2023-10-17T00:00:00"/>
    <x v="3"/>
    <x v="5"/>
    <n v="8140"/>
    <m/>
    <n v="8140"/>
    <n v="3746775.0500000021"/>
    <s v="Trsf"/>
    <m/>
    <m/>
  </r>
  <r>
    <x v="460"/>
    <n v="10"/>
    <n v="2023"/>
    <x v="678"/>
    <s v="C00000042"/>
    <x v="43"/>
    <s v="RA CSM 450 64m(L) 1040mm(W) (30Kg)"/>
    <n v="15"/>
    <s v="Cash"/>
    <x v="0"/>
    <d v="2023-10-17T00:00:00"/>
    <x v="3"/>
    <x v="5"/>
    <n v="2700"/>
    <m/>
    <n v="2700"/>
    <n v="3749475.0500000021"/>
    <s v="Trsf"/>
    <m/>
    <m/>
  </r>
  <r>
    <x v="460"/>
    <n v="10"/>
    <n v="2023"/>
    <x v="678"/>
    <s v="C00000042"/>
    <x v="43"/>
    <s v="RA Woven Roving E-600gm 1120mm (45Kg)"/>
    <n v="7"/>
    <s v="Cash"/>
    <x v="0"/>
    <d v="2023-10-17T00:00:00"/>
    <x v="3"/>
    <x v="5"/>
    <n v="1638"/>
    <m/>
    <n v="1638"/>
    <n v="3751113.0500000021"/>
    <s v="Trsf"/>
    <m/>
    <m/>
  </r>
  <r>
    <x v="460"/>
    <n v="10"/>
    <n v="2023"/>
    <x v="678"/>
    <s v="C00000042"/>
    <x v="43"/>
    <s v="RM Pigment Grey RAL 7038 (25kg)"/>
    <n v="2"/>
    <s v="Cash"/>
    <x v="0"/>
    <d v="2023-10-17T00:00:00"/>
    <x v="3"/>
    <x v="5"/>
    <n v="1800"/>
    <m/>
    <n v="1800"/>
    <n v="3752913.0500000021"/>
    <s v="Trsf"/>
    <m/>
    <m/>
  </r>
  <r>
    <x v="460"/>
    <n v="10"/>
    <n v="2023"/>
    <x v="678"/>
    <s v="C00000042"/>
    <x v="43"/>
    <s v="RA Mepoxe (5kg)"/>
    <n v="4"/>
    <s v="Cash"/>
    <x v="0"/>
    <d v="2023-10-17T00:00:00"/>
    <x v="3"/>
    <x v="5"/>
    <n v="380"/>
    <m/>
    <n v="380"/>
    <n v="3753293.0500000021"/>
    <s v="Trsf"/>
    <m/>
    <m/>
  </r>
  <r>
    <x v="461"/>
    <n v="10"/>
    <n v="2023"/>
    <x v="679"/>
    <s v="C00000009"/>
    <x v="8"/>
    <m/>
    <n v="2"/>
    <n v="60"/>
    <x v="3"/>
    <d v="2023-12-18T00:00:00"/>
    <x v="0"/>
    <x v="5"/>
    <n v="3212"/>
    <m/>
    <n v="3212"/>
    <n v="3756505.0500000021"/>
    <s v="Chq"/>
    <m/>
    <m/>
  </r>
  <r>
    <x v="461"/>
    <n v="10"/>
    <n v="2023"/>
    <x v="679"/>
    <s v="C00000009"/>
    <x v="8"/>
    <m/>
    <n v="1"/>
    <n v="60"/>
    <x v="3"/>
    <d v="2023-12-18T00:00:00"/>
    <x v="0"/>
    <x v="5"/>
    <n v="1606"/>
    <m/>
    <n v="1606"/>
    <n v="3758111.0500000021"/>
    <s v="Chq"/>
    <m/>
    <m/>
  </r>
  <r>
    <x v="462"/>
    <n v="10"/>
    <n v="2023"/>
    <x v="680"/>
    <s v="C00000042"/>
    <x v="43"/>
    <s v="RA CSM 450 64m(L) 1040mm(W) (30Kg)"/>
    <n v="15"/>
    <s v="Cash"/>
    <x v="0"/>
    <d v="2023-10-20T00:00:00"/>
    <x v="3"/>
    <x v="5"/>
    <n v="2700"/>
    <m/>
    <n v="2700"/>
    <n v="3760811.0500000021"/>
    <s v="Trsf"/>
    <m/>
    <m/>
  </r>
  <r>
    <x v="463"/>
    <n v="10"/>
    <n v="2023"/>
    <x v="681"/>
    <s v="C00000013"/>
    <x v="12"/>
    <s v="RA Resin 3317AW (220kg)"/>
    <n v="2"/>
    <s v="Cash"/>
    <x v="0"/>
    <d v="2023-10-21T00:00:00"/>
    <x v="3"/>
    <x v="5"/>
    <n v="3652"/>
    <m/>
    <n v="3652"/>
    <n v="3764463.0500000021"/>
    <s v="Chq"/>
    <m/>
    <m/>
  </r>
  <r>
    <x v="463"/>
    <n v="10"/>
    <n v="2023"/>
    <x v="681"/>
    <s v="C00000013"/>
    <x v="12"/>
    <s v="RM CSM 450 GSM 1860mm (54kg)"/>
    <n v="4"/>
    <s v="Cash"/>
    <x v="0"/>
    <d v="2023-10-21T00:00:00"/>
    <x v="3"/>
    <x v="5"/>
    <n v="1706.4"/>
    <m/>
    <n v="1706.4"/>
    <n v="3766169.450000002"/>
    <s v="Chq"/>
    <m/>
    <m/>
  </r>
  <r>
    <x v="463"/>
    <n v="10"/>
    <n v="2023"/>
    <x v="681"/>
    <s v="C00000013"/>
    <x v="12"/>
    <s v="RM CSM 300 GSM 1860mm (54kg)"/>
    <n v="2"/>
    <s v="Cash"/>
    <x v="0"/>
    <d v="2023-10-21T00:00:00"/>
    <x v="3"/>
    <x v="5"/>
    <n v="853.2"/>
    <m/>
    <n v="853.2"/>
    <n v="3767022.6500000022"/>
    <s v="Chq"/>
    <m/>
    <m/>
  </r>
  <r>
    <x v="463"/>
    <n v="10"/>
    <n v="2023"/>
    <x v="681"/>
    <s v="C00000013"/>
    <x v="12"/>
    <s v="RA Gelcoat GP-H (20kg)"/>
    <n v="4"/>
    <s v="Cash"/>
    <x v="0"/>
    <d v="2023-10-21T00:00:00"/>
    <x v="3"/>
    <x v="5"/>
    <n v="1032"/>
    <m/>
    <n v="1032"/>
    <n v="3768054.6500000022"/>
    <s v="Chq"/>
    <m/>
    <m/>
  </r>
  <r>
    <x v="463"/>
    <n v="10"/>
    <n v="2023"/>
    <x v="681"/>
    <s v="C00000013"/>
    <x v="12"/>
    <s v="RA Butanox M50 (5Kg)"/>
    <n v="3"/>
    <s v="Cash"/>
    <x v="0"/>
    <d v="2023-10-21T00:00:00"/>
    <x v="3"/>
    <x v="5"/>
    <n v="330"/>
    <m/>
    <n v="330"/>
    <n v="3768384.6500000022"/>
    <s v="Chq"/>
    <m/>
    <m/>
  </r>
  <r>
    <x v="463"/>
    <n v="10"/>
    <n v="2023"/>
    <x v="681"/>
    <s v="C00000013"/>
    <x v="12"/>
    <s v="RM Acetone (163kg)"/>
    <n v="1"/>
    <s v="Cash"/>
    <x v="0"/>
    <d v="2023-10-21T00:00:00"/>
    <x v="3"/>
    <x v="5"/>
    <n v="1108.4000000000001"/>
    <m/>
    <n v="1108.4000000000001"/>
    <n v="3769493.0500000021"/>
    <s v="Chq"/>
    <m/>
    <m/>
  </r>
  <r>
    <x v="464"/>
    <n v="10"/>
    <n v="2023"/>
    <x v="682"/>
    <s v="C00000042"/>
    <x v="43"/>
    <s v="RM Talcum Powder (25Kg)"/>
    <n v="4"/>
    <s v="Cash"/>
    <x v="0"/>
    <d v="2023-10-25T00:00:00"/>
    <x v="3"/>
    <x v="5"/>
    <n v="250"/>
    <m/>
    <n v="250"/>
    <n v="3769743.0500000021"/>
    <s v="Trsf"/>
    <m/>
    <m/>
  </r>
  <r>
    <x v="464"/>
    <n v="10"/>
    <n v="2023"/>
    <x v="683"/>
    <s v="C00000042"/>
    <x v="43"/>
    <s v="RA Resin 3317W (220Kg)"/>
    <n v="4"/>
    <s v="Cash"/>
    <x v="0"/>
    <d v="2023-10-25T00:00:00"/>
    <x v="3"/>
    <x v="5"/>
    <n v="6512"/>
    <m/>
    <n v="6512"/>
    <n v="3776255.0500000021"/>
    <s v="Trsf"/>
    <m/>
    <m/>
  </r>
  <r>
    <x v="464"/>
    <n v="10"/>
    <n v="2023"/>
    <x v="683"/>
    <s v="C00000042"/>
    <x v="43"/>
    <s v="RA Woven Roving E-600gm 1120mm (45Kg)"/>
    <n v="6"/>
    <s v="Cash"/>
    <x v="0"/>
    <d v="2023-10-25T00:00:00"/>
    <x v="3"/>
    <x v="5"/>
    <n v="1404"/>
    <m/>
    <n v="1404"/>
    <n v="3777659.0500000021"/>
    <s v="Trsf"/>
    <m/>
    <m/>
  </r>
  <r>
    <x v="464"/>
    <n v="10"/>
    <n v="2023"/>
    <x v="684"/>
    <s v="C00000012"/>
    <x v="44"/>
    <s v="Resin 3338W (20Kg)"/>
    <n v="11"/>
    <s v="Cash"/>
    <x v="0"/>
    <d v="2023-10-25T00:00:00"/>
    <x v="3"/>
    <x v="5"/>
    <n v="2530"/>
    <m/>
    <n v="2530"/>
    <n v="3780189.0500000021"/>
    <s v="Cash"/>
    <m/>
    <m/>
  </r>
  <r>
    <x v="464"/>
    <n v="10"/>
    <n v="2023"/>
    <x v="684"/>
    <s v="C00000012"/>
    <x v="44"/>
    <s v="CSM 450  64m(L) X 1860mm(W) (54kg)"/>
    <n v="1"/>
    <s v="Cash"/>
    <x v="0"/>
    <d v="2023-10-25T00:00:00"/>
    <x v="3"/>
    <x v="5"/>
    <n v="475.2"/>
    <m/>
    <n v="475.2"/>
    <n v="3780664.2500000023"/>
    <s v="Cash"/>
    <m/>
    <m/>
  </r>
  <r>
    <x v="464"/>
    <n v="10"/>
    <n v="2023"/>
    <x v="684"/>
    <s v="C00000012"/>
    <x v="44"/>
    <s v="Butanox M50 (5kg)"/>
    <n v="1"/>
    <s v="Cash"/>
    <x v="0"/>
    <d v="2023-10-25T00:00:00"/>
    <x v="3"/>
    <x v="5"/>
    <n v="120"/>
    <m/>
    <n v="120"/>
    <n v="3780784.2500000023"/>
    <s v="Cash"/>
    <m/>
    <m/>
  </r>
  <r>
    <x v="464"/>
    <n v="10"/>
    <n v="2023"/>
    <x v="684"/>
    <s v="C00000012"/>
    <x v="44"/>
    <s v="Pigment Brown Mahogany (5kg)"/>
    <n v="1"/>
    <s v="Cash"/>
    <x v="0"/>
    <d v="2023-10-25T00:00:00"/>
    <x v="3"/>
    <x v="5"/>
    <n v="310"/>
    <m/>
    <n v="310"/>
    <n v="3781094.2500000023"/>
    <s v="Cash"/>
    <m/>
    <m/>
  </r>
  <r>
    <x v="464"/>
    <n v="10"/>
    <n v="2023"/>
    <x v="684"/>
    <s v="C00000012"/>
    <x v="44"/>
    <s v="Transport fee "/>
    <n v="1"/>
    <s v="Cash"/>
    <x v="0"/>
    <d v="2023-10-25T00:00:00"/>
    <x v="3"/>
    <x v="5"/>
    <n v="100"/>
    <m/>
    <n v="100"/>
    <n v="3781194.2500000023"/>
    <s v="Cash"/>
    <m/>
    <m/>
  </r>
  <r>
    <x v="464"/>
    <n v="10"/>
    <n v="2023"/>
    <x v="685"/>
    <s v="C00000021"/>
    <x v="21"/>
    <s v="RA Resin 3317AW (220Kg)"/>
    <n v="1"/>
    <s v="Cash"/>
    <x v="0"/>
    <d v="2023-10-25T00:00:00"/>
    <x v="3"/>
    <x v="5"/>
    <n v="1738"/>
    <m/>
    <n v="1738"/>
    <n v="3782932.2500000023"/>
    <s v="PD Chq"/>
    <m/>
    <m/>
  </r>
  <r>
    <x v="464"/>
    <n v="10"/>
    <n v="2023"/>
    <x v="685"/>
    <s v="C00000021"/>
    <x v="21"/>
    <s v="RA CSM 450 64m(L) 1040mm(W) (30Kg)"/>
    <n v="2"/>
    <s v="Cash"/>
    <x v="0"/>
    <d v="2023-10-25T00:00:00"/>
    <x v="3"/>
    <x v="5"/>
    <n v="468"/>
    <m/>
    <n v="468"/>
    <n v="3783400.2500000023"/>
    <s v="PD Chq"/>
    <m/>
    <m/>
  </r>
  <r>
    <x v="464"/>
    <n v="10"/>
    <n v="2023"/>
    <x v="685"/>
    <s v="C00000021"/>
    <x v="21"/>
    <s v="RA Mepoxe (5kg)"/>
    <n v="1"/>
    <s v="Cash"/>
    <x v="0"/>
    <d v="2023-10-25T00:00:00"/>
    <x v="3"/>
    <x v="5"/>
    <n v="95"/>
    <m/>
    <n v="95"/>
    <n v="3783495.2500000023"/>
    <s v="PD Chq"/>
    <m/>
    <m/>
  </r>
  <r>
    <x v="464"/>
    <n v="10"/>
    <n v="2023"/>
    <x v="685"/>
    <s v="C00000021"/>
    <x v="21"/>
    <s v="RA Woven Roving E-600gm 1000mm (40Kg)"/>
    <n v="1"/>
    <s v="Cash"/>
    <x v="0"/>
    <d v="2023-10-25T00:00:00"/>
    <x v="3"/>
    <x v="5"/>
    <n v="260"/>
    <m/>
    <n v="260"/>
    <n v="3783755.2500000023"/>
    <s v="PD Chq"/>
    <m/>
    <m/>
  </r>
  <r>
    <x v="465"/>
    <n v="10"/>
    <n v="2023"/>
    <x v="686"/>
    <s v="C00000019"/>
    <x v="18"/>
    <s v="RA Nor 3338W (220Kg)"/>
    <n v="1"/>
    <s v="Cash"/>
    <x v="0"/>
    <d v="2023-10-26T00:00:00"/>
    <x v="3"/>
    <x v="5"/>
    <n v="1738"/>
    <m/>
    <n v="1738"/>
    <n v="3785493.2500000023"/>
    <s v="Trsf"/>
    <m/>
    <m/>
  </r>
  <r>
    <x v="465"/>
    <n v="10"/>
    <n v="2023"/>
    <x v="686"/>
    <s v="C00000019"/>
    <x v="18"/>
    <s v="RM CSM 450 1860mm(W) (54kg)"/>
    <n v="1"/>
    <s v="Cash"/>
    <x v="0"/>
    <d v="2023-10-26T00:00:00"/>
    <x v="3"/>
    <x v="5"/>
    <n v="405"/>
    <m/>
    <n v="405"/>
    <n v="3785898.2500000023"/>
    <s v="Trsf"/>
    <m/>
    <m/>
  </r>
  <r>
    <x v="465"/>
    <n v="10"/>
    <n v="2023"/>
    <x v="686"/>
    <s v="C00000019"/>
    <x v="18"/>
    <s v="RM Talcum Powder (25kg)"/>
    <n v="3"/>
    <s v="Cash"/>
    <x v="0"/>
    <d v="2023-10-26T00:00:00"/>
    <x v="3"/>
    <x v="5"/>
    <n v="187.5"/>
    <m/>
    <n v="187.5"/>
    <n v="3786085.7500000023"/>
    <s v="Trsf"/>
    <m/>
    <m/>
  </r>
  <r>
    <x v="465"/>
    <n v="10"/>
    <n v="2023"/>
    <x v="686"/>
    <s v="C00000019"/>
    <x v="18"/>
    <s v="RA Butanox M50 (5kg)"/>
    <n v="1"/>
    <s v="Cash"/>
    <x v="0"/>
    <d v="2023-10-26T00:00:00"/>
    <x v="3"/>
    <x v="5"/>
    <n v="105"/>
    <m/>
    <n v="105"/>
    <n v="3786190.7500000023"/>
    <s v="Trsf"/>
    <m/>
    <m/>
  </r>
  <r>
    <x v="465"/>
    <n v="10"/>
    <n v="2023"/>
    <x v="686"/>
    <s v="C00000019"/>
    <x v="18"/>
    <s v="RM TR104 Hi Temp Wax"/>
    <n v="2"/>
    <s v="Cash"/>
    <x v="0"/>
    <d v="2023-10-26T00:00:00"/>
    <x v="3"/>
    <x v="5"/>
    <n v="100"/>
    <m/>
    <n v="100"/>
    <n v="3786290.7500000023"/>
    <s v="Trsf"/>
    <m/>
    <m/>
  </r>
  <r>
    <x v="465"/>
    <n v="10"/>
    <n v="2023"/>
    <x v="687"/>
    <s v="C00000042"/>
    <x v="43"/>
    <s v="RM Pigment Paste Smooth Cream M19 (25Kg)"/>
    <n v="1"/>
    <s v="Cash"/>
    <x v="0"/>
    <d v="2023-10-26T00:00:00"/>
    <x v="3"/>
    <x v="5"/>
    <n v="1000"/>
    <m/>
    <n v="1000"/>
    <n v="3787290.7500000023"/>
    <s v="Trsf"/>
    <m/>
    <m/>
  </r>
  <r>
    <x v="466"/>
    <n v="10"/>
    <n v="2023"/>
    <x v="688"/>
    <s v="C00000019"/>
    <x v="18"/>
    <s v="RA Gelcoat GP-H (20kg)"/>
    <n v="1"/>
    <s v="Cash"/>
    <x v="0"/>
    <d v="2023-10-27T00:00:00"/>
    <x v="3"/>
    <x v="5"/>
    <n v="258"/>
    <m/>
    <n v="258"/>
    <n v="3787548.7500000023"/>
    <s v="Trsf"/>
    <m/>
    <m/>
  </r>
  <r>
    <x v="466"/>
    <n v="10"/>
    <n v="2023"/>
    <x v="688"/>
    <s v="C00000019"/>
    <x v="18"/>
    <s v="RM Chemlease 71-90 EZ (1 gallon)"/>
    <n v="1"/>
    <s v="Cash"/>
    <x v="0"/>
    <d v="2023-10-27T00:00:00"/>
    <x v="3"/>
    <x v="5"/>
    <n v="390"/>
    <m/>
    <n v="390"/>
    <n v="3787938.7500000023"/>
    <s v="Trsf"/>
    <m/>
    <m/>
  </r>
  <r>
    <x v="466"/>
    <n v="10"/>
    <n v="2023"/>
    <x v="689"/>
    <s v="C00000034"/>
    <x v="35"/>
    <s v="RM Honeycomb 12mm - 1220(W) x 2440(L)"/>
    <n v="1"/>
    <s v="Cash"/>
    <x v="0"/>
    <d v="2023-10-27T00:00:00"/>
    <x v="3"/>
    <x v="5"/>
    <n v="695"/>
    <m/>
    <n v="695"/>
    <n v="3788633.7500000023"/>
    <s v="Trsf"/>
    <m/>
    <m/>
  </r>
  <r>
    <x v="467"/>
    <n v="10"/>
    <n v="2023"/>
    <x v="690"/>
    <s v="C00000042"/>
    <x v="43"/>
    <s v="RM Talcum Powder (25Kg)"/>
    <n v="3"/>
    <s v="Cash"/>
    <x v="0"/>
    <d v="2023-10-28T00:00:00"/>
    <x v="3"/>
    <x v="5"/>
    <n v="187.5"/>
    <m/>
    <n v="187.5"/>
    <n v="3788821.2500000023"/>
    <s v="Trsf"/>
    <m/>
    <m/>
  </r>
  <r>
    <x v="467"/>
    <n v="10"/>
    <n v="2023"/>
    <x v="690"/>
    <s v="C00000042"/>
    <x v="43"/>
    <s v="RA Resin 3317W (220Kg)"/>
    <n v="3"/>
    <s v="Cash"/>
    <x v="0"/>
    <d v="2023-10-28T00:00:00"/>
    <x v="3"/>
    <x v="5"/>
    <n v="4884"/>
    <m/>
    <n v="4884"/>
    <n v="3793705.2500000023"/>
    <s v="Trsf"/>
    <m/>
    <m/>
  </r>
  <r>
    <x v="467"/>
    <n v="10"/>
    <n v="2023"/>
    <x v="690"/>
    <s v="C00000042"/>
    <x v="43"/>
    <s v="RA CSM 450 64m(L) 1040mm(W) (30Kg)"/>
    <n v="9"/>
    <s v="Cash"/>
    <x v="0"/>
    <d v="2023-10-28T00:00:00"/>
    <x v="3"/>
    <x v="5"/>
    <n v="1620"/>
    <m/>
    <n v="1620"/>
    <n v="3795325.2500000023"/>
    <s v="Trsf"/>
    <m/>
    <m/>
  </r>
  <r>
    <x v="467"/>
    <n v="10"/>
    <n v="2023"/>
    <x v="690"/>
    <s v="C00000042"/>
    <x v="43"/>
    <s v="RA Woven Roving E-600gm 1120mm (45Kg)"/>
    <n v="4"/>
    <s v="Cash"/>
    <x v="0"/>
    <d v="2023-10-28T00:00:00"/>
    <x v="3"/>
    <x v="5"/>
    <n v="936"/>
    <m/>
    <n v="936"/>
    <n v="3796261.2500000023"/>
    <s v="Trsf"/>
    <m/>
    <m/>
  </r>
  <r>
    <x v="468"/>
    <n v="10"/>
    <n v="2023"/>
    <x v="691"/>
    <s v="C00000037"/>
    <x v="38"/>
    <s v="RA Resin 3338W (220Kg)"/>
    <n v="5"/>
    <n v="30"/>
    <x v="5"/>
    <d v="2023-11-29T00:00:00"/>
    <x v="5"/>
    <x v="5"/>
    <n v="8690"/>
    <m/>
    <n v="8690"/>
    <n v="3804951.2500000023"/>
    <s v="Chq"/>
    <m/>
    <m/>
  </r>
  <r>
    <x v="468"/>
    <n v="10"/>
    <n v="2023"/>
    <x v="691"/>
    <s v="C00000037"/>
    <x v="38"/>
    <s v="RM CSM 450 64m(L) X 1860mm(W) (67kg)"/>
    <n v="5"/>
    <n v="30"/>
    <x v="5"/>
    <d v="2023-11-29T00:00:00"/>
    <x v="5"/>
    <x v="5"/>
    <n v="2613"/>
    <m/>
    <n v="2613"/>
    <n v="3807564.2500000023"/>
    <s v="Chq"/>
    <m/>
    <m/>
  </r>
  <r>
    <x v="468"/>
    <n v="10"/>
    <n v="2023"/>
    <x v="691"/>
    <s v="C00000037"/>
    <x v="38"/>
    <s v="RM CSM 450 64m(L) X 1860mm(W) (54kg)"/>
    <n v="2"/>
    <n v="30"/>
    <x v="5"/>
    <d v="2023-11-29T00:00:00"/>
    <x v="5"/>
    <x v="5"/>
    <n v="842.4"/>
    <m/>
    <n v="842.4"/>
    <n v="3808406.6500000022"/>
    <s v="Chq"/>
    <m/>
    <m/>
  </r>
  <r>
    <x v="468"/>
    <n v="10"/>
    <n v="2023"/>
    <x v="691"/>
    <s v="C00000037"/>
    <x v="38"/>
    <s v="RM Miracle Gloss Wax No. 8 (311g/Can)"/>
    <n v="6"/>
    <n v="30"/>
    <x v="5"/>
    <d v="2023-11-29T00:00:00"/>
    <x v="5"/>
    <x v="5"/>
    <n v="288"/>
    <m/>
    <n v="288"/>
    <n v="3808694.6500000022"/>
    <s v="Chq"/>
    <m/>
    <m/>
  </r>
  <r>
    <x v="468"/>
    <n v="10"/>
    <n v="2023"/>
    <x v="691"/>
    <s v="C00000037"/>
    <x v="38"/>
    <s v="RM Talcum Powder (25Kg)"/>
    <n v="10"/>
    <n v="30"/>
    <x v="5"/>
    <d v="2023-11-29T00:00:00"/>
    <x v="5"/>
    <x v="5"/>
    <n v="625"/>
    <m/>
    <n v="625"/>
    <n v="3809319.6500000022"/>
    <s v="Chq"/>
    <m/>
    <m/>
  </r>
  <r>
    <x v="468"/>
    <n v="10"/>
    <n v="2023"/>
    <x v="691"/>
    <s v="C00000037"/>
    <x v="38"/>
    <s v="RA Gelcoat GP-H (20kg)"/>
    <n v="1"/>
    <n v="30"/>
    <x v="5"/>
    <d v="2023-11-29T00:00:00"/>
    <x v="5"/>
    <x v="5"/>
    <n v="260"/>
    <m/>
    <n v="260"/>
    <n v="3809579.6500000022"/>
    <s v="Chq"/>
    <m/>
    <m/>
  </r>
  <r>
    <x v="468"/>
    <n v="10"/>
    <n v="2023"/>
    <x v="691"/>
    <s v="C00000037"/>
    <x v="38"/>
    <s v="RA Mepoxe (5kg)"/>
    <n v="3"/>
    <n v="30"/>
    <x v="5"/>
    <d v="2023-11-29T00:00:00"/>
    <x v="5"/>
    <x v="5"/>
    <n v="285"/>
    <m/>
    <n v="285"/>
    <n v="3809864.6500000022"/>
    <s v="Chq"/>
    <m/>
    <m/>
  </r>
  <r>
    <x v="468"/>
    <n v="10"/>
    <n v="2023"/>
    <x v="691"/>
    <s v="C00000037"/>
    <x v="38"/>
    <s v="RM Pigment Super White (30kg)"/>
    <n v="1"/>
    <n v="30"/>
    <x v="5"/>
    <d v="2023-11-29T00:00:00"/>
    <x v="5"/>
    <x v="5"/>
    <n v="930"/>
    <m/>
    <n v="930"/>
    <n v="3810794.6500000022"/>
    <s v="Chq"/>
    <m/>
    <m/>
  </r>
  <r>
    <x v="468"/>
    <n v="10"/>
    <n v="2023"/>
    <x v="691"/>
    <s v="C00000037"/>
    <x v="38"/>
    <s v="RM Pigment Super White (5kg)"/>
    <n v="6"/>
    <n v="30"/>
    <x v="5"/>
    <d v="2023-11-29T00:00:00"/>
    <x v="5"/>
    <x v="5"/>
    <n v="930"/>
    <m/>
    <n v="930"/>
    <n v="3811724.6500000022"/>
    <s v="Chq"/>
    <m/>
    <m/>
  </r>
  <r>
    <x v="468"/>
    <n v="10"/>
    <n v="2023"/>
    <x v="692"/>
    <s v="C00000042"/>
    <x v="43"/>
    <s v="RM Pigment Paste Smooth Cream M19 (25Kg)"/>
    <n v="1"/>
    <s v="Cash"/>
    <x v="0"/>
    <d v="2023-10-30T00:00:00"/>
    <x v="3"/>
    <x v="5"/>
    <n v="1000"/>
    <m/>
    <n v="1000"/>
    <n v="3812724.650000002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1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74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69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54" firstHeaderRow="1" firstDataRow="2" firstDataCol="5"/>
  <pivotFields count="20">
    <pivotField axis="axisRow" compact="0" outline="0" showAll="0" defaultSubtotal="0">
      <items count="4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compact="0" outline="0" showAll="0"/>
    <pivotField compact="0" outline="0" showAll="0"/>
    <pivotField axis="axisRow" compact="0" outline="0" showAll="0">
      <items count="69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4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1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3">
      <x v="463"/>
      <x v="681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3">
      <x v="468"/>
      <x v="692"/>
    </i>
    <i t="default">
      <x v="43"/>
    </i>
    <i>
      <x v="44"/>
      <x v="4"/>
      <x v="8"/>
      <x v="464"/>
      <x v="684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2">
      <pivotArea dataOnly="0" outline="0" fieldPosition="0">
        <references count="1">
          <reference field="1" count="0" defaultSubtotal="1"/>
        </references>
      </pivotArea>
    </format>
    <format dxfId="11">
      <pivotArea dataOnly="0" outline="0" fieldPosition="0">
        <references count="1">
          <reference field="5" count="0" defaultSubtotal="1"/>
        </references>
      </pivotArea>
    </format>
    <format dxfId="10">
      <pivotArea dataOnly="0" outline="0" fieldPosition="0">
        <references count="1">
          <reference field="5" count="0" defaultSubtotal="1"/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6">
      <pivotArea dataOnly="0" outline="0" fieldPosition="0">
        <references count="1">
          <reference field="1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4BEB35"/>
  </sheetPr>
  <dimension ref="A3:AL62"/>
  <sheetViews>
    <sheetView workbookViewId="0">
      <selection activeCell="A18" sqref="A18"/>
    </sheetView>
  </sheetViews>
  <sheetFormatPr defaultRowHeight="14.4" x14ac:dyDescent="0.3"/>
  <cols>
    <col min="1" max="1" width="35.21875" customWidth="1"/>
    <col min="2" max="2" width="14.6640625" customWidth="1"/>
    <col min="3" max="3" width="13.44140625" bestFit="1" customWidth="1"/>
    <col min="4" max="14" width="14.44140625" bestFit="1" customWidth="1"/>
    <col min="15" max="15" width="9.88671875" bestFit="1" customWidth="1"/>
    <col min="16" max="16" width="10.77734375" bestFit="1" customWidth="1"/>
    <col min="17" max="25" width="1.6640625" customWidth="1"/>
    <col min="26" max="26" width="12.77734375" bestFit="1" customWidth="1"/>
    <col min="27" max="27" width="14.5546875" customWidth="1"/>
    <col min="28" max="28" width="13.44140625" bestFit="1" customWidth="1"/>
    <col min="29" max="36" width="14.44140625" bestFit="1" customWidth="1"/>
    <col min="37" max="37" width="9.88671875" bestFit="1" customWidth="1"/>
    <col min="38" max="38" width="10.77734375" bestFit="1" customWidth="1"/>
    <col min="39" max="39" width="9.88671875" bestFit="1" customWidth="1"/>
    <col min="40" max="40" width="10.77734375" bestFit="1" customWidth="1"/>
  </cols>
  <sheetData>
    <row r="3" spans="1:38" x14ac:dyDescent="0.3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A754"/>
  <sheetViews>
    <sheetView zoomScaleNormal="100" workbookViewId="0">
      <selection activeCell="AD58" sqref="AD58:AD59"/>
    </sheetView>
  </sheetViews>
  <sheetFormatPr defaultRowHeight="14.4" x14ac:dyDescent="0.3"/>
  <cols>
    <col min="1" max="1" width="38.33203125" bestFit="1" customWidth="1"/>
    <col min="2" max="7" width="9.88671875" bestFit="1" customWidth="1"/>
    <col min="8" max="8" width="10.77734375" bestFit="1" customWidth="1"/>
    <col min="9" max="22" width="1.6640625" customWidth="1"/>
    <col min="23" max="23" width="17.6640625" bestFit="1" customWidth="1"/>
    <col min="24" max="24" width="11.77734375" customWidth="1"/>
    <col min="25" max="25" width="13.5546875" customWidth="1"/>
    <col min="26" max="26" width="13.44140625" bestFit="1" customWidth="1"/>
    <col min="27" max="27" width="16.6640625" bestFit="1" customWidth="1"/>
    <col min="28" max="33" width="9.88671875" bestFit="1" customWidth="1"/>
    <col min="34" max="34" width="10.77734375" bestFit="1" customWidth="1"/>
    <col min="35" max="43" width="1.6640625" customWidth="1"/>
    <col min="44" max="44" width="31.77734375" customWidth="1"/>
    <col min="45" max="45" width="11.6640625" customWidth="1"/>
    <col min="46" max="46" width="13.6640625" bestFit="1" customWidth="1"/>
    <col min="47" max="52" width="9.88671875" bestFit="1" customWidth="1"/>
    <col min="53" max="53" width="10.77734375" bestFit="1" customWidth="1"/>
    <col min="54" max="56" width="9.88671875" bestFit="1" customWidth="1"/>
    <col min="57" max="57" width="10.77734375" bestFit="1" customWidth="1"/>
  </cols>
  <sheetData>
    <row r="1" spans="1:53" x14ac:dyDescent="0.3">
      <c r="A1" t="s">
        <v>203</v>
      </c>
    </row>
    <row r="2" spans="1:53" x14ac:dyDescent="0.3">
      <c r="A2" t="s">
        <v>1995</v>
      </c>
    </row>
    <row r="4" spans="1:53" x14ac:dyDescent="0.3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1766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1766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1766</v>
      </c>
      <c r="AZ5">
        <v>30</v>
      </c>
      <c r="BA5" t="s">
        <v>131</v>
      </c>
    </row>
    <row r="6" spans="1:53" x14ac:dyDescent="0.3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">
      <c r="A10" t="s">
        <v>20</v>
      </c>
      <c r="B10" s="18"/>
      <c r="C10" s="18">
        <v>2720</v>
      </c>
      <c r="D10" s="18"/>
      <c r="E10" s="18"/>
      <c r="F10" s="18"/>
      <c r="G10" s="18"/>
      <c r="H10" s="18">
        <v>2720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">
      <c r="A11" t="s">
        <v>43</v>
      </c>
      <c r="B11" s="18">
        <v>9888.2000000000007</v>
      </c>
      <c r="C11" s="18"/>
      <c r="D11" s="18"/>
      <c r="E11" s="18"/>
      <c r="F11" s="18"/>
      <c r="G11" s="18"/>
      <c r="H11" s="18">
        <v>9888.2000000000007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">
      <c r="A15" t="s">
        <v>62</v>
      </c>
      <c r="B15" s="18"/>
      <c r="C15" s="18"/>
      <c r="D15" s="18"/>
      <c r="E15" s="18">
        <v>62354.6</v>
      </c>
      <c r="F15" s="18"/>
      <c r="G15" s="18"/>
      <c r="H15" s="18">
        <v>62354.6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">
      <c r="A19" t="s">
        <v>263</v>
      </c>
      <c r="B19" s="18">
        <v>8167.5</v>
      </c>
      <c r="C19" s="18"/>
      <c r="D19" s="18"/>
      <c r="E19" s="18"/>
      <c r="F19" s="18"/>
      <c r="G19" s="18"/>
      <c r="H19" s="18">
        <v>8167.5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">
      <c r="A23" t="s">
        <v>402</v>
      </c>
      <c r="B23" s="18">
        <v>46680.4</v>
      </c>
      <c r="C23" s="18"/>
      <c r="D23" s="18"/>
      <c r="E23" s="18"/>
      <c r="F23" s="18"/>
      <c r="G23" s="18"/>
      <c r="H23" s="18">
        <v>46680.4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">
      <c r="A24" t="s">
        <v>411</v>
      </c>
      <c r="B24" s="18">
        <v>484082.3</v>
      </c>
      <c r="C24" s="18"/>
      <c r="D24" s="18"/>
      <c r="E24" s="18"/>
      <c r="F24" s="18"/>
      <c r="G24" s="18"/>
      <c r="H24" s="18">
        <v>484082.3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">
      <c r="A26" t="s">
        <v>493</v>
      </c>
      <c r="B26" s="18">
        <v>37546.5</v>
      </c>
      <c r="C26" s="18"/>
      <c r="D26" s="18"/>
      <c r="E26" s="18"/>
      <c r="F26" s="18"/>
      <c r="G26" s="18"/>
      <c r="H26" s="18">
        <v>37546.5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">
      <c r="A27" t="s">
        <v>639</v>
      </c>
      <c r="B27" s="18">
        <v>13566.2</v>
      </c>
      <c r="C27" s="18"/>
      <c r="D27" s="18"/>
      <c r="E27" s="18"/>
      <c r="F27" s="18"/>
      <c r="G27" s="18"/>
      <c r="H27" s="18">
        <v>13566.2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4461.8</v>
      </c>
      <c r="AX34" s="18"/>
      <c r="AY34" s="18"/>
      <c r="AZ34" s="18"/>
      <c r="BA34" s="18">
        <v>4461.8</v>
      </c>
    </row>
    <row r="35" spans="1:53" x14ac:dyDescent="0.3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4841.2</v>
      </c>
      <c r="AX36" s="18"/>
      <c r="AY36" s="18"/>
      <c r="AZ36" s="18"/>
      <c r="BA36" s="18">
        <v>4841.2</v>
      </c>
    </row>
    <row r="37" spans="1:53" x14ac:dyDescent="0.3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">
      <c r="A39" t="s">
        <v>1198</v>
      </c>
      <c r="B39" s="18">
        <v>7998.3</v>
      </c>
      <c r="C39" s="18"/>
      <c r="D39" s="18"/>
      <c r="E39" s="18"/>
      <c r="F39" s="18"/>
      <c r="G39" s="18"/>
      <c r="H39" s="18">
        <v>7998.3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R41" s="36" t="s">
        <v>134</v>
      </c>
      <c r="AS41" s="36"/>
      <c r="AT41" s="36"/>
      <c r="AU41" s="37"/>
      <c r="AV41" s="37"/>
      <c r="AW41" s="37">
        <v>13407</v>
      </c>
      <c r="AX41" s="37"/>
      <c r="AY41" s="37"/>
      <c r="AZ41" s="37"/>
      <c r="BA41" s="37">
        <v>13407</v>
      </c>
    </row>
    <row r="42" spans="1:53" x14ac:dyDescent="0.3">
      <c r="A42" t="s">
        <v>1311</v>
      </c>
      <c r="B42" s="18"/>
      <c r="C42" s="18"/>
      <c r="D42" s="18"/>
      <c r="E42" s="18"/>
      <c r="F42" s="18"/>
      <c r="G42" s="18">
        <v>31080.300000000003</v>
      </c>
      <c r="H42" s="18">
        <v>31080.300000000003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R42" t="s">
        <v>7</v>
      </c>
      <c r="AS42">
        <v>2020</v>
      </c>
      <c r="AT42">
        <v>6</v>
      </c>
      <c r="AU42" s="18">
        <v>0</v>
      </c>
      <c r="AV42" s="18"/>
      <c r="AW42" s="18"/>
      <c r="AX42" s="18"/>
      <c r="AY42" s="18"/>
      <c r="AZ42" s="18"/>
      <c r="BA42" s="18">
        <v>0</v>
      </c>
    </row>
    <row r="43" spans="1:53" x14ac:dyDescent="0.3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7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">
      <c r="A44" t="s">
        <v>1455</v>
      </c>
      <c r="B44" s="18">
        <v>10293.999999999998</v>
      </c>
      <c r="C44" s="18"/>
      <c r="D44" s="18"/>
      <c r="E44" s="18"/>
      <c r="F44" s="18"/>
      <c r="G44" s="18"/>
      <c r="H44" s="18">
        <v>10293.999999999998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8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">
      <c r="A45" t="s">
        <v>1700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9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">
      <c r="A46" t="s">
        <v>1623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10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">
      <c r="A47" t="s">
        <v>1705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11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">
      <c r="A48" t="s">
        <v>1707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12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">
      <c r="A49" t="s">
        <v>2020</v>
      </c>
      <c r="B49" s="18">
        <v>35464</v>
      </c>
      <c r="C49" s="18"/>
      <c r="D49" s="18"/>
      <c r="E49" s="18"/>
      <c r="F49" s="18"/>
      <c r="G49" s="18"/>
      <c r="H49" s="18">
        <v>35464</v>
      </c>
      <c r="Y49">
        <v>5</v>
      </c>
      <c r="Z49" t="s">
        <v>1336</v>
      </c>
      <c r="AA49" t="s">
        <v>1340</v>
      </c>
      <c r="AB49" s="18"/>
      <c r="AC49" s="18"/>
      <c r="AD49" s="18">
        <v>0</v>
      </c>
      <c r="AE49" s="18"/>
      <c r="AF49" s="18"/>
      <c r="AG49" s="18"/>
      <c r="AH49" s="18">
        <v>0</v>
      </c>
      <c r="AS49">
        <v>2021</v>
      </c>
      <c r="AT49">
        <v>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">
      <c r="A50" t="s">
        <v>2030</v>
      </c>
      <c r="B50" s="18">
        <v>3535.2</v>
      </c>
      <c r="C50" s="18"/>
      <c r="D50" s="18"/>
      <c r="E50" s="18"/>
      <c r="F50" s="18"/>
      <c r="G50" s="18"/>
      <c r="H50" s="18">
        <v>3535.2</v>
      </c>
      <c r="Y50">
        <v>6</v>
      </c>
      <c r="Z50" t="s">
        <v>1405</v>
      </c>
      <c r="AA50" t="s">
        <v>1412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">
      <c r="A51" t="s">
        <v>131</v>
      </c>
      <c r="B51" s="18">
        <v>679581.4</v>
      </c>
      <c r="C51" s="18">
        <v>2720</v>
      </c>
      <c r="D51" s="18">
        <v>10550</v>
      </c>
      <c r="E51" s="18">
        <v>62354.6</v>
      </c>
      <c r="F51" s="18">
        <v>0</v>
      </c>
      <c r="G51" s="18">
        <v>31080.300000000003</v>
      </c>
      <c r="H51" s="18">
        <v>786286.3</v>
      </c>
      <c r="Z51" t="s">
        <v>1443</v>
      </c>
      <c r="AA51" t="s">
        <v>1442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5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">
      <c r="Y52">
        <v>7</v>
      </c>
      <c r="Z52" s="57">
        <v>45054</v>
      </c>
      <c r="AA52" t="s">
        <v>1539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9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">
      <c r="Z53" s="57">
        <v>45072</v>
      </c>
      <c r="AA53" t="s">
        <v>1562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10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">
      <c r="Y54">
        <v>8</v>
      </c>
      <c r="Z54" t="s">
        <v>1711</v>
      </c>
      <c r="AA54" t="s">
        <v>1708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12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">
      <c r="Y55">
        <v>9</v>
      </c>
      <c r="Z55" s="57">
        <v>45139</v>
      </c>
      <c r="AA55" t="s">
        <v>1795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4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">
      <c r="Y56">
        <v>10</v>
      </c>
      <c r="Z56" s="57">
        <v>45147</v>
      </c>
      <c r="AA56" t="s">
        <v>1812</v>
      </c>
      <c r="AB56" s="18"/>
      <c r="AC56" s="18"/>
      <c r="AD56" s="18">
        <v>220</v>
      </c>
      <c r="AE56" s="18"/>
      <c r="AF56" s="18"/>
      <c r="AG56" s="18"/>
      <c r="AH56" s="18">
        <v>220</v>
      </c>
      <c r="AS56">
        <v>2019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">
      <c r="Y57">
        <v>11</v>
      </c>
      <c r="Z57" s="57">
        <v>45177</v>
      </c>
      <c r="AA57" t="s">
        <v>1893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2022</v>
      </c>
      <c r="AT57">
        <v>3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">
      <c r="Y58">
        <v>12</v>
      </c>
      <c r="Z58" t="s">
        <v>2017</v>
      </c>
      <c r="AA58" t="s">
        <v>2016</v>
      </c>
      <c r="AB58" s="18"/>
      <c r="AC58" s="18"/>
      <c r="AD58" s="18">
        <v>1628</v>
      </c>
      <c r="AE58" s="18"/>
      <c r="AF58" s="18"/>
      <c r="AG58" s="18"/>
      <c r="AH58" s="18">
        <v>1628</v>
      </c>
      <c r="AT58">
        <v>6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">
      <c r="Z59" s="57">
        <v>45218</v>
      </c>
      <c r="AA59" t="s">
        <v>2024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7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8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9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10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11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12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4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S66">
        <v>2023</v>
      </c>
      <c r="AT66">
        <v>1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3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5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4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R70" s="36" t="s">
        <v>135</v>
      </c>
      <c r="AS70" s="36"/>
      <c r="AT70" s="36"/>
      <c r="AU70" s="37">
        <v>0</v>
      </c>
      <c r="AV70" s="37"/>
      <c r="AW70" s="37"/>
      <c r="AX70" s="37"/>
      <c r="AY70" s="37"/>
      <c r="AZ70" s="37"/>
      <c r="BA70" s="37">
        <v>0</v>
      </c>
    </row>
    <row r="71" spans="24:53" x14ac:dyDescent="0.3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t="s">
        <v>20</v>
      </c>
      <c r="AS71">
        <v>2020</v>
      </c>
      <c r="AT71">
        <v>8</v>
      </c>
      <c r="AU71" s="18"/>
      <c r="AV71" s="18">
        <v>0</v>
      </c>
      <c r="AW71" s="18"/>
      <c r="AX71" s="18"/>
      <c r="AY71" s="18"/>
      <c r="AZ71" s="18"/>
      <c r="BA71" s="18">
        <v>0</v>
      </c>
    </row>
    <row r="72" spans="24:53" x14ac:dyDescent="0.3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T72">
        <v>9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10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11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">
      <c r="Y75">
        <v>11</v>
      </c>
      <c r="Z75" s="57">
        <v>44145</v>
      </c>
      <c r="AA75" t="s">
        <v>154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12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">
      <c r="Z76" s="57">
        <v>44153</v>
      </c>
      <c r="AA76" t="s">
        <v>166</v>
      </c>
      <c r="AB76" s="18">
        <v>0</v>
      </c>
      <c r="AC76" s="18"/>
      <c r="AD76" s="18"/>
      <c r="AE76" s="18"/>
      <c r="AF76" s="18"/>
      <c r="AG76" s="18"/>
      <c r="AH76" s="18">
        <v>0</v>
      </c>
      <c r="AS76">
        <v>2021</v>
      </c>
      <c r="AT76">
        <v>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">
      <c r="Z77" s="57">
        <v>44159</v>
      </c>
      <c r="AA77" t="s">
        <v>167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">
      <c r="Z78" s="57">
        <v>44162</v>
      </c>
      <c r="AA78" t="s">
        <v>182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3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">
      <c r="Y79">
        <v>12</v>
      </c>
      <c r="Z79" s="57">
        <v>44180</v>
      </c>
      <c r="AA79" t="s">
        <v>211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5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">
      <c r="X80">
        <v>2021</v>
      </c>
      <c r="Y80">
        <v>1</v>
      </c>
      <c r="Z80" s="57">
        <v>44225</v>
      </c>
      <c r="AA80" t="s">
        <v>253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10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">
      <c r="Y81">
        <v>2</v>
      </c>
      <c r="Z81" s="57">
        <v>44246</v>
      </c>
      <c r="AA81" t="s">
        <v>274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11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">
      <c r="Y82">
        <v>5</v>
      </c>
      <c r="Z82" s="57">
        <v>44323</v>
      </c>
      <c r="AA82" t="s">
        <v>339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12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">
      <c r="Y83">
        <v>9</v>
      </c>
      <c r="Z83" s="57">
        <v>44464</v>
      </c>
      <c r="AA83" t="s">
        <v>377</v>
      </c>
      <c r="AB83" s="18">
        <v>0</v>
      </c>
      <c r="AC83" s="18"/>
      <c r="AD83" s="18"/>
      <c r="AE83" s="18"/>
      <c r="AF83" s="18"/>
      <c r="AG83" s="18"/>
      <c r="AH83" s="18">
        <v>0</v>
      </c>
      <c r="AS83">
        <v>2022</v>
      </c>
      <c r="AT83">
        <v>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">
      <c r="Y84">
        <v>10</v>
      </c>
      <c r="Z84" s="57">
        <v>44495</v>
      </c>
      <c r="AA84" t="s">
        <v>444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">
      <c r="Y85">
        <v>12</v>
      </c>
      <c r="Z85" s="57">
        <v>44558</v>
      </c>
      <c r="AA85" t="s">
        <v>533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5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">
      <c r="Y86">
        <v>4</v>
      </c>
      <c r="Z86" s="57">
        <v>44295</v>
      </c>
      <c r="AA86" t="s">
        <v>328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6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">
      <c r="X87">
        <v>2019</v>
      </c>
      <c r="Y87">
        <v>12</v>
      </c>
      <c r="Z87" s="57">
        <v>43822</v>
      </c>
      <c r="AA87" t="s">
        <v>312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9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">
      <c r="X88">
        <v>2022</v>
      </c>
      <c r="Y88">
        <v>3</v>
      </c>
      <c r="Z88" s="57">
        <v>44649</v>
      </c>
      <c r="AA88" t="s">
        <v>663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11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">
      <c r="Y89">
        <v>6</v>
      </c>
      <c r="Z89" s="57">
        <v>44719</v>
      </c>
      <c r="AA89" t="s">
        <v>831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4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">
      <c r="Z90" s="57">
        <v>44726</v>
      </c>
      <c r="AA90" t="s">
        <v>839</v>
      </c>
      <c r="AB90" s="18">
        <v>0</v>
      </c>
      <c r="AC90" s="18"/>
      <c r="AD90" s="18"/>
      <c r="AE90" s="18"/>
      <c r="AF90" s="18"/>
      <c r="AG90" s="18"/>
      <c r="AH90" s="18">
        <v>0</v>
      </c>
      <c r="AS90">
        <v>2023</v>
      </c>
      <c r="AT90">
        <v>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">
      <c r="Y91">
        <v>7</v>
      </c>
      <c r="Z91" s="57">
        <v>44765</v>
      </c>
      <c r="AA91" t="s">
        <v>871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7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">
      <c r="Y92">
        <v>8</v>
      </c>
      <c r="Z92" s="57">
        <v>44779</v>
      </c>
      <c r="AA92" t="s">
        <v>899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9</v>
      </c>
      <c r="AU92" s="18"/>
      <c r="AV92" s="18">
        <v>630</v>
      </c>
      <c r="AW92" s="18"/>
      <c r="AX92" s="18"/>
      <c r="AY92" s="18"/>
      <c r="AZ92" s="18"/>
      <c r="BA92" s="18">
        <v>630</v>
      </c>
    </row>
    <row r="93" spans="24:53" x14ac:dyDescent="0.3">
      <c r="Y93">
        <v>9</v>
      </c>
      <c r="Z93" s="57">
        <v>44818</v>
      </c>
      <c r="AA93" t="s">
        <v>938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10</v>
      </c>
      <c r="AU93" s="18"/>
      <c r="AV93" s="18">
        <v>2090</v>
      </c>
      <c r="AW93" s="18"/>
      <c r="AX93" s="18"/>
      <c r="AY93" s="18"/>
      <c r="AZ93" s="18"/>
      <c r="BA93" s="18">
        <v>2090</v>
      </c>
    </row>
    <row r="94" spans="24:53" x14ac:dyDescent="0.3">
      <c r="Y94">
        <v>10</v>
      </c>
      <c r="Z94" s="57">
        <v>44855</v>
      </c>
      <c r="AA94" t="s">
        <v>1011</v>
      </c>
      <c r="AB94" s="18">
        <v>0</v>
      </c>
      <c r="AC94" s="18"/>
      <c r="AD94" s="18"/>
      <c r="AE94" s="18"/>
      <c r="AF94" s="18"/>
      <c r="AG94" s="18"/>
      <c r="AH94" s="18">
        <v>0</v>
      </c>
      <c r="AR94" s="36" t="s">
        <v>136</v>
      </c>
      <c r="AS94" s="36"/>
      <c r="AT94" s="36"/>
      <c r="AU94" s="37"/>
      <c r="AV94" s="37">
        <v>2720</v>
      </c>
      <c r="AW94" s="37"/>
      <c r="AX94" s="37"/>
      <c r="AY94" s="37"/>
      <c r="AZ94" s="37"/>
      <c r="BA94" s="37">
        <v>2720</v>
      </c>
    </row>
    <row r="95" spans="24:53" x14ac:dyDescent="0.3">
      <c r="Y95">
        <v>11</v>
      </c>
      <c r="Z95" t="s">
        <v>1072</v>
      </c>
      <c r="AA95" t="s">
        <v>1070</v>
      </c>
      <c r="AB95" s="18">
        <v>0</v>
      </c>
      <c r="AC95" s="18"/>
      <c r="AD95" s="18"/>
      <c r="AE95" s="18"/>
      <c r="AF95" s="18"/>
      <c r="AG95" s="18"/>
      <c r="AH95" s="18">
        <v>0</v>
      </c>
      <c r="AR95" t="s">
        <v>43</v>
      </c>
      <c r="AS95">
        <v>2020</v>
      </c>
      <c r="AT95">
        <v>8</v>
      </c>
      <c r="AU95" s="18">
        <v>0</v>
      </c>
      <c r="AV95" s="18"/>
      <c r="AW95" s="18"/>
      <c r="AX95" s="18"/>
      <c r="AY95" s="18"/>
      <c r="AZ95" s="18"/>
      <c r="BA95" s="18">
        <v>0</v>
      </c>
    </row>
    <row r="96" spans="24:53" x14ac:dyDescent="0.3">
      <c r="Y96">
        <v>12</v>
      </c>
      <c r="Z96" s="57">
        <v>44915</v>
      </c>
      <c r="AA96" t="s">
        <v>1130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11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">
      <c r="Y97">
        <v>4</v>
      </c>
      <c r="Z97" s="57">
        <v>44672</v>
      </c>
      <c r="AA97" t="s">
        <v>717</v>
      </c>
      <c r="AB97" s="18">
        <v>0</v>
      </c>
      <c r="AC97" s="18"/>
      <c r="AD97" s="18"/>
      <c r="AE97" s="18"/>
      <c r="AF97" s="18"/>
      <c r="AG97" s="18"/>
      <c r="AH97" s="18">
        <v>0</v>
      </c>
      <c r="AS97">
        <v>2021</v>
      </c>
      <c r="AT97">
        <v>10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">
      <c r="Z98" s="57">
        <v>44673</v>
      </c>
      <c r="AA98" t="s">
        <v>717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2022</v>
      </c>
      <c r="AT98">
        <v>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">
      <c r="X99">
        <v>2023</v>
      </c>
      <c r="Y99">
        <v>1</v>
      </c>
      <c r="Z99" s="57">
        <v>44937</v>
      </c>
      <c r="AA99" t="s">
        <v>1178</v>
      </c>
      <c r="AB99" s="18">
        <v>0</v>
      </c>
      <c r="AC99" s="18"/>
      <c r="AD99" s="18"/>
      <c r="AE99" s="18"/>
      <c r="AF99" s="18"/>
      <c r="AG99" s="18"/>
      <c r="AH99" s="18">
        <v>0</v>
      </c>
      <c r="AT99">
        <v>2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">
      <c r="Y100">
        <v>3</v>
      </c>
      <c r="Z100" t="s">
        <v>1305</v>
      </c>
      <c r="AA100" t="s">
        <v>1304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3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">
      <c r="Y101">
        <v>5</v>
      </c>
      <c r="Z101" s="57">
        <v>45077</v>
      </c>
      <c r="AA101" t="s">
        <v>1567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5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">
      <c r="Y102">
        <v>4</v>
      </c>
      <c r="Z102" t="s">
        <v>1460</v>
      </c>
      <c r="AA102" t="s">
        <v>1459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6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10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S104">
        <v>2023</v>
      </c>
      <c r="AT104">
        <v>8</v>
      </c>
      <c r="AU104" s="18">
        <v>4821</v>
      </c>
      <c r="AV104" s="18"/>
      <c r="AW104" s="18"/>
      <c r="AX104" s="18"/>
      <c r="AY104" s="18"/>
      <c r="AZ104" s="18"/>
      <c r="BA104" s="18">
        <v>4821</v>
      </c>
    </row>
    <row r="105" spans="23:53" x14ac:dyDescent="0.3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4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R106" s="36" t="s">
        <v>137</v>
      </c>
      <c r="AS106" s="36"/>
      <c r="AT106" s="36"/>
      <c r="AU106" s="37">
        <v>4821</v>
      </c>
      <c r="AV106" s="37"/>
      <c r="AW106" s="37"/>
      <c r="AX106" s="37"/>
      <c r="AY106" s="37"/>
      <c r="AZ106" s="37"/>
      <c r="BA106" s="37">
        <v>4821</v>
      </c>
    </row>
    <row r="107" spans="23:53" x14ac:dyDescent="0.3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R107" t="s">
        <v>23</v>
      </c>
      <c r="AS107">
        <v>2020</v>
      </c>
      <c r="AT107">
        <v>10</v>
      </c>
      <c r="AU107" s="18"/>
      <c r="AV107" s="18"/>
      <c r="AW107" s="18"/>
      <c r="AX107" s="18">
        <v>0</v>
      </c>
      <c r="AY107" s="18"/>
      <c r="AZ107" s="18"/>
      <c r="BA107" s="18">
        <v>0</v>
      </c>
    </row>
    <row r="108" spans="23:53" x14ac:dyDescent="0.3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/>
      <c r="AV108" s="18"/>
      <c r="AW108" s="18"/>
      <c r="AX108" s="18">
        <v>0</v>
      </c>
      <c r="AY108" s="18"/>
      <c r="AZ108" s="18"/>
      <c r="BA108" s="18">
        <v>0</v>
      </c>
    </row>
    <row r="109" spans="23:53" x14ac:dyDescent="0.3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12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S110">
        <v>2021</v>
      </c>
      <c r="AT110">
        <v>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6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">
      <c r="X113">
        <v>2021</v>
      </c>
      <c r="Y113">
        <v>1</v>
      </c>
      <c r="Z113" s="57">
        <v>44159</v>
      </c>
      <c r="AA113" t="s">
        <v>180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7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">
      <c r="Y114">
        <v>2</v>
      </c>
      <c r="Z114" s="57">
        <v>44195</v>
      </c>
      <c r="AA114" t="s">
        <v>217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8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">
      <c r="Z115" s="57">
        <v>44205</v>
      </c>
      <c r="AA115" t="s">
        <v>245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12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">
      <c r="Y116">
        <v>3</v>
      </c>
      <c r="Z116" s="57">
        <v>44223</v>
      </c>
      <c r="AA116" t="s">
        <v>251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4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">
      <c r="Y117">
        <v>5</v>
      </c>
      <c r="Z117" s="57">
        <v>44287</v>
      </c>
      <c r="AA117" t="s">
        <v>324</v>
      </c>
      <c r="AB117" s="18"/>
      <c r="AC117" s="18">
        <v>0</v>
      </c>
      <c r="AD117" s="18"/>
      <c r="AE117" s="18"/>
      <c r="AF117" s="18"/>
      <c r="AG117" s="18"/>
      <c r="AH117" s="18">
        <v>0</v>
      </c>
      <c r="AS117">
        <v>2022</v>
      </c>
      <c r="AT117">
        <v>1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">
      <c r="AA118" t="s">
        <v>325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5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">
      <c r="Z119" s="57">
        <v>44337</v>
      </c>
      <c r="AA119" t="s">
        <v>342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6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">
      <c r="Y120">
        <v>10</v>
      </c>
      <c r="Z120" s="57">
        <v>44453</v>
      </c>
      <c r="AA120" t="s">
        <v>372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8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">
      <c r="Y121">
        <v>11</v>
      </c>
      <c r="Z121" s="57">
        <v>44476</v>
      </c>
      <c r="AA121" t="s">
        <v>405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9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">
      <c r="Z122" s="57">
        <v>44477</v>
      </c>
      <c r="AA122" t="s">
        <v>407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12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">
      <c r="Y123">
        <v>12</v>
      </c>
      <c r="Z123" s="57">
        <v>44502</v>
      </c>
      <c r="AA123" t="s">
        <v>460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4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">
      <c r="X124">
        <v>2022</v>
      </c>
      <c r="Y124">
        <v>1</v>
      </c>
      <c r="Z124" s="57">
        <v>44523</v>
      </c>
      <c r="AA124" t="s">
        <v>482</v>
      </c>
      <c r="AB124" s="18"/>
      <c r="AC124" s="18">
        <v>0</v>
      </c>
      <c r="AD124" s="18"/>
      <c r="AE124" s="18"/>
      <c r="AF124" s="18"/>
      <c r="AG124" s="18"/>
      <c r="AH124" s="18">
        <v>0</v>
      </c>
      <c r="AS124">
        <v>2023</v>
      </c>
      <c r="AT124">
        <v>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">
      <c r="Y125">
        <v>2</v>
      </c>
      <c r="Z125" s="57">
        <v>44571</v>
      </c>
      <c r="AA125" t="s">
        <v>552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3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">
      <c r="Y126">
        <v>5</v>
      </c>
      <c r="Z126" s="57">
        <v>44659</v>
      </c>
      <c r="AA126" t="s">
        <v>689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6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">
      <c r="Y127">
        <v>6</v>
      </c>
      <c r="Z127" s="57">
        <v>44697</v>
      </c>
      <c r="AA127" t="s">
        <v>781</v>
      </c>
      <c r="AB127" s="18"/>
      <c r="AC127" s="18">
        <v>0</v>
      </c>
      <c r="AD127" s="18"/>
      <c r="AE127" s="18"/>
      <c r="AF127" s="18"/>
      <c r="AG127" s="18"/>
      <c r="AH127" s="18">
        <v>0</v>
      </c>
      <c r="AR127" s="36" t="s">
        <v>138</v>
      </c>
      <c r="AS127" s="36"/>
      <c r="AT127" s="36"/>
      <c r="AU127" s="37"/>
      <c r="AV127" s="37"/>
      <c r="AW127" s="37"/>
      <c r="AX127" s="37">
        <v>0</v>
      </c>
      <c r="AY127" s="37"/>
      <c r="AZ127" s="37"/>
      <c r="BA127" s="37">
        <v>0</v>
      </c>
    </row>
    <row r="128" spans="24:53" x14ac:dyDescent="0.3">
      <c r="Y128">
        <v>9</v>
      </c>
      <c r="Z128" s="57">
        <v>44788</v>
      </c>
      <c r="AA128" t="s">
        <v>908</v>
      </c>
      <c r="AB128" s="18"/>
      <c r="AC128" s="18">
        <v>0</v>
      </c>
      <c r="AD128" s="18"/>
      <c r="AE128" s="18"/>
      <c r="AF128" s="18"/>
      <c r="AG128" s="18"/>
      <c r="AH128" s="18">
        <v>0</v>
      </c>
      <c r="AR128" t="s">
        <v>14</v>
      </c>
      <c r="AS128">
        <v>2020</v>
      </c>
      <c r="AT128">
        <v>6</v>
      </c>
      <c r="AU128" s="18">
        <v>0</v>
      </c>
      <c r="AV128" s="18"/>
      <c r="AW128" s="18"/>
      <c r="AX128" s="18"/>
      <c r="AY128" s="18"/>
      <c r="AZ128" s="18"/>
      <c r="BA128" s="18">
        <v>0</v>
      </c>
    </row>
    <row r="129" spans="23:53" x14ac:dyDescent="0.3">
      <c r="Y129">
        <v>11</v>
      </c>
      <c r="Z129" s="57">
        <v>44836</v>
      </c>
      <c r="AA129" t="s">
        <v>997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S129">
        <v>2021</v>
      </c>
      <c r="AT129">
        <v>9</v>
      </c>
      <c r="AU129" s="18">
        <v>0</v>
      </c>
      <c r="AV129" s="18"/>
      <c r="AW129" s="18"/>
      <c r="AX129" s="18"/>
      <c r="AY129" s="18"/>
      <c r="AZ129" s="18"/>
      <c r="BA129" s="18">
        <v>0</v>
      </c>
    </row>
    <row r="130" spans="23:53" x14ac:dyDescent="0.3">
      <c r="AA130" t="s">
        <v>998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s="36" t="s">
        <v>139</v>
      </c>
      <c r="AS130" s="36"/>
      <c r="AT130" s="36"/>
      <c r="AU130" s="37">
        <v>0</v>
      </c>
      <c r="AV130" s="37"/>
      <c r="AW130" s="37"/>
      <c r="AX130" s="37"/>
      <c r="AY130" s="37"/>
      <c r="AZ130" s="37"/>
      <c r="BA130" s="37">
        <v>0</v>
      </c>
    </row>
    <row r="131" spans="23:53" x14ac:dyDescent="0.3">
      <c r="Y131">
        <v>4</v>
      </c>
      <c r="Z131" s="57">
        <v>44611</v>
      </c>
      <c r="AA131" t="s">
        <v>607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t="s">
        <v>52</v>
      </c>
      <c r="AS131">
        <v>2020</v>
      </c>
      <c r="AT131">
        <v>8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">
      <c r="Z132" s="57">
        <v>44618</v>
      </c>
      <c r="AA132" t="s">
        <v>613</v>
      </c>
      <c r="AB132" s="18"/>
      <c r="AC132" s="18">
        <v>0</v>
      </c>
      <c r="AD132" s="18"/>
      <c r="AE132" s="18"/>
      <c r="AF132" s="18"/>
      <c r="AG132" s="18"/>
      <c r="AH132" s="18">
        <v>0</v>
      </c>
      <c r="AT132">
        <v>9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">
      <c r="X133">
        <v>2023</v>
      </c>
      <c r="Y133">
        <v>1</v>
      </c>
      <c r="Z133" s="57">
        <v>44894</v>
      </c>
      <c r="AA133" t="s">
        <v>1093</v>
      </c>
      <c r="AB133" s="18"/>
      <c r="AC133" s="18">
        <v>0</v>
      </c>
      <c r="AD133" s="18"/>
      <c r="AE133" s="18"/>
      <c r="AF133" s="18"/>
      <c r="AG133" s="18"/>
      <c r="AH133" s="18">
        <v>0</v>
      </c>
      <c r="AT133">
        <v>11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">
      <c r="Y134">
        <v>7</v>
      </c>
      <c r="Z134" s="57">
        <v>45063</v>
      </c>
      <c r="AA134" t="s">
        <v>1549</v>
      </c>
      <c r="AB134" s="18"/>
      <c r="AC134" s="18">
        <v>0</v>
      </c>
      <c r="AD134" s="18"/>
      <c r="AE134" s="18"/>
      <c r="AF134" s="18"/>
      <c r="AG134" s="18"/>
      <c r="AH134" s="18">
        <v>0</v>
      </c>
      <c r="AS134">
        <v>2021</v>
      </c>
      <c r="AT134">
        <v>2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">
      <c r="Y135">
        <v>9</v>
      </c>
      <c r="Z135" s="57">
        <v>45134</v>
      </c>
      <c r="AA135" t="s">
        <v>1740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10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">
      <c r="Z136" s="57">
        <v>45135</v>
      </c>
      <c r="AA136" t="s">
        <v>1740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11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">
      <c r="Z137" s="57">
        <v>45154</v>
      </c>
      <c r="AA137" t="s">
        <v>1822</v>
      </c>
      <c r="AB137" s="18"/>
      <c r="AC137" s="18">
        <v>630</v>
      </c>
      <c r="AD137" s="18"/>
      <c r="AE137" s="18"/>
      <c r="AF137" s="18"/>
      <c r="AG137" s="18"/>
      <c r="AH137" s="18">
        <v>630</v>
      </c>
      <c r="AR137" s="36" t="s">
        <v>140</v>
      </c>
      <c r="AS137" s="36"/>
      <c r="AT137" s="36"/>
      <c r="AU137" s="37">
        <v>0</v>
      </c>
      <c r="AV137" s="37"/>
      <c r="AW137" s="37"/>
      <c r="AX137" s="37"/>
      <c r="AY137" s="37"/>
      <c r="AZ137" s="37"/>
      <c r="BA137" s="37">
        <v>0</v>
      </c>
    </row>
    <row r="138" spans="23:53" x14ac:dyDescent="0.3">
      <c r="Y138">
        <v>10</v>
      </c>
      <c r="Z138" s="57">
        <v>45180</v>
      </c>
      <c r="AA138" t="s">
        <v>1901</v>
      </c>
      <c r="AB138" s="18"/>
      <c r="AC138" s="18">
        <v>2090</v>
      </c>
      <c r="AD138" s="18"/>
      <c r="AE138" s="18"/>
      <c r="AF138" s="18"/>
      <c r="AG138" s="18"/>
      <c r="AH138" s="18">
        <v>2090</v>
      </c>
      <c r="AR138" t="s">
        <v>62</v>
      </c>
      <c r="AS138">
        <v>2020</v>
      </c>
      <c r="AT138">
        <v>12</v>
      </c>
      <c r="AU138" s="18"/>
      <c r="AV138" s="18"/>
      <c r="AW138" s="18"/>
      <c r="AX138" s="18">
        <v>0</v>
      </c>
      <c r="AY138" s="18"/>
      <c r="AZ138" s="18"/>
      <c r="BA138" s="18">
        <v>0</v>
      </c>
    </row>
    <row r="139" spans="23:53" x14ac:dyDescent="0.3">
      <c r="W139" s="36" t="s">
        <v>136</v>
      </c>
      <c r="X139" s="36"/>
      <c r="Y139" s="36"/>
      <c r="Z139" s="36"/>
      <c r="AA139" s="36"/>
      <c r="AB139" s="37"/>
      <c r="AC139" s="37">
        <v>2720</v>
      </c>
      <c r="AD139" s="37"/>
      <c r="AE139" s="37"/>
      <c r="AF139" s="37"/>
      <c r="AG139" s="37"/>
      <c r="AH139" s="37">
        <v>2720</v>
      </c>
      <c r="AS139">
        <v>2021</v>
      </c>
      <c r="AT139">
        <v>1</v>
      </c>
      <c r="AU139" s="18"/>
      <c r="AV139" s="18"/>
      <c r="AW139" s="18"/>
      <c r="AX139" s="18">
        <v>0</v>
      </c>
      <c r="AY139" s="18"/>
      <c r="AZ139" s="18"/>
      <c r="BA139" s="18">
        <v>0</v>
      </c>
    </row>
    <row r="140" spans="23:53" x14ac:dyDescent="0.3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">
      <c r="Y141">
        <v>11</v>
      </c>
      <c r="Z141" s="57">
        <v>44144</v>
      </c>
      <c r="AA141" t="s">
        <v>152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3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">
      <c r="X142">
        <v>2021</v>
      </c>
      <c r="Y142">
        <v>10</v>
      </c>
      <c r="Z142" s="57">
        <v>44470</v>
      </c>
      <c r="AA142" t="s">
        <v>399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5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">
      <c r="X143">
        <v>2022</v>
      </c>
      <c r="Y143">
        <v>1</v>
      </c>
      <c r="Z143" s="57">
        <v>44586</v>
      </c>
      <c r="AA143" t="s">
        <v>570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7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">
      <c r="Y144">
        <v>2</v>
      </c>
      <c r="Z144" s="57">
        <v>44613</v>
      </c>
      <c r="AA144" t="s">
        <v>609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8</v>
      </c>
      <c r="AU144" s="18"/>
      <c r="AV144" s="18"/>
      <c r="AW144" s="18"/>
      <c r="AX144" s="18">
        <v>-179.39999999999998</v>
      </c>
      <c r="AY144" s="18"/>
      <c r="AZ144" s="18"/>
      <c r="BA144" s="18">
        <v>-179.39999999999998</v>
      </c>
    </row>
    <row r="145" spans="23:53" x14ac:dyDescent="0.3">
      <c r="Y145">
        <v>3</v>
      </c>
      <c r="Z145" s="57">
        <v>44632</v>
      </c>
      <c r="AA145" t="s">
        <v>647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9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">
      <c r="Z146" s="57">
        <v>44641</v>
      </c>
      <c r="AA146" t="s">
        <v>654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4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">
      <c r="Y147">
        <v>5</v>
      </c>
      <c r="Z147" t="s">
        <v>769</v>
      </c>
      <c r="AA147" t="s">
        <v>768</v>
      </c>
      <c r="AB147" s="18">
        <v>0</v>
      </c>
      <c r="AC147" s="18"/>
      <c r="AD147" s="18"/>
      <c r="AE147" s="18"/>
      <c r="AF147" s="18"/>
      <c r="AG147" s="18"/>
      <c r="AH147" s="18">
        <v>0</v>
      </c>
      <c r="AS147">
        <v>2022</v>
      </c>
      <c r="AT147">
        <v>1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">
      <c r="Z148" s="57">
        <v>44695</v>
      </c>
      <c r="AA148" t="s">
        <v>778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2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">
      <c r="Y149">
        <v>6</v>
      </c>
      <c r="Z149" s="57">
        <v>44732</v>
      </c>
      <c r="AA149" t="s">
        <v>845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3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">
      <c r="Y150">
        <v>10</v>
      </c>
      <c r="Z150" s="57">
        <v>44845</v>
      </c>
      <c r="AA150" t="s">
        <v>999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5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">
      <c r="X151">
        <v>2023</v>
      </c>
      <c r="Y151">
        <v>8</v>
      </c>
      <c r="Z151" s="57">
        <v>45141</v>
      </c>
      <c r="AA151" t="s">
        <v>1800</v>
      </c>
      <c r="AB151" s="18">
        <v>2381</v>
      </c>
      <c r="AC151" s="18"/>
      <c r="AD151" s="18"/>
      <c r="AE151" s="18"/>
      <c r="AF151" s="18"/>
      <c r="AG151" s="18"/>
      <c r="AH151" s="18">
        <v>2381</v>
      </c>
      <c r="AT151">
        <v>6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">
      <c r="Z152" s="57">
        <v>45159</v>
      </c>
      <c r="AA152" t="s">
        <v>1825</v>
      </c>
      <c r="AB152" s="18">
        <v>2440</v>
      </c>
      <c r="AC152" s="18"/>
      <c r="AD152" s="18"/>
      <c r="AE152" s="18"/>
      <c r="AF152" s="18"/>
      <c r="AG152" s="18"/>
      <c r="AH152" s="18">
        <v>2440</v>
      </c>
      <c r="AT152">
        <v>7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">
      <c r="Y153">
        <v>10</v>
      </c>
      <c r="Z153" s="57">
        <v>45206</v>
      </c>
      <c r="AA153" t="s">
        <v>2008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8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">
      <c r="Y154">
        <v>4</v>
      </c>
      <c r="Z154" t="s">
        <v>1416</v>
      </c>
      <c r="AA154" t="s">
        <v>1417</v>
      </c>
      <c r="AB154" s="18">
        <v>0</v>
      </c>
      <c r="AC154" s="18"/>
      <c r="AD154" s="18"/>
      <c r="AE154" s="18"/>
      <c r="AF154" s="18"/>
      <c r="AG154" s="18"/>
      <c r="AH154" s="18">
        <v>0</v>
      </c>
      <c r="AT154">
        <v>9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">
      <c r="W155" s="36" t="s">
        <v>137</v>
      </c>
      <c r="X155" s="36"/>
      <c r="Y155" s="36"/>
      <c r="Z155" s="36"/>
      <c r="AA155" s="36"/>
      <c r="AB155" s="37">
        <v>9888.2000000000007</v>
      </c>
      <c r="AC155" s="37"/>
      <c r="AD155" s="37"/>
      <c r="AE155" s="37"/>
      <c r="AF155" s="37"/>
      <c r="AG155" s="37"/>
      <c r="AH155" s="37">
        <v>9888.2000000000007</v>
      </c>
      <c r="AT155">
        <v>10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">
      <c r="W156" t="s">
        <v>23</v>
      </c>
      <c r="X156">
        <v>2020</v>
      </c>
      <c r="Y156">
        <v>10</v>
      </c>
      <c r="Z156" s="57">
        <v>44013</v>
      </c>
      <c r="AA156" t="s">
        <v>21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11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">
      <c r="Y157">
        <v>11</v>
      </c>
      <c r="Z157" s="57">
        <v>44044</v>
      </c>
      <c r="AA157" t="s">
        <v>30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12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">
      <c r="Y158">
        <v>12</v>
      </c>
      <c r="Z158" s="57">
        <v>44051</v>
      </c>
      <c r="AA158" t="s">
        <v>31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4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">
      <c r="AA159" t="s">
        <v>32</v>
      </c>
      <c r="AB159" s="18"/>
      <c r="AC159" s="18"/>
      <c r="AD159" s="18"/>
      <c r="AE159" s="18">
        <v>0</v>
      </c>
      <c r="AF159" s="18"/>
      <c r="AG159" s="18"/>
      <c r="AH159" s="18">
        <v>0</v>
      </c>
      <c r="AS159">
        <v>2023</v>
      </c>
      <c r="AT159">
        <v>1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">
      <c r="X160">
        <v>2021</v>
      </c>
      <c r="Y160">
        <v>1</v>
      </c>
      <c r="Z160" s="57">
        <v>44091</v>
      </c>
      <c r="AA160" t="s">
        <v>99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2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">
      <c r="Z161" s="57">
        <v>44096</v>
      </c>
      <c r="AA161" t="s">
        <v>101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3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">
      <c r="Y162">
        <v>2</v>
      </c>
      <c r="Z162" s="57">
        <v>44112</v>
      </c>
      <c r="AA162" t="s">
        <v>110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5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">
      <c r="Z163" s="57">
        <v>44116</v>
      </c>
      <c r="AA163" t="s">
        <v>112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6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">
      <c r="Y164">
        <v>6</v>
      </c>
      <c r="Z164" s="57">
        <v>44251</v>
      </c>
      <c r="AA164" t="s">
        <v>275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7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">
      <c r="Y165">
        <v>7</v>
      </c>
      <c r="Z165" s="57">
        <v>44263</v>
      </c>
      <c r="AA165" t="s">
        <v>286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8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">
      <c r="Z166" s="57">
        <v>44278</v>
      </c>
      <c r="AA166" t="s">
        <v>319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9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">
      <c r="Z167" s="57">
        <v>44285</v>
      </c>
      <c r="AA167" t="s">
        <v>323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10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">
      <c r="Y168">
        <v>8</v>
      </c>
      <c r="Z168" s="57">
        <v>44319</v>
      </c>
      <c r="AA168" t="s">
        <v>330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11</v>
      </c>
      <c r="AU168" s="18"/>
      <c r="AV168" s="18"/>
      <c r="AW168" s="18"/>
      <c r="AX168" s="18">
        <v>38598</v>
      </c>
      <c r="AY168" s="18"/>
      <c r="AZ168" s="18"/>
      <c r="BA168" s="18">
        <v>38598</v>
      </c>
    </row>
    <row r="169" spans="24:53" x14ac:dyDescent="0.3">
      <c r="Y169">
        <v>12</v>
      </c>
      <c r="Z169" s="57">
        <v>44440</v>
      </c>
      <c r="AA169" t="s">
        <v>370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4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">
      <c r="Y170">
        <v>4</v>
      </c>
      <c r="Z170" s="57">
        <v>44191</v>
      </c>
      <c r="AA170" t="s">
        <v>212</v>
      </c>
      <c r="AB170" s="18"/>
      <c r="AC170" s="18"/>
      <c r="AD170" s="18"/>
      <c r="AE170" s="18">
        <v>0</v>
      </c>
      <c r="AF170" s="18"/>
      <c r="AG170" s="18"/>
      <c r="AH170" s="18">
        <v>0</v>
      </c>
      <c r="AS170">
        <v>2024</v>
      </c>
      <c r="AT170">
        <v>1</v>
      </c>
      <c r="AU170" s="18"/>
      <c r="AV170" s="18"/>
      <c r="AW170" s="18"/>
      <c r="AX170" s="18">
        <v>12167</v>
      </c>
      <c r="AY170" s="18"/>
      <c r="AZ170" s="18"/>
      <c r="BA170" s="18">
        <v>12167</v>
      </c>
    </row>
    <row r="171" spans="24:53" x14ac:dyDescent="0.3">
      <c r="X171">
        <v>2022</v>
      </c>
      <c r="Y171">
        <v>1</v>
      </c>
      <c r="Z171" s="57">
        <v>44466</v>
      </c>
      <c r="AA171" t="s">
        <v>378</v>
      </c>
      <c r="AB171" s="18"/>
      <c r="AC171" s="18"/>
      <c r="AD171" s="18"/>
      <c r="AE171" s="18">
        <v>0</v>
      </c>
      <c r="AF171" s="18"/>
      <c r="AG171" s="18"/>
      <c r="AH171" s="18">
        <v>0</v>
      </c>
      <c r="AR171" s="36" t="s">
        <v>205</v>
      </c>
      <c r="AS171" s="36"/>
      <c r="AT171" s="36"/>
      <c r="AU171" s="37"/>
      <c r="AV171" s="37"/>
      <c r="AW171" s="37"/>
      <c r="AX171" s="37">
        <v>50585.599999999999</v>
      </c>
      <c r="AY171" s="37"/>
      <c r="AZ171" s="37"/>
      <c r="BA171" s="37">
        <v>50585.599999999999</v>
      </c>
    </row>
    <row r="172" spans="24:53" x14ac:dyDescent="0.3">
      <c r="Z172" s="57">
        <v>44469</v>
      </c>
      <c r="AA172" t="s">
        <v>381</v>
      </c>
      <c r="AB172" s="18"/>
      <c r="AC172" s="18"/>
      <c r="AD172" s="18"/>
      <c r="AE172" s="18">
        <v>0</v>
      </c>
      <c r="AF172" s="18"/>
      <c r="AG172" s="18"/>
      <c r="AH172" s="18">
        <v>0</v>
      </c>
      <c r="AR172" t="s">
        <v>174</v>
      </c>
      <c r="AS172">
        <v>2020</v>
      </c>
      <c r="AT172">
        <v>11</v>
      </c>
      <c r="AU172" s="18">
        <v>0</v>
      </c>
      <c r="AV172" s="18"/>
      <c r="AW172" s="18"/>
      <c r="AX172" s="18"/>
      <c r="AY172" s="18"/>
      <c r="AZ172" s="18"/>
      <c r="BA172" s="18">
        <v>0</v>
      </c>
    </row>
    <row r="173" spans="24:53" x14ac:dyDescent="0.3">
      <c r="Y173">
        <v>5</v>
      </c>
      <c r="Z173" s="57">
        <v>44575</v>
      </c>
      <c r="AA173" t="s">
        <v>561</v>
      </c>
      <c r="AB173" s="18"/>
      <c r="AC173" s="18"/>
      <c r="AD173" s="18"/>
      <c r="AE173" s="18">
        <v>0</v>
      </c>
      <c r="AF173" s="18"/>
      <c r="AG173" s="18"/>
      <c r="AH173" s="18">
        <v>0</v>
      </c>
      <c r="AR173" s="36" t="s">
        <v>186</v>
      </c>
      <c r="AS173" s="36"/>
      <c r="AT173" s="36"/>
      <c r="AU173" s="37">
        <v>0</v>
      </c>
      <c r="AV173" s="37"/>
      <c r="AW173" s="37"/>
      <c r="AX173" s="37"/>
      <c r="AY173" s="37"/>
      <c r="AZ173" s="37"/>
      <c r="BA173" s="37">
        <v>0</v>
      </c>
    </row>
    <row r="174" spans="24:53" x14ac:dyDescent="0.3">
      <c r="AA174" t="s">
        <v>563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t="s">
        <v>224</v>
      </c>
      <c r="AS174" t="s">
        <v>1766</v>
      </c>
      <c r="AT174" t="s">
        <v>1766</v>
      </c>
      <c r="AU174" s="18"/>
      <c r="AV174" s="18"/>
      <c r="AW174" s="18"/>
      <c r="AX174" s="18"/>
      <c r="AY174" s="18">
        <v>0</v>
      </c>
      <c r="AZ174" s="18"/>
      <c r="BA174" s="18">
        <v>0</v>
      </c>
    </row>
    <row r="175" spans="24:53" x14ac:dyDescent="0.3">
      <c r="Z175" s="57">
        <v>44578</v>
      </c>
      <c r="AA175" t="s">
        <v>564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s="36" t="s">
        <v>225</v>
      </c>
      <c r="AS175" s="36"/>
      <c r="AT175" s="36"/>
      <c r="AU175" s="37"/>
      <c r="AV175" s="37"/>
      <c r="AW175" s="37"/>
      <c r="AX175" s="37"/>
      <c r="AY175" s="37">
        <v>0</v>
      </c>
      <c r="AZ175" s="37"/>
      <c r="BA175" s="37">
        <v>0</v>
      </c>
    </row>
    <row r="176" spans="24:53" x14ac:dyDescent="0.3">
      <c r="Z176" s="57">
        <v>44587</v>
      </c>
      <c r="AA176" t="s">
        <v>571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t="s">
        <v>229</v>
      </c>
      <c r="AS176" t="s">
        <v>1766</v>
      </c>
      <c r="AT176" t="s">
        <v>1766</v>
      </c>
      <c r="AU176" s="18"/>
      <c r="AV176" s="18"/>
      <c r="AW176" s="18"/>
      <c r="AX176" s="18"/>
      <c r="AY176" s="18">
        <v>0</v>
      </c>
      <c r="AZ176" s="18"/>
      <c r="BA176" s="18">
        <v>0</v>
      </c>
    </row>
    <row r="177" spans="23:53" x14ac:dyDescent="0.3">
      <c r="Y177">
        <v>6</v>
      </c>
      <c r="Z177" s="57">
        <v>44607</v>
      </c>
      <c r="AA177" t="s">
        <v>604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s="36" t="s">
        <v>256</v>
      </c>
      <c r="AS177" s="36"/>
      <c r="AT177" s="36"/>
      <c r="AU177" s="37"/>
      <c r="AV177" s="37"/>
      <c r="AW177" s="37"/>
      <c r="AX177" s="37"/>
      <c r="AY177" s="37">
        <v>0</v>
      </c>
      <c r="AZ177" s="37"/>
      <c r="BA177" s="37">
        <v>0</v>
      </c>
    </row>
    <row r="178" spans="23:53" x14ac:dyDescent="0.3">
      <c r="Y178">
        <v>8</v>
      </c>
      <c r="Z178" s="57">
        <v>44672</v>
      </c>
      <c r="AA178" t="s">
        <v>702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t="s">
        <v>263</v>
      </c>
      <c r="AS178">
        <v>2021</v>
      </c>
      <c r="AT178">
        <v>2</v>
      </c>
      <c r="AU178" s="18">
        <v>0</v>
      </c>
      <c r="AV178" s="18"/>
      <c r="AW178" s="18"/>
      <c r="AX178" s="18"/>
      <c r="AY178" s="18"/>
      <c r="AZ178" s="18"/>
      <c r="BA178" s="18">
        <v>0</v>
      </c>
    </row>
    <row r="179" spans="23:53" x14ac:dyDescent="0.3">
      <c r="Y179">
        <v>9</v>
      </c>
      <c r="Z179" s="57">
        <v>44705</v>
      </c>
      <c r="AA179" t="s">
        <v>797</v>
      </c>
      <c r="AB179" s="18"/>
      <c r="AC179" s="18"/>
      <c r="AD179" s="18"/>
      <c r="AE179" s="18">
        <v>0</v>
      </c>
      <c r="AF179" s="18"/>
      <c r="AG179" s="18"/>
      <c r="AH179" s="18">
        <v>0</v>
      </c>
      <c r="AT179">
        <v>3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">
      <c r="Y180">
        <v>12</v>
      </c>
      <c r="Z180" s="57">
        <v>44788</v>
      </c>
      <c r="AA180" t="s">
        <v>904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10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">
      <c r="Y181">
        <v>4</v>
      </c>
      <c r="Z181" s="57">
        <v>44545</v>
      </c>
      <c r="AA181" t="s">
        <v>510</v>
      </c>
      <c r="AB181" s="18"/>
      <c r="AC181" s="18"/>
      <c r="AD181" s="18"/>
      <c r="AE181" s="18">
        <v>0</v>
      </c>
      <c r="AF181" s="18"/>
      <c r="AG181" s="18"/>
      <c r="AH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">
      <c r="Z182" s="57">
        <v>44546</v>
      </c>
      <c r="AA182" t="s">
        <v>512</v>
      </c>
      <c r="AB182" s="18"/>
      <c r="AC182" s="18"/>
      <c r="AD182" s="18"/>
      <c r="AE182" s="18">
        <v>0</v>
      </c>
      <c r="AF182" s="18"/>
      <c r="AG182" s="18"/>
      <c r="AH182" s="18">
        <v>0</v>
      </c>
      <c r="AT182">
        <v>3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">
      <c r="Z183" s="57">
        <v>44551</v>
      </c>
      <c r="AA183" t="s">
        <v>514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5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">
      <c r="X184">
        <v>2023</v>
      </c>
      <c r="Y184">
        <v>2</v>
      </c>
      <c r="Z184" s="57">
        <v>44854</v>
      </c>
      <c r="AA184" t="s">
        <v>1010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6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">
      <c r="Y185">
        <v>3</v>
      </c>
      <c r="Z185" s="57">
        <v>44866</v>
      </c>
      <c r="AA185" t="s">
        <v>1048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7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">
      <c r="Y186">
        <v>6</v>
      </c>
      <c r="Z186" s="57">
        <v>44978</v>
      </c>
      <c r="AA186" t="s">
        <v>1275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8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">
      <c r="W187" s="36" t="s">
        <v>138</v>
      </c>
      <c r="X187" s="36"/>
      <c r="Y187" s="36"/>
      <c r="Z187" s="36"/>
      <c r="AA187" s="36"/>
      <c r="AB187" s="37"/>
      <c r="AC187" s="37"/>
      <c r="AD187" s="37"/>
      <c r="AE187" s="37">
        <v>0</v>
      </c>
      <c r="AF187" s="37"/>
      <c r="AG187" s="37"/>
      <c r="AH187" s="37">
        <v>0</v>
      </c>
      <c r="AT187">
        <v>9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">
      <c r="W188" t="s">
        <v>14</v>
      </c>
      <c r="X188">
        <v>2020</v>
      </c>
      <c r="Y188">
        <v>6</v>
      </c>
      <c r="Z188" s="57">
        <v>43993</v>
      </c>
      <c r="AA188" t="s">
        <v>11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4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">
      <c r="X189">
        <v>2021</v>
      </c>
      <c r="Y189">
        <v>9</v>
      </c>
      <c r="Z189" s="57">
        <v>44440</v>
      </c>
      <c r="AA189" t="s">
        <v>371</v>
      </c>
      <c r="AB189" s="18">
        <v>0</v>
      </c>
      <c r="AC189" s="18"/>
      <c r="AD189" s="18"/>
      <c r="AE189" s="18"/>
      <c r="AF189" s="18"/>
      <c r="AG189" s="18"/>
      <c r="AH189" s="18">
        <v>0</v>
      </c>
      <c r="AR189" s="36" t="s">
        <v>264</v>
      </c>
      <c r="AS189" s="36"/>
      <c r="AT189" s="36"/>
      <c r="AU189" s="37">
        <v>0</v>
      </c>
      <c r="AV189" s="37"/>
      <c r="AW189" s="37"/>
      <c r="AX189" s="37"/>
      <c r="AY189" s="37"/>
      <c r="AZ189" s="37"/>
      <c r="BA189" s="37">
        <v>0</v>
      </c>
    </row>
    <row r="190" spans="23:53" x14ac:dyDescent="0.3">
      <c r="W190" s="36" t="s">
        <v>139</v>
      </c>
      <c r="X190" s="36"/>
      <c r="Y190" s="36"/>
      <c r="Z190" s="36"/>
      <c r="AA190" s="36"/>
      <c r="AB190" s="37">
        <v>0</v>
      </c>
      <c r="AC190" s="37"/>
      <c r="AD190" s="37"/>
      <c r="AE190" s="37"/>
      <c r="AF190" s="37"/>
      <c r="AG190" s="37"/>
      <c r="AH190" s="37">
        <v>0</v>
      </c>
      <c r="AR190" t="s">
        <v>281</v>
      </c>
      <c r="AS190">
        <v>2021</v>
      </c>
      <c r="AT190">
        <v>2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">
      <c r="W191" t="s">
        <v>52</v>
      </c>
      <c r="X191">
        <v>2020</v>
      </c>
      <c r="Y191">
        <v>8</v>
      </c>
      <c r="Z191" s="57">
        <v>44065</v>
      </c>
      <c r="AA191" t="s">
        <v>50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4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">
      <c r="Y192">
        <v>9</v>
      </c>
      <c r="Z192" s="57">
        <v>44075</v>
      </c>
      <c r="AA192" t="s">
        <v>66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s="36" t="s">
        <v>282</v>
      </c>
      <c r="AS192" s="36"/>
      <c r="AT192" s="36"/>
      <c r="AU192" s="37">
        <v>0</v>
      </c>
      <c r="AV192" s="37"/>
      <c r="AW192" s="37"/>
      <c r="AX192" s="37"/>
      <c r="AY192" s="37"/>
      <c r="AZ192" s="37"/>
      <c r="BA192" s="37">
        <v>0</v>
      </c>
    </row>
    <row r="193" spans="23:53" x14ac:dyDescent="0.3">
      <c r="Y193">
        <v>11</v>
      </c>
      <c r="Z193" s="57">
        <v>44156</v>
      </c>
      <c r="AA193" t="s">
        <v>171</v>
      </c>
      <c r="AB193" s="18">
        <v>0</v>
      </c>
      <c r="AC193" s="18"/>
      <c r="AD193" s="18"/>
      <c r="AE193" s="18"/>
      <c r="AF193" s="18"/>
      <c r="AG193" s="18"/>
      <c r="AH193" s="18">
        <v>0</v>
      </c>
      <c r="AR193" t="s">
        <v>290</v>
      </c>
      <c r="AS193">
        <v>2021</v>
      </c>
      <c r="AT193">
        <v>3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">
      <c r="Z194" s="57">
        <v>44165</v>
      </c>
      <c r="AA194" t="s">
        <v>184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292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">
      <c r="X195">
        <v>2021</v>
      </c>
      <c r="Y195">
        <v>2</v>
      </c>
      <c r="Z195" s="57">
        <v>44250</v>
      </c>
      <c r="AA195" t="s">
        <v>276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376</v>
      </c>
      <c r="AS195">
        <v>2021</v>
      </c>
      <c r="AT195">
        <v>9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">
      <c r="Y196">
        <v>10</v>
      </c>
      <c r="Z196" s="57">
        <v>44492</v>
      </c>
      <c r="AA196" t="s">
        <v>443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384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">
      <c r="Z197" s="57">
        <v>44497</v>
      </c>
      <c r="AA197" t="s">
        <v>446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402</v>
      </c>
      <c r="AS197">
        <v>2021</v>
      </c>
      <c r="AT197">
        <v>10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">
      <c r="Y198">
        <v>11</v>
      </c>
      <c r="Z198" s="57">
        <v>44529</v>
      </c>
      <c r="AA198" t="s">
        <v>486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11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">
      <c r="W199" s="36" t="s">
        <v>140</v>
      </c>
      <c r="X199" s="36"/>
      <c r="Y199" s="36"/>
      <c r="Z199" s="36"/>
      <c r="AA199" s="36"/>
      <c r="AB199" s="37">
        <v>0</v>
      </c>
      <c r="AC199" s="37"/>
      <c r="AD199" s="37"/>
      <c r="AE199" s="37"/>
      <c r="AF199" s="37"/>
      <c r="AG199" s="37"/>
      <c r="AH199" s="37">
        <v>0</v>
      </c>
      <c r="AT199">
        <v>12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">
      <c r="W200" t="s">
        <v>62</v>
      </c>
      <c r="X200">
        <v>2020</v>
      </c>
      <c r="Y200">
        <v>12</v>
      </c>
      <c r="Z200" s="57">
        <v>44070</v>
      </c>
      <c r="AA200" t="s">
        <v>60</v>
      </c>
      <c r="AB200" s="18"/>
      <c r="AC200" s="18"/>
      <c r="AD200" s="18"/>
      <c r="AE200" s="18">
        <v>0</v>
      </c>
      <c r="AF200" s="18"/>
      <c r="AG200" s="18"/>
      <c r="AH200" s="18">
        <v>0</v>
      </c>
      <c r="AS200">
        <v>2022</v>
      </c>
      <c r="AT200">
        <v>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">
      <c r="X201">
        <v>2021</v>
      </c>
      <c r="Y201">
        <v>1</v>
      </c>
      <c r="Z201" s="57">
        <v>44097</v>
      </c>
      <c r="AA201" t="s">
        <v>102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">
      <c r="Y202">
        <v>2</v>
      </c>
      <c r="Z202" s="57">
        <v>44125</v>
      </c>
      <c r="AA202" t="s">
        <v>127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3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">
      <c r="Y203">
        <v>3</v>
      </c>
      <c r="Z203" s="57">
        <v>44155</v>
      </c>
      <c r="AA203" t="s">
        <v>168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5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">
      <c r="Z204" s="57">
        <v>44165</v>
      </c>
      <c r="AA204" t="s">
        <v>185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6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">
      <c r="AA205" t="s">
        <v>201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7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">
      <c r="Y206">
        <v>5</v>
      </c>
      <c r="Z206" s="57">
        <v>44207</v>
      </c>
      <c r="AA206" t="s">
        <v>240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8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">
      <c r="Z207" s="57">
        <v>44225</v>
      </c>
      <c r="AA207" t="s">
        <v>254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9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">
      <c r="Y208">
        <v>7</v>
      </c>
      <c r="Z208" s="57">
        <v>44279</v>
      </c>
      <c r="AA208" t="s">
        <v>321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10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">
      <c r="Y209">
        <v>8</v>
      </c>
      <c r="Z209" s="57">
        <v>44294</v>
      </c>
      <c r="AA209" t="s">
        <v>327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11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">
      <c r="Z210" s="57">
        <v>44315</v>
      </c>
      <c r="AA210" t="s">
        <v>332</v>
      </c>
      <c r="AB210" s="18"/>
      <c r="AC210" s="18"/>
      <c r="AD210" s="18"/>
      <c r="AE210" s="18">
        <v>-179.39999999999998</v>
      </c>
      <c r="AF210" s="18"/>
      <c r="AG210" s="18"/>
      <c r="AH210" s="18">
        <v>-179.39999999999998</v>
      </c>
      <c r="AT210">
        <v>12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">
      <c r="Y211">
        <v>9</v>
      </c>
      <c r="Z211" s="57">
        <v>44348</v>
      </c>
      <c r="AA211" t="s">
        <v>356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4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">
      <c r="AA212" t="s">
        <v>359</v>
      </c>
      <c r="AB212" s="18"/>
      <c r="AC212" s="18"/>
      <c r="AD212" s="18"/>
      <c r="AE212" s="18">
        <v>0</v>
      </c>
      <c r="AF212" s="18"/>
      <c r="AG212" s="18"/>
      <c r="AH212" s="18">
        <v>0</v>
      </c>
      <c r="AS212">
        <v>2023</v>
      </c>
      <c r="AT212">
        <v>1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">
      <c r="Y213">
        <v>4</v>
      </c>
      <c r="Z213" s="57">
        <v>44196</v>
      </c>
      <c r="AA213" t="s">
        <v>218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2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">
      <c r="X214">
        <v>2022</v>
      </c>
      <c r="Y214">
        <v>1</v>
      </c>
      <c r="Z214" s="57">
        <v>44453</v>
      </c>
      <c r="AA214" t="s">
        <v>373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3</v>
      </c>
      <c r="AU214" s="18">
        <v>-1.1368683772161603E-13</v>
      </c>
      <c r="AV214" s="18"/>
      <c r="AW214" s="18"/>
      <c r="AX214" s="18"/>
      <c r="AY214" s="18"/>
      <c r="AZ214" s="18"/>
      <c r="BA214" s="18">
        <v>-1.1368683772161603E-13</v>
      </c>
    </row>
    <row r="215" spans="24:53" x14ac:dyDescent="0.3">
      <c r="Y215">
        <v>2</v>
      </c>
      <c r="Z215" s="57">
        <v>44474</v>
      </c>
      <c r="AA215" t="s">
        <v>404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5</v>
      </c>
      <c r="AU215" s="18">
        <v>4785.7</v>
      </c>
      <c r="AV215" s="18"/>
      <c r="AW215" s="18"/>
      <c r="AX215" s="18"/>
      <c r="AY215" s="18"/>
      <c r="AZ215" s="18"/>
      <c r="BA215" s="18">
        <v>4785.7</v>
      </c>
    </row>
    <row r="216" spans="24:53" x14ac:dyDescent="0.3">
      <c r="Z216" s="57">
        <v>44497</v>
      </c>
      <c r="AA216" t="s">
        <v>448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6</v>
      </c>
      <c r="AU216" s="18">
        <v>11614.6</v>
      </c>
      <c r="AV216" s="18"/>
      <c r="AW216" s="18"/>
      <c r="AX216" s="18"/>
      <c r="AY216" s="18"/>
      <c r="AZ216" s="18"/>
      <c r="BA216" s="18">
        <v>11614.6</v>
      </c>
    </row>
    <row r="217" spans="24:53" x14ac:dyDescent="0.3">
      <c r="Z217" s="57">
        <v>44499</v>
      </c>
      <c r="AA217" t="s">
        <v>451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7</v>
      </c>
      <c r="AU217" s="18">
        <v>5658.9</v>
      </c>
      <c r="AV217" s="18"/>
      <c r="AW217" s="18"/>
      <c r="AX217" s="18"/>
      <c r="AY217" s="18"/>
      <c r="AZ217" s="18"/>
      <c r="BA217" s="18">
        <v>5658.9</v>
      </c>
    </row>
    <row r="218" spans="24:53" x14ac:dyDescent="0.3">
      <c r="Y218">
        <v>3</v>
      </c>
      <c r="Z218" s="57">
        <v>44503</v>
      </c>
      <c r="AA218" t="s">
        <v>462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8</v>
      </c>
      <c r="AU218" s="18">
        <v>9840.7000000000007</v>
      </c>
      <c r="AV218" s="18"/>
      <c r="AW218" s="18"/>
      <c r="AX218" s="18"/>
      <c r="AY218" s="18"/>
      <c r="AZ218" s="18"/>
      <c r="BA218" s="18">
        <v>9840.7000000000007</v>
      </c>
    </row>
    <row r="219" spans="24:53" x14ac:dyDescent="0.3">
      <c r="Z219" s="57">
        <v>44508</v>
      </c>
      <c r="AA219" t="s">
        <v>467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9</v>
      </c>
      <c r="AU219" s="18">
        <v>6652.3</v>
      </c>
      <c r="AV219" s="18"/>
      <c r="AW219" s="18"/>
      <c r="AX219" s="18"/>
      <c r="AY219" s="18"/>
      <c r="AZ219" s="18"/>
      <c r="BA219" s="18">
        <v>6652.3</v>
      </c>
    </row>
    <row r="220" spans="24:53" x14ac:dyDescent="0.3">
      <c r="Y220">
        <v>5</v>
      </c>
      <c r="Z220" s="57">
        <v>44572</v>
      </c>
      <c r="AA220" t="s">
        <v>554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4</v>
      </c>
      <c r="AU220" s="18">
        <v>591.5</v>
      </c>
      <c r="AV220" s="18"/>
      <c r="AW220" s="18"/>
      <c r="AX220" s="18"/>
      <c r="AY220" s="18"/>
      <c r="AZ220" s="18"/>
      <c r="BA220" s="18">
        <v>591.5</v>
      </c>
    </row>
    <row r="221" spans="24:53" x14ac:dyDescent="0.3">
      <c r="Z221" s="57">
        <v>44585</v>
      </c>
      <c r="AA221" t="s">
        <v>569</v>
      </c>
      <c r="AB221" s="18"/>
      <c r="AC221" s="18"/>
      <c r="AD221" s="18"/>
      <c r="AE221" s="18">
        <v>0</v>
      </c>
      <c r="AF221" s="18"/>
      <c r="AG221" s="18"/>
      <c r="AH221" s="18">
        <v>0</v>
      </c>
      <c r="AR221" s="36" t="s">
        <v>423</v>
      </c>
      <c r="AS221" s="36"/>
      <c r="AT221" s="36"/>
      <c r="AU221" s="37">
        <v>39143.699999999997</v>
      </c>
      <c r="AV221" s="37"/>
      <c r="AW221" s="37"/>
      <c r="AX221" s="37"/>
      <c r="AY221" s="37"/>
      <c r="AZ221" s="37"/>
      <c r="BA221" s="37">
        <v>39143.699999999997</v>
      </c>
    </row>
    <row r="222" spans="24:53" x14ac:dyDescent="0.3">
      <c r="Y222">
        <v>6</v>
      </c>
      <c r="Z222" s="57">
        <v>44609</v>
      </c>
      <c r="AA222" t="s">
        <v>605</v>
      </c>
      <c r="AB222" s="18"/>
      <c r="AC222" s="18"/>
      <c r="AD222" s="18"/>
      <c r="AE222" s="18">
        <v>0</v>
      </c>
      <c r="AF222" s="18"/>
      <c r="AG222" s="18"/>
      <c r="AH222" s="18">
        <v>0</v>
      </c>
      <c r="AR222" t="s">
        <v>411</v>
      </c>
      <c r="AS222">
        <v>2021</v>
      </c>
      <c r="AT222">
        <v>10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">
      <c r="Y223">
        <v>7</v>
      </c>
      <c r="Z223" s="57">
        <v>44628</v>
      </c>
      <c r="AA223" t="s">
        <v>637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11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">
      <c r="Z224" s="57">
        <v>44635</v>
      </c>
      <c r="AA224" t="s">
        <v>649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12</v>
      </c>
      <c r="AU224" s="18">
        <v>0</v>
      </c>
      <c r="AV224" s="18"/>
      <c r="AW224" s="18"/>
      <c r="AX224" s="18"/>
      <c r="AY224" s="18"/>
      <c r="AZ224" s="18"/>
      <c r="BA224" s="18">
        <v>0</v>
      </c>
    </row>
    <row r="225" spans="24:53" x14ac:dyDescent="0.3">
      <c r="Y225">
        <v>8</v>
      </c>
      <c r="Z225" s="57">
        <v>44678</v>
      </c>
      <c r="AA225" t="s">
        <v>725</v>
      </c>
      <c r="AB225" s="18"/>
      <c r="AC225" s="18"/>
      <c r="AD225" s="18"/>
      <c r="AE225" s="18">
        <v>0</v>
      </c>
      <c r="AF225" s="18"/>
      <c r="AG225" s="18"/>
      <c r="AH225" s="18">
        <v>0</v>
      </c>
      <c r="AS225">
        <v>2022</v>
      </c>
      <c r="AT225">
        <v>1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">
      <c r="Y226">
        <v>9</v>
      </c>
      <c r="Z226" s="57">
        <v>44704</v>
      </c>
      <c r="AA226" t="s">
        <v>792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2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">
      <c r="Y227">
        <v>10</v>
      </c>
      <c r="Z227" s="57">
        <v>44721</v>
      </c>
      <c r="AA227" t="s">
        <v>833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3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">
      <c r="Z228" s="57">
        <v>44741</v>
      </c>
      <c r="AA228" t="s">
        <v>849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5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">
      <c r="Y229">
        <v>11</v>
      </c>
      <c r="Z229" s="57">
        <v>44768</v>
      </c>
      <c r="AA229" t="s">
        <v>872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6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">
      <c r="Y230">
        <v>12</v>
      </c>
      <c r="Z230" s="57">
        <v>44798</v>
      </c>
      <c r="AA230" t="s">
        <v>914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7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">
      <c r="Y231">
        <v>4</v>
      </c>
      <c r="Z231" s="57">
        <v>44545</v>
      </c>
      <c r="AA231" t="s">
        <v>509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8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">
      <c r="Z232" s="57">
        <v>44561</v>
      </c>
      <c r="AA232" t="s">
        <v>537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9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">
      <c r="X233">
        <v>2023</v>
      </c>
      <c r="Y233">
        <v>1</v>
      </c>
      <c r="Z233" s="57">
        <v>44828</v>
      </c>
      <c r="AA233" t="s">
        <v>949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10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">
      <c r="Z234" s="57">
        <v>44835</v>
      </c>
      <c r="AA234" t="s">
        <v>988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11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">
      <c r="Y235">
        <v>2</v>
      </c>
      <c r="Z235" s="57">
        <v>44849</v>
      </c>
      <c r="AA235" t="s">
        <v>1003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12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">
      <c r="Z236" s="57">
        <v>44851</v>
      </c>
      <c r="AA236" t="s">
        <v>1007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4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">
      <c r="Y237">
        <v>3</v>
      </c>
      <c r="Z237" s="57">
        <v>44866</v>
      </c>
      <c r="AA237" t="s">
        <v>1049</v>
      </c>
      <c r="AB237" s="18"/>
      <c r="AC237" s="18"/>
      <c r="AD237" s="18"/>
      <c r="AE237" s="18">
        <v>0</v>
      </c>
      <c r="AF237" s="18"/>
      <c r="AG237" s="18"/>
      <c r="AH237" s="18">
        <v>0</v>
      </c>
      <c r="AS237">
        <v>2023</v>
      </c>
      <c r="AT237">
        <v>1</v>
      </c>
      <c r="AU237" s="18">
        <v>21020.6</v>
      </c>
      <c r="AV237" s="18"/>
      <c r="AW237" s="18"/>
      <c r="AX237" s="18"/>
      <c r="AY237" s="18"/>
      <c r="AZ237" s="18"/>
      <c r="BA237" s="18">
        <v>21020.6</v>
      </c>
    </row>
    <row r="238" spans="24:53" x14ac:dyDescent="0.3">
      <c r="Z238" s="57">
        <v>44894</v>
      </c>
      <c r="AA238" t="s">
        <v>1094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2</v>
      </c>
      <c r="AU238" s="18">
        <v>103918.5</v>
      </c>
      <c r="AV238" s="18"/>
      <c r="AW238" s="18"/>
      <c r="AX238" s="18"/>
      <c r="AY238" s="18"/>
      <c r="AZ238" s="18"/>
      <c r="BA238" s="18">
        <v>103918.5</v>
      </c>
    </row>
    <row r="239" spans="24:53" x14ac:dyDescent="0.3">
      <c r="Y239">
        <v>5</v>
      </c>
      <c r="Z239" s="57">
        <v>44938</v>
      </c>
      <c r="AA239" t="s">
        <v>1182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3</v>
      </c>
      <c r="AU239" s="18">
        <v>102281.5</v>
      </c>
      <c r="AV239" s="18"/>
      <c r="AW239" s="18"/>
      <c r="AX239" s="18"/>
      <c r="AY239" s="18"/>
      <c r="AZ239" s="18"/>
      <c r="BA239" s="18">
        <v>102281.5</v>
      </c>
    </row>
    <row r="240" spans="24:53" x14ac:dyDescent="0.3">
      <c r="Z240" s="57">
        <v>44944</v>
      </c>
      <c r="AA240" t="s">
        <v>1194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5</v>
      </c>
      <c r="AU240" s="18">
        <v>68007.100000000006</v>
      </c>
      <c r="AV240" s="18"/>
      <c r="AW240" s="18"/>
      <c r="AX240" s="18"/>
      <c r="AY240" s="18"/>
      <c r="AZ240" s="18"/>
      <c r="BA240" s="18">
        <v>68007.100000000006</v>
      </c>
    </row>
    <row r="241" spans="23:53" x14ac:dyDescent="0.3">
      <c r="Y241">
        <v>6</v>
      </c>
      <c r="Z241" t="s">
        <v>1252</v>
      </c>
      <c r="AA241" t="s">
        <v>1253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6</v>
      </c>
      <c r="AU241" s="18">
        <v>16742</v>
      </c>
      <c r="AV241" s="18"/>
      <c r="AW241" s="18"/>
      <c r="AX241" s="18"/>
      <c r="AY241" s="18"/>
      <c r="AZ241" s="18"/>
      <c r="BA241" s="18">
        <v>16742</v>
      </c>
    </row>
    <row r="242" spans="23:53" x14ac:dyDescent="0.3">
      <c r="Y242">
        <v>7</v>
      </c>
      <c r="Z242" t="s">
        <v>1336</v>
      </c>
      <c r="AA242" t="s">
        <v>1335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7</v>
      </c>
      <c r="AU242" s="18">
        <v>13677.9</v>
      </c>
      <c r="AV242" s="18"/>
      <c r="AW242" s="18"/>
      <c r="AX242" s="18"/>
      <c r="AY242" s="18"/>
      <c r="AZ242" s="18"/>
      <c r="BA242" s="18">
        <v>13677.9</v>
      </c>
    </row>
    <row r="243" spans="23:53" x14ac:dyDescent="0.3">
      <c r="Y243">
        <v>8</v>
      </c>
      <c r="Z243" t="s">
        <v>1405</v>
      </c>
      <c r="AA243" t="s">
        <v>1406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8</v>
      </c>
      <c r="AU243" s="18">
        <v>30275.5</v>
      </c>
      <c r="AV243" s="18"/>
      <c r="AW243" s="18"/>
      <c r="AX243" s="18"/>
      <c r="AY243" s="18"/>
      <c r="AZ243" s="18"/>
      <c r="BA243" s="18">
        <v>30275.5</v>
      </c>
    </row>
    <row r="244" spans="23:53" x14ac:dyDescent="0.3">
      <c r="Y244">
        <v>9</v>
      </c>
      <c r="Z244" s="57">
        <v>45056</v>
      </c>
      <c r="AA244" t="s">
        <v>1544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9</v>
      </c>
      <c r="AU244" s="18">
        <v>70955.5</v>
      </c>
      <c r="AV244" s="18"/>
      <c r="AW244" s="18"/>
      <c r="AX244" s="18"/>
      <c r="AY244" s="18"/>
      <c r="AZ244" s="18"/>
      <c r="BA244" s="18">
        <v>70955.5</v>
      </c>
    </row>
    <row r="245" spans="23:53" x14ac:dyDescent="0.3">
      <c r="Y245">
        <v>10</v>
      </c>
      <c r="Z245" s="57">
        <v>45083</v>
      </c>
      <c r="AA245" t="s">
        <v>1619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4</v>
      </c>
      <c r="AU245" s="18">
        <v>49405.7</v>
      </c>
      <c r="AV245" s="18"/>
      <c r="AW245" s="18"/>
      <c r="AX245" s="18"/>
      <c r="AY245" s="18"/>
      <c r="AZ245" s="18"/>
      <c r="BA245" s="18">
        <v>49405.7</v>
      </c>
    </row>
    <row r="246" spans="23:53" x14ac:dyDescent="0.3">
      <c r="Y246">
        <v>11</v>
      </c>
      <c r="Z246" s="57">
        <v>45117</v>
      </c>
      <c r="AA246" t="s">
        <v>1719</v>
      </c>
      <c r="AB246" s="18"/>
      <c r="AC246" s="18"/>
      <c r="AD246" s="18"/>
      <c r="AE246" s="18">
        <v>13666</v>
      </c>
      <c r="AF246" s="18"/>
      <c r="AG246" s="18"/>
      <c r="AH246" s="18">
        <v>13666</v>
      </c>
      <c r="AR246" s="36" t="s">
        <v>424</v>
      </c>
      <c r="AS246" s="36"/>
      <c r="AT246" s="36"/>
      <c r="AU246" s="37">
        <v>476284.30000000005</v>
      </c>
      <c r="AV246" s="37"/>
      <c r="AW246" s="37"/>
      <c r="AX246" s="37"/>
      <c r="AY246" s="37"/>
      <c r="AZ246" s="37"/>
      <c r="BA246" s="37">
        <v>476284.30000000005</v>
      </c>
    </row>
    <row r="247" spans="23:53" x14ac:dyDescent="0.3">
      <c r="Z247" s="57">
        <v>45128</v>
      </c>
      <c r="AA247" t="s">
        <v>1730</v>
      </c>
      <c r="AB247" s="18"/>
      <c r="AC247" s="18"/>
      <c r="AD247" s="18"/>
      <c r="AE247" s="18">
        <v>11398.5</v>
      </c>
      <c r="AF247" s="18"/>
      <c r="AG247" s="18"/>
      <c r="AH247" s="18">
        <v>11398.5</v>
      </c>
      <c r="AR247" t="s">
        <v>471</v>
      </c>
      <c r="AS247" t="s">
        <v>1766</v>
      </c>
      <c r="AT247" t="s">
        <v>1766</v>
      </c>
      <c r="AU247" s="18"/>
      <c r="AV247" s="18"/>
      <c r="AW247" s="18"/>
      <c r="AX247" s="18"/>
      <c r="AY247" s="18">
        <v>0</v>
      </c>
      <c r="AZ247" s="18"/>
      <c r="BA247" s="18">
        <v>0</v>
      </c>
    </row>
    <row r="248" spans="23:53" x14ac:dyDescent="0.3">
      <c r="Z248" s="57">
        <v>45140</v>
      </c>
      <c r="AA248" t="s">
        <v>1798</v>
      </c>
      <c r="AB248" s="18"/>
      <c r="AC248" s="18"/>
      <c r="AD248" s="18"/>
      <c r="AE248" s="18">
        <v>13533.5</v>
      </c>
      <c r="AF248" s="18"/>
      <c r="AG248" s="18"/>
      <c r="AH248" s="18">
        <v>13533.5</v>
      </c>
      <c r="AR248" s="36" t="s">
        <v>485</v>
      </c>
      <c r="AS248" s="36"/>
      <c r="AT248" s="36"/>
      <c r="AU248" s="37"/>
      <c r="AV248" s="37"/>
      <c r="AW248" s="37"/>
      <c r="AX248" s="37"/>
      <c r="AY248" s="37">
        <v>0</v>
      </c>
      <c r="AZ248" s="37"/>
      <c r="BA248" s="37">
        <v>0</v>
      </c>
    </row>
    <row r="249" spans="23:53" x14ac:dyDescent="0.3">
      <c r="Y249">
        <v>4</v>
      </c>
      <c r="Z249" s="57">
        <v>44922</v>
      </c>
      <c r="AA249" t="s">
        <v>1139</v>
      </c>
      <c r="AB249" s="18"/>
      <c r="AC249" s="18"/>
      <c r="AD249" s="18"/>
      <c r="AE249" s="18">
        <v>0</v>
      </c>
      <c r="AF249" s="18"/>
      <c r="AG249" s="18"/>
      <c r="AH249" s="18">
        <v>0</v>
      </c>
      <c r="AR249" t="s">
        <v>493</v>
      </c>
      <c r="AS249">
        <v>2021</v>
      </c>
      <c r="AT249">
        <v>11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3:53" x14ac:dyDescent="0.3">
      <c r="X250">
        <v>2024</v>
      </c>
      <c r="Y250">
        <v>1</v>
      </c>
      <c r="Z250" s="57">
        <v>45174</v>
      </c>
      <c r="AA250" t="s">
        <v>1886</v>
      </c>
      <c r="AB250" s="18"/>
      <c r="AC250" s="18"/>
      <c r="AD250" s="18"/>
      <c r="AE250" s="18">
        <v>12167</v>
      </c>
      <c r="AF250" s="18"/>
      <c r="AG250" s="18"/>
      <c r="AH250" s="18">
        <v>12167</v>
      </c>
      <c r="AS250">
        <v>2022</v>
      </c>
      <c r="AT250">
        <v>2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3:53" x14ac:dyDescent="0.3">
      <c r="Y251">
        <v>2</v>
      </c>
      <c r="Z251" s="57">
        <v>45205</v>
      </c>
      <c r="AA251" t="s">
        <v>2006</v>
      </c>
      <c r="AB251" s="18"/>
      <c r="AC251" s="18"/>
      <c r="AD251" s="18"/>
      <c r="AE251" s="18">
        <v>11769</v>
      </c>
      <c r="AF251" s="18"/>
      <c r="AG251" s="18"/>
      <c r="AH251" s="18">
        <v>11769</v>
      </c>
      <c r="AT251">
        <v>3</v>
      </c>
      <c r="AU251" s="18">
        <v>0</v>
      </c>
      <c r="AV251" s="18"/>
      <c r="AW251" s="18"/>
      <c r="AX251" s="18"/>
      <c r="AY251" s="18"/>
      <c r="AZ251" s="18"/>
      <c r="BA251" s="18">
        <v>0</v>
      </c>
    </row>
    <row r="252" spans="23:53" x14ac:dyDescent="0.3">
      <c r="W252" s="36" t="s">
        <v>205</v>
      </c>
      <c r="X252" s="36"/>
      <c r="Y252" s="36"/>
      <c r="Z252" s="36"/>
      <c r="AA252" s="36"/>
      <c r="AB252" s="37"/>
      <c r="AC252" s="37"/>
      <c r="AD252" s="37"/>
      <c r="AE252" s="37">
        <v>62354.6</v>
      </c>
      <c r="AF252" s="37"/>
      <c r="AG252" s="37"/>
      <c r="AH252" s="37">
        <v>62354.6</v>
      </c>
      <c r="AT252">
        <v>5</v>
      </c>
      <c r="AU252" s="18">
        <v>0</v>
      </c>
      <c r="AV252" s="18"/>
      <c r="AW252" s="18"/>
      <c r="AX252" s="18"/>
      <c r="AY252" s="18"/>
      <c r="AZ252" s="18"/>
      <c r="BA252" s="18">
        <v>0</v>
      </c>
    </row>
    <row r="253" spans="23:53" x14ac:dyDescent="0.3">
      <c r="W253" t="s">
        <v>174</v>
      </c>
      <c r="X253">
        <v>2020</v>
      </c>
      <c r="Y253">
        <v>11</v>
      </c>
      <c r="Z253" s="57">
        <v>44159</v>
      </c>
      <c r="AA253" t="s">
        <v>176</v>
      </c>
      <c r="AB253" s="18">
        <v>0</v>
      </c>
      <c r="AC253" s="18"/>
      <c r="AD253" s="18"/>
      <c r="AE253" s="18"/>
      <c r="AF253" s="18"/>
      <c r="AG253" s="18"/>
      <c r="AH253" s="18">
        <v>0</v>
      </c>
      <c r="AT253">
        <v>6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">
      <c r="W254" s="36" t="s">
        <v>186</v>
      </c>
      <c r="X254" s="36"/>
      <c r="Y254" s="36"/>
      <c r="Z254" s="36"/>
      <c r="AA254" s="36"/>
      <c r="AB254" s="37">
        <v>0</v>
      </c>
      <c r="AC254" s="37"/>
      <c r="AD254" s="37"/>
      <c r="AE254" s="37"/>
      <c r="AF254" s="37"/>
      <c r="AG254" s="37"/>
      <c r="AH254" s="37">
        <v>0</v>
      </c>
      <c r="AT254">
        <v>7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">
      <c r="W255" t="s">
        <v>224</v>
      </c>
      <c r="X255" t="s">
        <v>1766</v>
      </c>
      <c r="Y255" t="s">
        <v>1766</v>
      </c>
      <c r="Z255" s="57">
        <v>44170</v>
      </c>
      <c r="AA255" t="s">
        <v>210</v>
      </c>
      <c r="AB255" s="18"/>
      <c r="AC255" s="18"/>
      <c r="AD255" s="18"/>
      <c r="AE255" s="18"/>
      <c r="AF255" s="18">
        <v>0</v>
      </c>
      <c r="AG255" s="18"/>
      <c r="AH255" s="18">
        <v>0</v>
      </c>
      <c r="AT255">
        <v>8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">
      <c r="W256" s="36" t="s">
        <v>225</v>
      </c>
      <c r="X256" s="36"/>
      <c r="Y256" s="36"/>
      <c r="Z256" s="36"/>
      <c r="AA256" s="36"/>
      <c r="AB256" s="37"/>
      <c r="AC256" s="37"/>
      <c r="AD256" s="37"/>
      <c r="AE256" s="37"/>
      <c r="AF256" s="37">
        <v>0</v>
      </c>
      <c r="AG256" s="37"/>
      <c r="AH256" s="37">
        <v>0</v>
      </c>
      <c r="AT256">
        <v>9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3:53" x14ac:dyDescent="0.3">
      <c r="W257" t="s">
        <v>229</v>
      </c>
      <c r="X257" t="s">
        <v>1766</v>
      </c>
      <c r="Y257" t="s">
        <v>1766</v>
      </c>
      <c r="Z257" s="57">
        <v>44513</v>
      </c>
      <c r="AA257" t="s">
        <v>478</v>
      </c>
      <c r="AB257" s="18"/>
      <c r="AC257" s="18"/>
      <c r="AD257" s="18"/>
      <c r="AE257" s="18"/>
      <c r="AF257" s="18">
        <v>0</v>
      </c>
      <c r="AG257" s="18"/>
      <c r="AH257" s="18">
        <v>0</v>
      </c>
      <c r="AT257">
        <v>10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3:53" x14ac:dyDescent="0.3">
      <c r="W258" s="36" t="s">
        <v>256</v>
      </c>
      <c r="X258" s="36"/>
      <c r="Y258" s="36"/>
      <c r="Z258" s="36"/>
      <c r="AA258" s="36"/>
      <c r="AB258" s="37"/>
      <c r="AC258" s="37"/>
      <c r="AD258" s="37"/>
      <c r="AE258" s="37"/>
      <c r="AF258" s="37">
        <v>0</v>
      </c>
      <c r="AG258" s="37"/>
      <c r="AH258" s="37">
        <v>0</v>
      </c>
      <c r="AT258">
        <v>11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3:53" x14ac:dyDescent="0.3">
      <c r="W259" t="s">
        <v>263</v>
      </c>
      <c r="X259">
        <v>2021</v>
      </c>
      <c r="Y259">
        <v>2</v>
      </c>
      <c r="Z259" s="57">
        <v>44230</v>
      </c>
      <c r="AA259" t="s">
        <v>257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12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">
      <c r="Z260" s="57">
        <v>44233</v>
      </c>
      <c r="AA260" t="s">
        <v>262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4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">
      <c r="Y261">
        <v>3</v>
      </c>
      <c r="Z261" s="57">
        <v>44280</v>
      </c>
      <c r="AA261" t="s">
        <v>322</v>
      </c>
      <c r="AB261" s="18">
        <v>0</v>
      </c>
      <c r="AC261" s="18"/>
      <c r="AD261" s="18"/>
      <c r="AE261" s="18"/>
      <c r="AF261" s="18"/>
      <c r="AG261" s="18"/>
      <c r="AH261" s="18">
        <v>0</v>
      </c>
      <c r="AS261">
        <v>2023</v>
      </c>
      <c r="AT261">
        <v>1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">
      <c r="Y262">
        <v>10</v>
      </c>
      <c r="Z262" s="57">
        <v>44484</v>
      </c>
      <c r="AA262" t="s">
        <v>421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2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">
      <c r="X263">
        <v>2023</v>
      </c>
      <c r="Y263">
        <v>1</v>
      </c>
      <c r="Z263" s="57">
        <v>44937</v>
      </c>
      <c r="AA263" t="s">
        <v>1179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3</v>
      </c>
      <c r="AU263" s="18">
        <v>3240</v>
      </c>
      <c r="AV263" s="18"/>
      <c r="AW263" s="18"/>
      <c r="AX263" s="18"/>
      <c r="AY263" s="18"/>
      <c r="AZ263" s="18"/>
      <c r="BA263" s="18">
        <v>3240</v>
      </c>
    </row>
    <row r="264" spans="23:53" x14ac:dyDescent="0.3">
      <c r="Y264">
        <v>3</v>
      </c>
      <c r="Z264" t="s">
        <v>1332</v>
      </c>
      <c r="AA264" t="s">
        <v>1331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5</v>
      </c>
      <c r="AU264" s="18">
        <v>2475</v>
      </c>
      <c r="AV264" s="18"/>
      <c r="AW264" s="18"/>
      <c r="AX264" s="18"/>
      <c r="AY264" s="18"/>
      <c r="AZ264" s="18"/>
      <c r="BA264" s="18">
        <v>2475</v>
      </c>
    </row>
    <row r="265" spans="23:53" x14ac:dyDescent="0.3">
      <c r="Z265" t="s">
        <v>1342</v>
      </c>
      <c r="AA265" t="s">
        <v>1343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6</v>
      </c>
      <c r="AU265" s="18">
        <v>4950</v>
      </c>
      <c r="AV265" s="18"/>
      <c r="AW265" s="18"/>
      <c r="AX265" s="18"/>
      <c r="AY265" s="18"/>
      <c r="AZ265" s="18"/>
      <c r="BA265" s="18">
        <v>4950</v>
      </c>
    </row>
    <row r="266" spans="23:53" x14ac:dyDescent="0.3">
      <c r="Y266">
        <v>5</v>
      </c>
      <c r="Z266" s="57">
        <v>45054</v>
      </c>
      <c r="AA266" t="s">
        <v>1542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7</v>
      </c>
      <c r="AU266" s="18">
        <v>8043.5</v>
      </c>
      <c r="AV266" s="18"/>
      <c r="AW266" s="18"/>
      <c r="AX266" s="18"/>
      <c r="AY266" s="18"/>
      <c r="AZ266" s="18"/>
      <c r="BA266" s="18">
        <v>8043.5</v>
      </c>
    </row>
    <row r="267" spans="23:53" x14ac:dyDescent="0.3">
      <c r="Z267" s="57">
        <v>45066</v>
      </c>
      <c r="AA267" t="s">
        <v>1559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8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">
      <c r="Z268" s="57">
        <v>45071</v>
      </c>
      <c r="AA268" t="s">
        <v>1559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9</v>
      </c>
      <c r="AU268" s="18">
        <v>2613.5</v>
      </c>
      <c r="AV268" s="18"/>
      <c r="AW268" s="18"/>
      <c r="AX268" s="18"/>
      <c r="AY268" s="18"/>
      <c r="AZ268" s="18"/>
      <c r="BA268" s="18">
        <v>2613.5</v>
      </c>
    </row>
    <row r="269" spans="23:53" x14ac:dyDescent="0.3">
      <c r="Z269" s="57">
        <v>45072</v>
      </c>
      <c r="AA269" t="s">
        <v>1563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4</v>
      </c>
      <c r="AU269" s="18">
        <v>11128.5</v>
      </c>
      <c r="AV269" s="18"/>
      <c r="AW269" s="18"/>
      <c r="AX269" s="18"/>
      <c r="AY269" s="18"/>
      <c r="AZ269" s="18"/>
      <c r="BA269" s="18">
        <v>11128.5</v>
      </c>
    </row>
    <row r="270" spans="23:53" x14ac:dyDescent="0.3">
      <c r="Z270" s="57">
        <v>45076</v>
      </c>
      <c r="AA270" t="s">
        <v>1563</v>
      </c>
      <c r="AB270" s="18">
        <v>0</v>
      </c>
      <c r="AC270" s="18"/>
      <c r="AD270" s="18"/>
      <c r="AE270" s="18"/>
      <c r="AF270" s="18"/>
      <c r="AG270" s="18"/>
      <c r="AH270" s="18">
        <v>0</v>
      </c>
      <c r="AR270" s="36" t="s">
        <v>502</v>
      </c>
      <c r="AS270" s="36"/>
      <c r="AT270" s="36"/>
      <c r="AU270" s="37">
        <v>32450.5</v>
      </c>
      <c r="AV270" s="37"/>
      <c r="AW270" s="37"/>
      <c r="AX270" s="37"/>
      <c r="AY270" s="37"/>
      <c r="AZ270" s="37"/>
      <c r="BA270" s="37">
        <v>32450.5</v>
      </c>
    </row>
    <row r="271" spans="23:53" x14ac:dyDescent="0.3">
      <c r="Y271">
        <v>6</v>
      </c>
      <c r="Z271" s="57">
        <v>45084</v>
      </c>
      <c r="AA271" t="s">
        <v>1620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t="s">
        <v>639</v>
      </c>
      <c r="AS271">
        <v>2022</v>
      </c>
      <c r="AT271">
        <v>3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">
      <c r="Z272" s="57">
        <v>45092</v>
      </c>
      <c r="AA272" t="s">
        <v>1631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5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3:53" x14ac:dyDescent="0.3">
      <c r="Z273" s="57">
        <v>45101</v>
      </c>
      <c r="AA273" t="s">
        <v>1653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6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3:53" x14ac:dyDescent="0.3">
      <c r="Y274">
        <v>7</v>
      </c>
      <c r="Z274" s="57">
        <v>45113</v>
      </c>
      <c r="AA274" t="s">
        <v>1717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9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3:53" x14ac:dyDescent="0.3">
      <c r="Y275">
        <v>8</v>
      </c>
      <c r="Z275" s="57">
        <v>45139</v>
      </c>
      <c r="AA275" t="s">
        <v>1797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11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3:53" x14ac:dyDescent="0.3">
      <c r="Z276" s="57">
        <v>45145</v>
      </c>
      <c r="AA276" t="s">
        <v>1807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12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">
      <c r="Z277" s="57">
        <v>45155</v>
      </c>
      <c r="AA277" t="s">
        <v>1823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4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">
      <c r="Y278">
        <v>9</v>
      </c>
      <c r="Z278" s="57">
        <v>45175</v>
      </c>
      <c r="AA278" t="s">
        <v>1888</v>
      </c>
      <c r="AB278" s="18">
        <v>0</v>
      </c>
      <c r="AC278" s="18"/>
      <c r="AD278" s="18"/>
      <c r="AE278" s="18"/>
      <c r="AF278" s="18"/>
      <c r="AG278" s="18"/>
      <c r="AH278" s="18">
        <v>0</v>
      </c>
      <c r="AS278">
        <v>2023</v>
      </c>
      <c r="AT278">
        <v>1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">
      <c r="AA279" t="s">
        <v>1890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2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">
      <c r="Z280" s="57">
        <v>45183</v>
      </c>
      <c r="AA280" t="s">
        <v>1902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3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">
      <c r="Z281" t="s">
        <v>1918</v>
      </c>
      <c r="AA281" t="s">
        <v>1917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7</v>
      </c>
      <c r="AU281" s="18">
        <v>100</v>
      </c>
      <c r="AV281" s="18"/>
      <c r="AW281" s="18"/>
      <c r="AX281" s="18"/>
      <c r="AY281" s="18"/>
      <c r="AZ281" s="18"/>
      <c r="BA281" s="18">
        <v>100</v>
      </c>
    </row>
    <row r="282" spans="23:53" x14ac:dyDescent="0.3">
      <c r="Y282">
        <v>10</v>
      </c>
      <c r="Z282" s="57">
        <v>45201</v>
      </c>
      <c r="AA282" t="s">
        <v>1996</v>
      </c>
      <c r="AB282" s="18">
        <v>5258.5</v>
      </c>
      <c r="AC282" s="18"/>
      <c r="AD282" s="18"/>
      <c r="AE282" s="18"/>
      <c r="AF282" s="18"/>
      <c r="AG282" s="18"/>
      <c r="AH282" s="18">
        <v>5258.5</v>
      </c>
      <c r="AT282">
        <v>9</v>
      </c>
      <c r="AU282" s="18">
        <v>6699</v>
      </c>
      <c r="AV282" s="18"/>
      <c r="AW282" s="18"/>
      <c r="AX282" s="18"/>
      <c r="AY282" s="18"/>
      <c r="AZ282" s="18"/>
      <c r="BA282" s="18">
        <v>6699</v>
      </c>
    </row>
    <row r="283" spans="23:53" x14ac:dyDescent="0.3">
      <c r="Z283" t="s">
        <v>2012</v>
      </c>
      <c r="AA283" t="s">
        <v>2013</v>
      </c>
      <c r="AB283" s="18">
        <v>2909</v>
      </c>
      <c r="AC283" s="18"/>
      <c r="AD283" s="18"/>
      <c r="AE283" s="18"/>
      <c r="AF283" s="18"/>
      <c r="AG283" s="18"/>
      <c r="AH283" s="18">
        <v>2909</v>
      </c>
      <c r="AT283">
        <v>4</v>
      </c>
      <c r="AU283" s="18">
        <v>617.20000000000005</v>
      </c>
      <c r="AV283" s="18"/>
      <c r="AW283" s="18"/>
      <c r="AX283" s="18"/>
      <c r="AY283" s="18"/>
      <c r="AZ283" s="18"/>
      <c r="BA283" s="18">
        <v>617.20000000000005</v>
      </c>
    </row>
    <row r="284" spans="23:53" x14ac:dyDescent="0.3">
      <c r="Y284">
        <v>4</v>
      </c>
      <c r="Z284" t="s">
        <v>1460</v>
      </c>
      <c r="AA284" t="s">
        <v>1458</v>
      </c>
      <c r="AB284" s="18">
        <v>0</v>
      </c>
      <c r="AC284" s="18"/>
      <c r="AD284" s="18"/>
      <c r="AE284" s="18"/>
      <c r="AF284" s="18"/>
      <c r="AG284" s="18"/>
      <c r="AH284" s="18">
        <v>0</v>
      </c>
      <c r="AR284" s="36" t="s">
        <v>643</v>
      </c>
      <c r="AS284" s="36"/>
      <c r="AT284" s="36"/>
      <c r="AU284" s="37">
        <v>7416.2</v>
      </c>
      <c r="AV284" s="37"/>
      <c r="AW284" s="37"/>
      <c r="AX284" s="37"/>
      <c r="AY284" s="37"/>
      <c r="AZ284" s="37"/>
      <c r="BA284" s="37">
        <v>7416.2</v>
      </c>
    </row>
    <row r="285" spans="23:53" x14ac:dyDescent="0.3">
      <c r="W285" s="36" t="s">
        <v>264</v>
      </c>
      <c r="X285" s="36"/>
      <c r="Y285" s="36"/>
      <c r="Z285" s="36"/>
      <c r="AA285" s="36"/>
      <c r="AB285" s="37">
        <v>8167.5</v>
      </c>
      <c r="AC285" s="37"/>
      <c r="AD285" s="37"/>
      <c r="AE285" s="37"/>
      <c r="AF285" s="37"/>
      <c r="AG285" s="37"/>
      <c r="AH285" s="37">
        <v>8167.5</v>
      </c>
      <c r="AR285" t="s">
        <v>667</v>
      </c>
      <c r="AS285">
        <v>2022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">
      <c r="W286" t="s">
        <v>281</v>
      </c>
      <c r="X286">
        <v>2021</v>
      </c>
      <c r="Y286">
        <v>2</v>
      </c>
      <c r="Z286" s="57">
        <v>44253</v>
      </c>
      <c r="AA286" t="s">
        <v>279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5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3:53" x14ac:dyDescent="0.3">
      <c r="Y287">
        <v>4</v>
      </c>
      <c r="Z287" s="57">
        <v>44294</v>
      </c>
      <c r="AA287" t="s">
        <v>326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6</v>
      </c>
      <c r="AU287" s="18">
        <v>0</v>
      </c>
      <c r="AV287" s="18"/>
      <c r="AW287" s="18"/>
      <c r="AX287" s="18"/>
      <c r="AY287" s="18"/>
      <c r="AZ287" s="18"/>
      <c r="BA287" s="18">
        <v>0</v>
      </c>
    </row>
    <row r="288" spans="23:53" x14ac:dyDescent="0.3">
      <c r="W288" s="36" t="s">
        <v>282</v>
      </c>
      <c r="X288" s="36"/>
      <c r="Y288" s="36"/>
      <c r="Z288" s="36"/>
      <c r="AA288" s="36"/>
      <c r="AB288" s="37">
        <v>0</v>
      </c>
      <c r="AC288" s="37"/>
      <c r="AD288" s="37"/>
      <c r="AE288" s="37"/>
      <c r="AF288" s="37"/>
      <c r="AG288" s="37"/>
      <c r="AH288" s="37">
        <v>0</v>
      </c>
      <c r="AT288">
        <v>4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">
      <c r="W289" t="s">
        <v>290</v>
      </c>
      <c r="X289">
        <v>2021</v>
      </c>
      <c r="Y289">
        <v>3</v>
      </c>
      <c r="Z289" s="57">
        <v>44265</v>
      </c>
      <c r="AA289" t="s">
        <v>316</v>
      </c>
      <c r="AB289" s="18">
        <v>0</v>
      </c>
      <c r="AC289" s="18"/>
      <c r="AD289" s="18"/>
      <c r="AE289" s="18"/>
      <c r="AF289" s="18"/>
      <c r="AG289" s="18"/>
      <c r="AH289" s="18">
        <v>0</v>
      </c>
      <c r="AS289">
        <v>2023</v>
      </c>
      <c r="AT289">
        <v>1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">
      <c r="W290" s="36" t="s">
        <v>292</v>
      </c>
      <c r="X290" s="36"/>
      <c r="Y290" s="36"/>
      <c r="Z290" s="36"/>
      <c r="AA290" s="36"/>
      <c r="AB290" s="37">
        <v>0</v>
      </c>
      <c r="AC290" s="37"/>
      <c r="AD290" s="37"/>
      <c r="AE290" s="37"/>
      <c r="AF290" s="37"/>
      <c r="AG290" s="37"/>
      <c r="AH290" s="37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">
      <c r="W291" t="s">
        <v>376</v>
      </c>
      <c r="X291">
        <v>2021</v>
      </c>
      <c r="Y291">
        <v>9</v>
      </c>
      <c r="Z291" s="57">
        <v>44460</v>
      </c>
      <c r="AA291" t="s">
        <v>374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s="36" t="s">
        <v>681</v>
      </c>
      <c r="AS291" s="36"/>
      <c r="AT291" s="36"/>
      <c r="AU291" s="37">
        <v>0</v>
      </c>
      <c r="AV291" s="37"/>
      <c r="AW291" s="37"/>
      <c r="AX291" s="37"/>
      <c r="AY291" s="37"/>
      <c r="AZ291" s="37"/>
      <c r="BA291" s="37">
        <v>0</v>
      </c>
    </row>
    <row r="292" spans="23:53" x14ac:dyDescent="0.3">
      <c r="W292" s="36" t="s">
        <v>384</v>
      </c>
      <c r="X292" s="36"/>
      <c r="Y292" s="36"/>
      <c r="Z292" s="36"/>
      <c r="AA292" s="36"/>
      <c r="AB292" s="37">
        <v>0</v>
      </c>
      <c r="AC292" s="37"/>
      <c r="AD292" s="37"/>
      <c r="AE292" s="37"/>
      <c r="AF292" s="37"/>
      <c r="AG292" s="37"/>
      <c r="AH292" s="37">
        <v>0</v>
      </c>
      <c r="AR292" t="s">
        <v>711</v>
      </c>
      <c r="AS292">
        <v>2022</v>
      </c>
      <c r="AT292">
        <v>4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">
      <c r="W293" t="s">
        <v>402</v>
      </c>
      <c r="X293">
        <v>2021</v>
      </c>
      <c r="Y293">
        <v>10</v>
      </c>
      <c r="Z293" s="57">
        <v>44471</v>
      </c>
      <c r="AA293" t="s">
        <v>400</v>
      </c>
      <c r="AB293" s="18">
        <v>0</v>
      </c>
      <c r="AC293" s="18"/>
      <c r="AD293" s="18"/>
      <c r="AE293" s="18"/>
      <c r="AF293" s="18"/>
      <c r="AG293" s="18"/>
      <c r="AH293" s="18">
        <v>0</v>
      </c>
      <c r="AR293" s="36" t="s">
        <v>756</v>
      </c>
      <c r="AS293" s="36"/>
      <c r="AT293" s="36"/>
      <c r="AU293" s="37">
        <v>0</v>
      </c>
      <c r="AV293" s="37"/>
      <c r="AW293" s="37"/>
      <c r="AX293" s="37"/>
      <c r="AY293" s="37"/>
      <c r="AZ293" s="37"/>
      <c r="BA293" s="37">
        <v>0</v>
      </c>
    </row>
    <row r="294" spans="23:53" x14ac:dyDescent="0.3">
      <c r="Z294" s="57">
        <v>44474</v>
      </c>
      <c r="AA294" t="s">
        <v>403</v>
      </c>
      <c r="AB294" s="18">
        <v>0</v>
      </c>
      <c r="AC294" s="18"/>
      <c r="AD294" s="18"/>
      <c r="AE294" s="18"/>
      <c r="AF294" s="18"/>
      <c r="AG294" s="18"/>
      <c r="AH294" s="18">
        <v>0</v>
      </c>
      <c r="AR294" t="s">
        <v>775</v>
      </c>
      <c r="AS294">
        <v>2022</v>
      </c>
      <c r="AT294">
        <v>5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">
      <c r="Z295" s="57">
        <v>44482</v>
      </c>
      <c r="AA295" t="s">
        <v>417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4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">
      <c r="Z296" s="57">
        <v>44483</v>
      </c>
      <c r="AA296" t="s">
        <v>418</v>
      </c>
      <c r="AB296" s="18">
        <v>0</v>
      </c>
      <c r="AC296" s="18"/>
      <c r="AD296" s="18"/>
      <c r="AE296" s="18"/>
      <c r="AF296" s="18"/>
      <c r="AG296" s="18"/>
      <c r="AH296" s="18">
        <v>0</v>
      </c>
      <c r="AR296" s="36" t="s">
        <v>800</v>
      </c>
      <c r="AS296" s="36"/>
      <c r="AT296" s="36"/>
      <c r="AU296" s="37">
        <v>0</v>
      </c>
      <c r="AV296" s="37"/>
      <c r="AW296" s="37"/>
      <c r="AX296" s="37"/>
      <c r="AY296" s="37"/>
      <c r="AZ296" s="37"/>
      <c r="BA296" s="37">
        <v>0</v>
      </c>
    </row>
    <row r="297" spans="23:53" x14ac:dyDescent="0.3">
      <c r="Z297" s="57">
        <v>44497</v>
      </c>
      <c r="AA297" t="s">
        <v>449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t="s">
        <v>786</v>
      </c>
      <c r="AS297">
        <v>2022</v>
      </c>
      <c r="AT297">
        <v>5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">
      <c r="Y298">
        <v>11</v>
      </c>
      <c r="Z298" s="57">
        <v>44502</v>
      </c>
      <c r="AA298" t="s">
        <v>459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8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">
      <c r="Z299" s="57">
        <v>44513</v>
      </c>
      <c r="AA299" t="s">
        <v>479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10</v>
      </c>
      <c r="AU299" s="18">
        <v>0</v>
      </c>
      <c r="AV299" s="18"/>
      <c r="AW299" s="18"/>
      <c r="AX299" s="18"/>
      <c r="AY299" s="18"/>
      <c r="AZ299" s="18"/>
      <c r="BA299" s="18">
        <v>0</v>
      </c>
    </row>
    <row r="300" spans="23:53" x14ac:dyDescent="0.3">
      <c r="Z300" s="57">
        <v>44526</v>
      </c>
      <c r="AA300" t="s">
        <v>483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12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">
      <c r="AA301" t="s">
        <v>484</v>
      </c>
      <c r="AB301" s="18">
        <v>0</v>
      </c>
      <c r="AC301" s="18"/>
      <c r="AD301" s="18"/>
      <c r="AE301" s="18"/>
      <c r="AF301" s="18"/>
      <c r="AG301" s="18"/>
      <c r="AH301" s="18">
        <v>0</v>
      </c>
      <c r="AS301">
        <v>2023</v>
      </c>
      <c r="AT301">
        <v>3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">
      <c r="Y302">
        <v>12</v>
      </c>
      <c r="Z302" s="57">
        <v>44561</v>
      </c>
      <c r="AA302" t="s">
        <v>538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801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3:53" x14ac:dyDescent="0.3">
      <c r="X303">
        <v>2022</v>
      </c>
      <c r="Y303">
        <v>1</v>
      </c>
      <c r="Z303" s="57">
        <v>44567</v>
      </c>
      <c r="AA303" t="s">
        <v>549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861</v>
      </c>
      <c r="AS303">
        <v>2022</v>
      </c>
      <c r="AT303">
        <v>7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">
      <c r="Z304" s="57">
        <v>44574</v>
      </c>
      <c r="AA304" t="s">
        <v>559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0.20000000000004547</v>
      </c>
      <c r="AV304" s="18"/>
      <c r="AW304" s="18"/>
      <c r="AX304" s="18"/>
      <c r="AY304" s="18"/>
      <c r="AZ304" s="18"/>
      <c r="BA304" s="18">
        <v>0.20000000000004547</v>
      </c>
    </row>
    <row r="305" spans="25:53" x14ac:dyDescent="0.3">
      <c r="Z305" s="57">
        <v>44583</v>
      </c>
      <c r="AA305" t="s">
        <v>567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9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5:53" x14ac:dyDescent="0.3">
      <c r="Y306">
        <v>2</v>
      </c>
      <c r="Z306" s="57">
        <v>44602</v>
      </c>
      <c r="AA306" t="s">
        <v>603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11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5:53" x14ac:dyDescent="0.3">
      <c r="Z307" s="57">
        <v>44614</v>
      </c>
      <c r="AA307" t="s">
        <v>610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2</v>
      </c>
      <c r="AU307" s="18">
        <v>1059.5</v>
      </c>
      <c r="AV307" s="18"/>
      <c r="AW307" s="18"/>
      <c r="AX307" s="18"/>
      <c r="AY307" s="18"/>
      <c r="AZ307" s="18"/>
      <c r="BA307" s="18">
        <v>1059.5</v>
      </c>
    </row>
    <row r="308" spans="25:53" x14ac:dyDescent="0.3">
      <c r="Y308">
        <v>3</v>
      </c>
      <c r="Z308" s="57">
        <v>44631</v>
      </c>
      <c r="AA308" t="s">
        <v>645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5</v>
      </c>
      <c r="AU308" s="18">
        <v>3784</v>
      </c>
      <c r="AV308" s="18"/>
      <c r="AW308" s="18"/>
      <c r="AX308" s="18"/>
      <c r="AY308" s="18"/>
      <c r="AZ308" s="18"/>
      <c r="BA308" s="18">
        <v>3784</v>
      </c>
    </row>
    <row r="309" spans="25:53" x14ac:dyDescent="0.3">
      <c r="Z309" s="57">
        <v>44637</v>
      </c>
      <c r="AA309" t="s">
        <v>651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7</v>
      </c>
      <c r="AU309" s="18">
        <v>2516</v>
      </c>
      <c r="AV309" s="18"/>
      <c r="AW309" s="18"/>
      <c r="AX309" s="18"/>
      <c r="AY309" s="18"/>
      <c r="AZ309" s="18"/>
      <c r="BA309" s="18">
        <v>2516</v>
      </c>
    </row>
    <row r="310" spans="25:53" x14ac:dyDescent="0.3">
      <c r="Y310">
        <v>5</v>
      </c>
      <c r="Z310" s="57">
        <v>44704</v>
      </c>
      <c r="AA310" t="s">
        <v>796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4</v>
      </c>
      <c r="AU310" s="18">
        <v>14999.1</v>
      </c>
      <c r="AV310" s="18"/>
      <c r="AW310" s="18"/>
      <c r="AX310" s="18"/>
      <c r="AY310" s="18"/>
      <c r="AZ310" s="18"/>
      <c r="BA310" s="18">
        <v>14999.1</v>
      </c>
    </row>
    <row r="311" spans="25:53" x14ac:dyDescent="0.3">
      <c r="Y311">
        <v>6</v>
      </c>
      <c r="Z311" s="57">
        <v>44740</v>
      </c>
      <c r="AA311" t="s">
        <v>848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s="36" t="s">
        <v>876</v>
      </c>
      <c r="AS311" s="36"/>
      <c r="AT311" s="36"/>
      <c r="AU311" s="37">
        <v>22358.799999999999</v>
      </c>
      <c r="AV311" s="37"/>
      <c r="AW311" s="37"/>
      <c r="AX311" s="37"/>
      <c r="AY311" s="37"/>
      <c r="AZ311" s="37"/>
      <c r="BA311" s="37">
        <v>22358.799999999999</v>
      </c>
    </row>
    <row r="312" spans="25:53" x14ac:dyDescent="0.3">
      <c r="Y312">
        <v>7</v>
      </c>
      <c r="Z312" s="57">
        <v>44754</v>
      </c>
      <c r="AA312" t="s">
        <v>859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t="s">
        <v>960</v>
      </c>
      <c r="AS312">
        <v>2022</v>
      </c>
      <c r="AT312">
        <v>9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5:53" x14ac:dyDescent="0.3">
      <c r="Y313">
        <v>8</v>
      </c>
      <c r="Z313" s="57">
        <v>44798</v>
      </c>
      <c r="AA313" t="s">
        <v>917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1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5:53" x14ac:dyDescent="0.3">
      <c r="Z314" s="57">
        <v>44799</v>
      </c>
      <c r="AA314" t="s">
        <v>917</v>
      </c>
      <c r="AB314" s="18">
        <v>0</v>
      </c>
      <c r="AC314" s="18"/>
      <c r="AD314" s="18"/>
      <c r="AE314" s="18"/>
      <c r="AF314" s="18"/>
      <c r="AG314" s="18"/>
      <c r="AH314" s="18">
        <v>0</v>
      </c>
      <c r="AR314" s="36" t="s">
        <v>987</v>
      </c>
      <c r="AS314" s="36"/>
      <c r="AT314" s="36"/>
      <c r="AU314" s="37">
        <v>0</v>
      </c>
      <c r="AV314" s="37"/>
      <c r="AW314" s="37"/>
      <c r="AX314" s="37"/>
      <c r="AY314" s="37"/>
      <c r="AZ314" s="37"/>
      <c r="BA314" s="37">
        <v>0</v>
      </c>
    </row>
    <row r="315" spans="25:53" x14ac:dyDescent="0.3">
      <c r="Y315">
        <v>9</v>
      </c>
      <c r="Z315" s="57">
        <v>44827</v>
      </c>
      <c r="AA315" t="s">
        <v>945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t="s">
        <v>1046</v>
      </c>
      <c r="AS315" t="s">
        <v>1766</v>
      </c>
      <c r="AT315" t="s">
        <v>1766</v>
      </c>
      <c r="AU315" s="18"/>
      <c r="AV315" s="18"/>
      <c r="AW315" s="18"/>
      <c r="AX315" s="18"/>
      <c r="AY315" s="18">
        <v>0</v>
      </c>
      <c r="AZ315" s="18"/>
      <c r="BA315" s="18">
        <v>0</v>
      </c>
    </row>
    <row r="316" spans="25:53" x14ac:dyDescent="0.3">
      <c r="Y316">
        <v>10</v>
      </c>
      <c r="Z316" s="57">
        <v>44845</v>
      </c>
      <c r="AA316" t="s">
        <v>1000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s="36" t="s">
        <v>1047</v>
      </c>
      <c r="AS316" s="36"/>
      <c r="AT316" s="36"/>
      <c r="AU316" s="37"/>
      <c r="AV316" s="37"/>
      <c r="AW316" s="37"/>
      <c r="AX316" s="37"/>
      <c r="AY316" s="37">
        <v>0</v>
      </c>
      <c r="AZ316" s="37"/>
      <c r="BA316" s="37">
        <v>0</v>
      </c>
    </row>
    <row r="317" spans="25:53" x14ac:dyDescent="0.3">
      <c r="Y317">
        <v>11</v>
      </c>
      <c r="Z317" s="57">
        <v>44880</v>
      </c>
      <c r="AA317" t="s">
        <v>1068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t="s">
        <v>1053</v>
      </c>
      <c r="AS317">
        <v>2022</v>
      </c>
      <c r="AT317">
        <v>11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5:53" x14ac:dyDescent="0.3">
      <c r="Z318" t="s">
        <v>1071</v>
      </c>
      <c r="AA318" t="s">
        <v>1069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12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5:53" x14ac:dyDescent="0.3">
      <c r="Y319">
        <v>12</v>
      </c>
      <c r="Z319" t="s">
        <v>1136</v>
      </c>
      <c r="AA319" t="s">
        <v>1135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R319" s="36" t="s">
        <v>1090</v>
      </c>
      <c r="AS319" s="36"/>
      <c r="AT319" s="36"/>
      <c r="AU319" s="37">
        <v>0</v>
      </c>
      <c r="AV319" s="37"/>
      <c r="AW319" s="37"/>
      <c r="AX319" s="37"/>
      <c r="AY319" s="37"/>
      <c r="AZ319" s="37"/>
      <c r="BA319" s="37">
        <v>0</v>
      </c>
    </row>
    <row r="320" spans="25:53" x14ac:dyDescent="0.3">
      <c r="Y320">
        <v>4</v>
      </c>
      <c r="Z320" s="57">
        <v>44659</v>
      </c>
      <c r="AA320" t="s">
        <v>688</v>
      </c>
      <c r="AB320" s="18">
        <v>0</v>
      </c>
      <c r="AC320" s="18"/>
      <c r="AD320" s="18"/>
      <c r="AE320" s="18"/>
      <c r="AF320" s="18"/>
      <c r="AG320" s="18"/>
      <c r="AH320" s="18">
        <v>0</v>
      </c>
      <c r="AR320" t="s">
        <v>1059</v>
      </c>
      <c r="AS320">
        <v>2022</v>
      </c>
      <c r="AT320">
        <v>11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">
      <c r="Z321" s="57">
        <v>44679</v>
      </c>
      <c r="AA321" t="s">
        <v>728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s="36" t="s">
        <v>1091</v>
      </c>
      <c r="AS321" s="36"/>
      <c r="AT321" s="36"/>
      <c r="AU321" s="37">
        <v>0</v>
      </c>
      <c r="AV321" s="37"/>
      <c r="AW321" s="37"/>
      <c r="AX321" s="37"/>
      <c r="AY321" s="37"/>
      <c r="AZ321" s="37"/>
      <c r="BA321" s="37">
        <v>0</v>
      </c>
    </row>
    <row r="322" spans="24:53" x14ac:dyDescent="0.3">
      <c r="X322">
        <v>2023</v>
      </c>
      <c r="Y322">
        <v>1</v>
      </c>
      <c r="Z322" s="57">
        <v>44946</v>
      </c>
      <c r="AA322" t="s">
        <v>1196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t="s">
        <v>1103</v>
      </c>
      <c r="AS322">
        <v>2022</v>
      </c>
      <c r="AT322">
        <v>11</v>
      </c>
      <c r="AU322" s="18">
        <v>0</v>
      </c>
      <c r="AV322" s="18"/>
      <c r="AW322" s="18"/>
      <c r="AX322" s="18"/>
      <c r="AY322" s="18"/>
      <c r="AZ322" s="18"/>
      <c r="BA322" s="18">
        <v>0</v>
      </c>
    </row>
    <row r="323" spans="24:53" x14ac:dyDescent="0.3">
      <c r="Y323">
        <v>2</v>
      </c>
      <c r="Z323" s="57">
        <v>44968</v>
      </c>
      <c r="AA323" t="s">
        <v>1258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s="36" t="s">
        <v>1106</v>
      </c>
      <c r="AS323" s="36"/>
      <c r="AT323" s="36"/>
      <c r="AU323" s="37">
        <v>0</v>
      </c>
      <c r="AV323" s="37"/>
      <c r="AW323" s="37"/>
      <c r="AX323" s="37"/>
      <c r="AY323" s="37"/>
      <c r="AZ323" s="37"/>
      <c r="BA323" s="37">
        <v>0</v>
      </c>
    </row>
    <row r="324" spans="24:53" x14ac:dyDescent="0.3">
      <c r="Z324" t="s">
        <v>1281</v>
      </c>
      <c r="AA324" t="s">
        <v>1282</v>
      </c>
      <c r="AB324" s="18">
        <v>0</v>
      </c>
      <c r="AC324" s="18"/>
      <c r="AD324" s="18"/>
      <c r="AE324" s="18"/>
      <c r="AF324" s="18"/>
      <c r="AG324" s="18"/>
      <c r="AH324" s="18">
        <v>0</v>
      </c>
      <c r="AR324" t="s">
        <v>1102</v>
      </c>
      <c r="AS324">
        <v>2022</v>
      </c>
      <c r="AT324">
        <v>11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4:53" x14ac:dyDescent="0.3">
      <c r="Z325" t="s">
        <v>1285</v>
      </c>
      <c r="AA325" t="s">
        <v>1283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1107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4:53" x14ac:dyDescent="0.3">
      <c r="Y326">
        <v>3</v>
      </c>
      <c r="Z326" t="s">
        <v>1323</v>
      </c>
      <c r="AA326" t="s">
        <v>1321</v>
      </c>
      <c r="AB326" s="18">
        <v>-1.1368683772161603E-13</v>
      </c>
      <c r="AC326" s="18"/>
      <c r="AD326" s="18"/>
      <c r="AE326" s="18"/>
      <c r="AF326" s="18"/>
      <c r="AG326" s="18"/>
      <c r="AH326" s="18">
        <v>-1.1368683772161603E-13</v>
      </c>
      <c r="AR326" t="s">
        <v>1198</v>
      </c>
      <c r="AS326">
        <v>2023</v>
      </c>
      <c r="AT326">
        <v>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">
      <c r="Z327" t="s">
        <v>1326</v>
      </c>
      <c r="AA327" t="s">
        <v>1322</v>
      </c>
      <c r="AB327" s="18">
        <v>0</v>
      </c>
      <c r="AC327" s="18"/>
      <c r="AD327" s="18"/>
      <c r="AE327" s="18"/>
      <c r="AF327" s="18"/>
      <c r="AG327" s="18"/>
      <c r="AH327" s="18">
        <v>0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">
      <c r="Z328" t="s">
        <v>1336</v>
      </c>
      <c r="AA328" t="s">
        <v>1339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3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4:53" x14ac:dyDescent="0.3">
      <c r="Y329">
        <v>5</v>
      </c>
      <c r="Z329" s="57">
        <v>45058</v>
      </c>
      <c r="AA329" t="s">
        <v>1543</v>
      </c>
      <c r="AB329" s="18">
        <v>4785.7</v>
      </c>
      <c r="AC329" s="18"/>
      <c r="AD329" s="18"/>
      <c r="AE329" s="18"/>
      <c r="AF329" s="18"/>
      <c r="AG329" s="18"/>
      <c r="AH329" s="18">
        <v>4785.7</v>
      </c>
      <c r="AT329">
        <v>5</v>
      </c>
      <c r="AU329" s="18">
        <v>0</v>
      </c>
      <c r="AV329" s="18"/>
      <c r="AW329" s="18"/>
      <c r="AX329" s="18"/>
      <c r="AY329" s="18"/>
      <c r="AZ329" s="18"/>
      <c r="BA329" s="18">
        <v>0</v>
      </c>
    </row>
    <row r="330" spans="24:53" x14ac:dyDescent="0.3">
      <c r="Y330">
        <v>6</v>
      </c>
      <c r="Z330" t="s">
        <v>1614</v>
      </c>
      <c r="AA330" t="s">
        <v>1613</v>
      </c>
      <c r="AB330" s="18">
        <v>5874.7</v>
      </c>
      <c r="AC330" s="18"/>
      <c r="AD330" s="18"/>
      <c r="AE330" s="18"/>
      <c r="AF330" s="18"/>
      <c r="AG330" s="18"/>
      <c r="AH330" s="18">
        <v>5874.7</v>
      </c>
      <c r="AT330">
        <v>6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4:53" x14ac:dyDescent="0.3">
      <c r="Z331" s="57">
        <v>45091</v>
      </c>
      <c r="AA331" t="s">
        <v>1629</v>
      </c>
      <c r="AB331" s="18">
        <v>410</v>
      </c>
      <c r="AC331" s="18"/>
      <c r="AD331" s="18"/>
      <c r="AE331" s="18"/>
      <c r="AF331" s="18"/>
      <c r="AG331" s="18"/>
      <c r="AH331" s="18">
        <v>410</v>
      </c>
      <c r="AT331">
        <v>7</v>
      </c>
      <c r="AU331" s="18">
        <v>0</v>
      </c>
      <c r="AV331" s="18"/>
      <c r="AW331" s="18"/>
      <c r="AX331" s="18"/>
      <c r="AY331" s="18"/>
      <c r="AZ331" s="18"/>
      <c r="BA331" s="18">
        <v>0</v>
      </c>
    </row>
    <row r="332" spans="24:53" x14ac:dyDescent="0.3">
      <c r="Z332" s="57">
        <v>45101</v>
      </c>
      <c r="AA332" t="s">
        <v>1654</v>
      </c>
      <c r="AB332" s="18">
        <v>5329.9</v>
      </c>
      <c r="AC332" s="18"/>
      <c r="AD332" s="18"/>
      <c r="AE332" s="18"/>
      <c r="AF332" s="18"/>
      <c r="AG332" s="18"/>
      <c r="AH332" s="18">
        <v>5329.9</v>
      </c>
      <c r="AT332">
        <v>8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4:53" x14ac:dyDescent="0.3">
      <c r="Y333">
        <v>7</v>
      </c>
      <c r="Z333" t="s">
        <v>1727</v>
      </c>
      <c r="AA333" t="s">
        <v>1726</v>
      </c>
      <c r="AB333" s="18">
        <v>5238.8999999999996</v>
      </c>
      <c r="AC333" s="18"/>
      <c r="AD333" s="18"/>
      <c r="AE333" s="18"/>
      <c r="AF333" s="18"/>
      <c r="AG333" s="18"/>
      <c r="AH333" s="18">
        <v>5238.8999999999996</v>
      </c>
      <c r="AT333">
        <v>9</v>
      </c>
      <c r="AU333" s="18">
        <v>5258.3</v>
      </c>
      <c r="AV333" s="18"/>
      <c r="AW333" s="18"/>
      <c r="AX333" s="18"/>
      <c r="AY333" s="18"/>
      <c r="AZ333" s="18"/>
      <c r="BA333" s="18">
        <v>5258.3</v>
      </c>
    </row>
    <row r="334" spans="24:53" x14ac:dyDescent="0.3">
      <c r="Z334" s="57">
        <v>45127</v>
      </c>
      <c r="AA334" t="s">
        <v>1729</v>
      </c>
      <c r="AB334" s="18">
        <v>420</v>
      </c>
      <c r="AC334" s="18"/>
      <c r="AD334" s="18"/>
      <c r="AE334" s="18"/>
      <c r="AF334" s="18"/>
      <c r="AG334" s="18"/>
      <c r="AH334" s="18">
        <v>420</v>
      </c>
      <c r="AT334">
        <v>4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">
      <c r="Y335">
        <v>8</v>
      </c>
      <c r="Z335" s="57">
        <v>45142</v>
      </c>
      <c r="AA335" t="s">
        <v>1801</v>
      </c>
      <c r="AB335" s="18">
        <v>3565.5</v>
      </c>
      <c r="AC335" s="18"/>
      <c r="AD335" s="18"/>
      <c r="AE335" s="18"/>
      <c r="AF335" s="18"/>
      <c r="AG335" s="18"/>
      <c r="AH335" s="18">
        <v>3565.5</v>
      </c>
      <c r="AR335" s="36" t="s">
        <v>1234</v>
      </c>
      <c r="AS335" s="36"/>
      <c r="AT335" s="36"/>
      <c r="AU335" s="37">
        <v>5258.3</v>
      </c>
      <c r="AV335" s="37"/>
      <c r="AW335" s="37"/>
      <c r="AX335" s="37"/>
      <c r="AY335" s="37"/>
      <c r="AZ335" s="37"/>
      <c r="BA335" s="37">
        <v>5258.3</v>
      </c>
    </row>
    <row r="336" spans="24:53" x14ac:dyDescent="0.3">
      <c r="Z336" s="57">
        <v>45153</v>
      </c>
      <c r="AA336" t="s">
        <v>1815</v>
      </c>
      <c r="AB336" s="18">
        <v>1738</v>
      </c>
      <c r="AC336" s="18"/>
      <c r="AD336" s="18"/>
      <c r="AE336" s="18"/>
      <c r="AF336" s="18"/>
      <c r="AG336" s="18"/>
      <c r="AH336" s="18">
        <v>1738</v>
      </c>
      <c r="AR336" t="s">
        <v>1259</v>
      </c>
      <c r="AS336">
        <v>2023</v>
      </c>
      <c r="AT336">
        <v>2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">
      <c r="Z337" s="57">
        <v>45155</v>
      </c>
      <c r="AA337" t="s">
        <v>1824</v>
      </c>
      <c r="AB337" s="18">
        <v>250</v>
      </c>
      <c r="AC337" s="18"/>
      <c r="AD337" s="18"/>
      <c r="AE337" s="18"/>
      <c r="AF337" s="18"/>
      <c r="AG337" s="18"/>
      <c r="AH337" s="18">
        <v>250</v>
      </c>
      <c r="AT337">
        <v>4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">
      <c r="Z338" s="57">
        <v>45160</v>
      </c>
      <c r="AA338" t="s">
        <v>1829</v>
      </c>
      <c r="AB338" s="18">
        <v>1738</v>
      </c>
      <c r="AC338" s="18"/>
      <c r="AD338" s="18"/>
      <c r="AE338" s="18"/>
      <c r="AF338" s="18"/>
      <c r="AG338" s="18"/>
      <c r="AH338" s="18">
        <v>1738</v>
      </c>
      <c r="AR338" s="36" t="s">
        <v>1389</v>
      </c>
      <c r="AS338" s="36"/>
      <c r="AT338" s="36"/>
      <c r="AU338" s="37">
        <v>0</v>
      </c>
      <c r="AV338" s="37"/>
      <c r="AW338" s="37"/>
      <c r="AX338" s="37"/>
      <c r="AY338" s="37"/>
      <c r="AZ338" s="37"/>
      <c r="BA338" s="37">
        <v>0</v>
      </c>
    </row>
    <row r="339" spans="23:53" x14ac:dyDescent="0.3">
      <c r="Z339" s="57">
        <v>45164</v>
      </c>
      <c r="AA339" t="s">
        <v>1833</v>
      </c>
      <c r="AB339" s="18">
        <v>811.2</v>
      </c>
      <c r="AC339" s="18"/>
      <c r="AD339" s="18"/>
      <c r="AE339" s="18"/>
      <c r="AF339" s="18"/>
      <c r="AG339" s="18"/>
      <c r="AH339" s="18">
        <v>811.2</v>
      </c>
      <c r="AR339" t="s">
        <v>1306</v>
      </c>
      <c r="AS339">
        <v>2023</v>
      </c>
      <c r="AT339">
        <v>3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3:53" x14ac:dyDescent="0.3">
      <c r="Z340" s="57">
        <v>45168</v>
      </c>
      <c r="AA340" t="s">
        <v>1838</v>
      </c>
      <c r="AB340" s="18">
        <v>1738</v>
      </c>
      <c r="AC340" s="18"/>
      <c r="AD340" s="18"/>
      <c r="AE340" s="18"/>
      <c r="AF340" s="18"/>
      <c r="AG340" s="18"/>
      <c r="AH340" s="18">
        <v>1738</v>
      </c>
      <c r="AR340" s="36" t="s">
        <v>1390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3:53" x14ac:dyDescent="0.3">
      <c r="Y341">
        <v>9</v>
      </c>
      <c r="Z341" s="57">
        <v>45177</v>
      </c>
      <c r="AA341" t="s">
        <v>1892</v>
      </c>
      <c r="AB341" s="18">
        <v>3005.6</v>
      </c>
      <c r="AC341" s="18"/>
      <c r="AD341" s="18"/>
      <c r="AE341" s="18"/>
      <c r="AF341" s="18"/>
      <c r="AG341" s="18"/>
      <c r="AH341" s="18">
        <v>3005.6</v>
      </c>
      <c r="AR341" t="s">
        <v>1311</v>
      </c>
      <c r="AS341">
        <v>2023</v>
      </c>
      <c r="AT341">
        <v>5</v>
      </c>
      <c r="AU341" s="18"/>
      <c r="AV341" s="18"/>
      <c r="AW341" s="18"/>
      <c r="AX341" s="18"/>
      <c r="AY341" s="18"/>
      <c r="AZ341" s="18">
        <v>0</v>
      </c>
      <c r="BA341" s="18">
        <v>0</v>
      </c>
    </row>
    <row r="342" spans="23:53" x14ac:dyDescent="0.3">
      <c r="Z342" s="57">
        <v>45182</v>
      </c>
      <c r="AA342" t="s">
        <v>1905</v>
      </c>
      <c r="AB342" s="18">
        <v>322.5</v>
      </c>
      <c r="AC342" s="18"/>
      <c r="AD342" s="18"/>
      <c r="AE342" s="18"/>
      <c r="AF342" s="18"/>
      <c r="AG342" s="18"/>
      <c r="AH342" s="18">
        <v>322.5</v>
      </c>
      <c r="AT342">
        <v>6</v>
      </c>
      <c r="AU342" s="18"/>
      <c r="AV342" s="18"/>
      <c r="AW342" s="18"/>
      <c r="AX342" s="18"/>
      <c r="AY342" s="18"/>
      <c r="AZ342" s="18">
        <v>0</v>
      </c>
      <c r="BA342" s="18">
        <v>0</v>
      </c>
    </row>
    <row r="343" spans="23:53" x14ac:dyDescent="0.3">
      <c r="Z343" s="57">
        <v>45192</v>
      </c>
      <c r="AA343" t="s">
        <v>1919</v>
      </c>
      <c r="AB343" s="18">
        <v>2128</v>
      </c>
      <c r="AC343" s="18"/>
      <c r="AD343" s="18"/>
      <c r="AE343" s="18"/>
      <c r="AF343" s="18"/>
      <c r="AG343" s="18"/>
      <c r="AH343" s="18">
        <v>2128</v>
      </c>
      <c r="AT343">
        <v>7</v>
      </c>
      <c r="AU343" s="18"/>
      <c r="AV343" s="18"/>
      <c r="AW343" s="18"/>
      <c r="AX343" s="18"/>
      <c r="AY343" s="18"/>
      <c r="AZ343" s="18">
        <v>0</v>
      </c>
      <c r="BA343" s="18">
        <v>0</v>
      </c>
    </row>
    <row r="344" spans="23:53" x14ac:dyDescent="0.3">
      <c r="Z344" s="57">
        <v>45195</v>
      </c>
      <c r="AA344" t="s">
        <v>1923</v>
      </c>
      <c r="AB344" s="18">
        <v>1196.2</v>
      </c>
      <c r="AC344" s="18"/>
      <c r="AD344" s="18"/>
      <c r="AE344" s="18"/>
      <c r="AF344" s="18"/>
      <c r="AG344" s="18"/>
      <c r="AH344" s="18">
        <v>1196.2</v>
      </c>
      <c r="AT344">
        <v>8</v>
      </c>
      <c r="AU344" s="18"/>
      <c r="AV344" s="18"/>
      <c r="AW344" s="18"/>
      <c r="AX344" s="18"/>
      <c r="AY344" s="18"/>
      <c r="AZ344" s="18">
        <v>0</v>
      </c>
      <c r="BA344" s="18">
        <v>0</v>
      </c>
    </row>
    <row r="345" spans="23:53" x14ac:dyDescent="0.3">
      <c r="Y345">
        <v>10</v>
      </c>
      <c r="Z345" s="57">
        <v>45202</v>
      </c>
      <c r="AA345" t="s">
        <v>1999</v>
      </c>
      <c r="AB345" s="18">
        <v>2615.1999999999998</v>
      </c>
      <c r="AC345" s="18"/>
      <c r="AD345" s="18"/>
      <c r="AE345" s="18"/>
      <c r="AF345" s="18"/>
      <c r="AG345" s="18"/>
      <c r="AH345" s="18">
        <v>2615.1999999999998</v>
      </c>
      <c r="AT345">
        <v>9</v>
      </c>
      <c r="AU345" s="18"/>
      <c r="AV345" s="18"/>
      <c r="AW345" s="18"/>
      <c r="AX345" s="18"/>
      <c r="AY345" s="18"/>
      <c r="AZ345" s="18">
        <v>0</v>
      </c>
      <c r="BA345" s="18">
        <v>0</v>
      </c>
    </row>
    <row r="346" spans="23:53" x14ac:dyDescent="0.3">
      <c r="Z346" t="s">
        <v>2017</v>
      </c>
      <c r="AA346" t="s">
        <v>2018</v>
      </c>
      <c r="AB346" s="18">
        <v>1738</v>
      </c>
      <c r="AC346" s="18"/>
      <c r="AD346" s="18"/>
      <c r="AE346" s="18"/>
      <c r="AF346" s="18"/>
      <c r="AG346" s="18"/>
      <c r="AH346" s="18">
        <v>1738</v>
      </c>
      <c r="AT346">
        <v>10</v>
      </c>
      <c r="AU346" s="18"/>
      <c r="AV346" s="18"/>
      <c r="AW346" s="18"/>
      <c r="AX346" s="18"/>
      <c r="AY346" s="18"/>
      <c r="AZ346" s="18">
        <v>15616.9</v>
      </c>
      <c r="BA346" s="18">
        <v>15616.9</v>
      </c>
    </row>
    <row r="347" spans="23:53" x14ac:dyDescent="0.3">
      <c r="Z347" s="57">
        <v>45225</v>
      </c>
      <c r="AA347" t="s">
        <v>2039</v>
      </c>
      <c r="AB347" s="18">
        <v>2535.5</v>
      </c>
      <c r="AC347" s="18"/>
      <c r="AD347" s="18"/>
      <c r="AE347" s="18"/>
      <c r="AF347" s="18"/>
      <c r="AG347" s="18"/>
      <c r="AH347" s="18">
        <v>2535.5</v>
      </c>
      <c r="AT347">
        <v>4</v>
      </c>
      <c r="AU347" s="18"/>
      <c r="AV347" s="18"/>
      <c r="AW347" s="18"/>
      <c r="AX347" s="18"/>
      <c r="AY347" s="18"/>
      <c r="AZ347" s="18">
        <v>0</v>
      </c>
      <c r="BA347" s="18">
        <v>0</v>
      </c>
    </row>
    <row r="348" spans="23:53" x14ac:dyDescent="0.3">
      <c r="Z348" s="57">
        <v>45226</v>
      </c>
      <c r="AA348" t="s">
        <v>2041</v>
      </c>
      <c r="AB348" s="18">
        <v>648</v>
      </c>
      <c r="AC348" s="18"/>
      <c r="AD348" s="18"/>
      <c r="AE348" s="18"/>
      <c r="AF348" s="18"/>
      <c r="AG348" s="18"/>
      <c r="AH348" s="18">
        <v>648</v>
      </c>
      <c r="AR348" s="36" t="s">
        <v>1391</v>
      </c>
      <c r="AS348" s="36"/>
      <c r="AT348" s="36"/>
      <c r="AU348" s="37"/>
      <c r="AV348" s="37"/>
      <c r="AW348" s="37"/>
      <c r="AX348" s="37"/>
      <c r="AY348" s="37"/>
      <c r="AZ348" s="37">
        <v>15616.9</v>
      </c>
      <c r="BA348" s="37">
        <v>15616.9</v>
      </c>
    </row>
    <row r="349" spans="23:53" x14ac:dyDescent="0.3">
      <c r="Y349">
        <v>4</v>
      </c>
      <c r="Z349" t="s">
        <v>1464</v>
      </c>
      <c r="AA349" t="s">
        <v>1463</v>
      </c>
      <c r="AB349" s="18">
        <v>0</v>
      </c>
      <c r="AC349" s="18"/>
      <c r="AD349" s="18"/>
      <c r="AE349" s="18"/>
      <c r="AF349" s="18"/>
      <c r="AG349" s="18"/>
      <c r="AH349" s="18">
        <v>0</v>
      </c>
      <c r="AR349" t="s">
        <v>1422</v>
      </c>
      <c r="AS349">
        <v>2023</v>
      </c>
      <c r="AT349">
        <v>5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3:53" x14ac:dyDescent="0.3">
      <c r="AA350" t="s">
        <v>1469</v>
      </c>
      <c r="AB350" s="18">
        <v>591.5</v>
      </c>
      <c r="AC350" s="18"/>
      <c r="AD350" s="18"/>
      <c r="AE350" s="18"/>
      <c r="AF350" s="18"/>
      <c r="AG350" s="18"/>
      <c r="AH350" s="18">
        <v>591.5</v>
      </c>
      <c r="AT350">
        <v>6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3:53" x14ac:dyDescent="0.3">
      <c r="Z351" s="57">
        <v>45023</v>
      </c>
      <c r="AA351" t="s">
        <v>1414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7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3:53" x14ac:dyDescent="0.3">
      <c r="W352" s="36" t="s">
        <v>423</v>
      </c>
      <c r="X352" s="36"/>
      <c r="Y352" s="36"/>
      <c r="Z352" s="36"/>
      <c r="AA352" s="36"/>
      <c r="AB352" s="37">
        <v>46680.399999999994</v>
      </c>
      <c r="AC352" s="37"/>
      <c r="AD352" s="37"/>
      <c r="AE352" s="37"/>
      <c r="AF352" s="37"/>
      <c r="AG352" s="37"/>
      <c r="AH352" s="37">
        <v>46680.399999999994</v>
      </c>
      <c r="AT352">
        <v>4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3:53" x14ac:dyDescent="0.3">
      <c r="W353" t="s">
        <v>411</v>
      </c>
      <c r="X353">
        <v>2021</v>
      </c>
      <c r="Y353">
        <v>10</v>
      </c>
      <c r="Z353" s="57">
        <v>44478</v>
      </c>
      <c r="AA353" t="s">
        <v>409</v>
      </c>
      <c r="AB353" s="18">
        <v>0</v>
      </c>
      <c r="AC353" s="18"/>
      <c r="AD353" s="18"/>
      <c r="AE353" s="18"/>
      <c r="AF353" s="18"/>
      <c r="AG353" s="18"/>
      <c r="AH353" s="18">
        <v>0</v>
      </c>
      <c r="AR353" s="36" t="s">
        <v>1438</v>
      </c>
      <c r="AS353" s="36"/>
      <c r="AT353" s="36"/>
      <c r="AU353" s="37">
        <v>0</v>
      </c>
      <c r="AV353" s="37"/>
      <c r="AW353" s="37"/>
      <c r="AX353" s="37"/>
      <c r="AY353" s="37"/>
      <c r="AZ353" s="37"/>
      <c r="BA353" s="37">
        <v>0</v>
      </c>
    </row>
    <row r="354" spans="23:53" x14ac:dyDescent="0.3">
      <c r="Z354" s="57">
        <v>44481</v>
      </c>
      <c r="AA354" t="s">
        <v>413</v>
      </c>
      <c r="AB354" s="18">
        <v>0</v>
      </c>
      <c r="AC354" s="18"/>
      <c r="AD354" s="18"/>
      <c r="AE354" s="18"/>
      <c r="AF354" s="18"/>
      <c r="AG354" s="18"/>
      <c r="AH354" s="18">
        <v>0</v>
      </c>
      <c r="AR354" t="s">
        <v>1455</v>
      </c>
      <c r="AS354">
        <v>2021</v>
      </c>
      <c r="AT354">
        <v>1</v>
      </c>
      <c r="AU354" s="18">
        <v>0</v>
      </c>
      <c r="AV354" s="18"/>
      <c r="AW354" s="18"/>
      <c r="AX354" s="18"/>
      <c r="AY354" s="18"/>
      <c r="AZ354" s="18"/>
      <c r="BA354" s="18">
        <v>0</v>
      </c>
    </row>
    <row r="355" spans="23:53" x14ac:dyDescent="0.3">
      <c r="Z355" s="57">
        <v>44484</v>
      </c>
      <c r="AA355" t="s">
        <v>426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2</v>
      </c>
      <c r="AU355" s="18">
        <v>0</v>
      </c>
      <c r="AV355" s="18"/>
      <c r="AW355" s="18"/>
      <c r="AX355" s="18"/>
      <c r="AY355" s="18"/>
      <c r="AZ355" s="18"/>
      <c r="BA355" s="18">
        <v>0</v>
      </c>
    </row>
    <row r="356" spans="23:53" x14ac:dyDescent="0.3">
      <c r="Z356" s="57">
        <v>44487</v>
      </c>
      <c r="AA356" t="s">
        <v>427</v>
      </c>
      <c r="AB356" s="18">
        <v>0</v>
      </c>
      <c r="AC356" s="18"/>
      <c r="AD356" s="18"/>
      <c r="AE356" s="18"/>
      <c r="AF356" s="18"/>
      <c r="AG356" s="18"/>
      <c r="AH356" s="18">
        <v>0</v>
      </c>
      <c r="AT356">
        <v>5</v>
      </c>
      <c r="AU356" s="18">
        <v>0</v>
      </c>
      <c r="AV356" s="18"/>
      <c r="AW356" s="18"/>
      <c r="AX356" s="18"/>
      <c r="AY356" s="18"/>
      <c r="AZ356" s="18"/>
      <c r="BA356" s="18">
        <v>0</v>
      </c>
    </row>
    <row r="357" spans="23:53" x14ac:dyDescent="0.3">
      <c r="Z357" s="57">
        <v>44488</v>
      </c>
      <c r="AA357" t="s">
        <v>428</v>
      </c>
      <c r="AB357" s="18">
        <v>0</v>
      </c>
      <c r="AC357" s="18"/>
      <c r="AD357" s="18"/>
      <c r="AE357" s="18"/>
      <c r="AF357" s="18"/>
      <c r="AG357" s="18"/>
      <c r="AH357" s="18">
        <v>0</v>
      </c>
      <c r="AT357">
        <v>10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3:53" x14ac:dyDescent="0.3">
      <c r="Z358" s="57">
        <v>44489</v>
      </c>
      <c r="AA358" t="s">
        <v>429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12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3:53" x14ac:dyDescent="0.3">
      <c r="Z359" s="57">
        <v>44495</v>
      </c>
      <c r="AA359" t="s">
        <v>445</v>
      </c>
      <c r="AB359" s="18">
        <v>0</v>
      </c>
      <c r="AC359" s="18"/>
      <c r="AD359" s="18"/>
      <c r="AE359" s="18"/>
      <c r="AF359" s="18"/>
      <c r="AG359" s="18"/>
      <c r="AH359" s="18">
        <v>0</v>
      </c>
      <c r="AS359">
        <v>2023</v>
      </c>
      <c r="AT359">
        <v>5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3:53" x14ac:dyDescent="0.3">
      <c r="Z360" s="57">
        <v>44496</v>
      </c>
      <c r="AA360" t="s">
        <v>447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6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3:53" x14ac:dyDescent="0.3">
      <c r="Y361">
        <v>11</v>
      </c>
      <c r="Z361" s="57">
        <v>44503</v>
      </c>
      <c r="AA361" t="s">
        <v>461</v>
      </c>
      <c r="AB361" s="18">
        <v>0</v>
      </c>
      <c r="AC361" s="18"/>
      <c r="AD361" s="18"/>
      <c r="AE361" s="18"/>
      <c r="AF361" s="18"/>
      <c r="AG361" s="18"/>
      <c r="AH361" s="18">
        <v>0</v>
      </c>
      <c r="AT361">
        <v>7</v>
      </c>
      <c r="AU361" s="18">
        <v>0</v>
      </c>
      <c r="AV361" s="18"/>
      <c r="AW361" s="18"/>
      <c r="AX361" s="18"/>
      <c r="AY361" s="18"/>
      <c r="AZ361" s="18"/>
      <c r="BA361" s="18">
        <v>0</v>
      </c>
    </row>
    <row r="362" spans="23:53" x14ac:dyDescent="0.3">
      <c r="Z362" s="57">
        <v>44506</v>
      </c>
      <c r="AA362" t="s">
        <v>466</v>
      </c>
      <c r="AB362" s="18">
        <v>0</v>
      </c>
      <c r="AC362" s="18"/>
      <c r="AD362" s="18"/>
      <c r="AE362" s="18"/>
      <c r="AF362" s="18"/>
      <c r="AG362" s="18"/>
      <c r="AH362" s="18">
        <v>0</v>
      </c>
      <c r="AT362">
        <v>9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3:53" x14ac:dyDescent="0.3">
      <c r="Z363" s="57">
        <v>44511</v>
      </c>
      <c r="AA363" t="s">
        <v>475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4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3:53" x14ac:dyDescent="0.3">
      <c r="AA364" t="s">
        <v>477</v>
      </c>
      <c r="AB364" s="18">
        <v>0</v>
      </c>
      <c r="AC364" s="18"/>
      <c r="AD364" s="18"/>
      <c r="AE364" s="18"/>
      <c r="AF364" s="18"/>
      <c r="AG364" s="18"/>
      <c r="AH364" s="18">
        <v>0</v>
      </c>
      <c r="AR364" s="36" t="s">
        <v>1530</v>
      </c>
      <c r="AS364" s="36"/>
      <c r="AT364" s="36"/>
      <c r="AU364" s="37">
        <v>0</v>
      </c>
      <c r="AV364" s="37"/>
      <c r="AW364" s="37"/>
      <c r="AX364" s="37"/>
      <c r="AY364" s="37"/>
      <c r="AZ364" s="37"/>
      <c r="BA364" s="37">
        <v>0</v>
      </c>
    </row>
    <row r="365" spans="23:53" x14ac:dyDescent="0.3">
      <c r="Y365">
        <v>12</v>
      </c>
      <c r="Z365" s="57">
        <v>44537</v>
      </c>
      <c r="AA365" t="s">
        <v>503</v>
      </c>
      <c r="AB365" s="18">
        <v>0</v>
      </c>
      <c r="AC365" s="18"/>
      <c r="AD365" s="18"/>
      <c r="AE365" s="18"/>
      <c r="AF365" s="18"/>
      <c r="AG365" s="18"/>
      <c r="AH365" s="18">
        <v>0</v>
      </c>
      <c r="AR365" t="s">
        <v>1700</v>
      </c>
      <c r="AS365">
        <v>2021</v>
      </c>
      <c r="AT365">
        <v>9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3:53" x14ac:dyDescent="0.3">
      <c r="Z366" s="57">
        <v>44540</v>
      </c>
      <c r="AA366" t="s">
        <v>506</v>
      </c>
      <c r="AB366" s="18">
        <v>0</v>
      </c>
      <c r="AC366" s="18"/>
      <c r="AD366" s="18"/>
      <c r="AE366" s="18"/>
      <c r="AF366" s="18"/>
      <c r="AG366" s="18"/>
      <c r="AH366" s="18">
        <v>0</v>
      </c>
      <c r="AR366" s="36" t="s">
        <v>1792</v>
      </c>
      <c r="AS366" s="36"/>
      <c r="AT366" s="36"/>
      <c r="AU366" s="37">
        <v>0</v>
      </c>
      <c r="AV366" s="37"/>
      <c r="AW366" s="37"/>
      <c r="AX366" s="37"/>
      <c r="AY366" s="37"/>
      <c r="AZ366" s="37"/>
      <c r="BA366" s="37">
        <v>0</v>
      </c>
    </row>
    <row r="367" spans="23:53" x14ac:dyDescent="0.3">
      <c r="Z367" s="57">
        <v>44550</v>
      </c>
      <c r="AA367" t="s">
        <v>513</v>
      </c>
      <c r="AB367" s="18">
        <v>0</v>
      </c>
      <c r="AC367" s="18"/>
      <c r="AD367" s="18"/>
      <c r="AE367" s="18"/>
      <c r="AF367" s="18"/>
      <c r="AG367" s="18"/>
      <c r="AH367" s="18">
        <v>0</v>
      </c>
      <c r="AR367" t="s">
        <v>1623</v>
      </c>
      <c r="AS367">
        <v>2023</v>
      </c>
      <c r="AT367">
        <v>6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3:53" x14ac:dyDescent="0.3">
      <c r="Z368" s="57">
        <v>44552</v>
      </c>
      <c r="AA368" t="s">
        <v>524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8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">
      <c r="Z369" s="57">
        <v>44554</v>
      </c>
      <c r="AA369" t="s">
        <v>531</v>
      </c>
      <c r="AB369" s="18">
        <v>0</v>
      </c>
      <c r="AC369" s="18"/>
      <c r="AD369" s="18"/>
      <c r="AE369" s="18"/>
      <c r="AF369" s="18"/>
      <c r="AG369" s="18"/>
      <c r="AH369" s="18">
        <v>0</v>
      </c>
      <c r="AR369" s="36" t="s">
        <v>1793</v>
      </c>
      <c r="AS369" s="36"/>
      <c r="AT369" s="36"/>
      <c r="AU369" s="37">
        <v>0</v>
      </c>
      <c r="AV369" s="37"/>
      <c r="AW369" s="37"/>
      <c r="AX369" s="37"/>
      <c r="AY369" s="37"/>
      <c r="AZ369" s="37"/>
      <c r="BA369" s="37">
        <v>0</v>
      </c>
    </row>
    <row r="370" spans="24:53" x14ac:dyDescent="0.3">
      <c r="Z370" s="57">
        <v>44557</v>
      </c>
      <c r="AA370" t="s">
        <v>532</v>
      </c>
      <c r="AB370" s="18">
        <v>0</v>
      </c>
      <c r="AC370" s="18"/>
      <c r="AD370" s="18"/>
      <c r="AE370" s="18"/>
      <c r="AF370" s="18"/>
      <c r="AG370" s="18"/>
      <c r="AH370" s="18">
        <v>0</v>
      </c>
      <c r="AR370" t="s">
        <v>1705</v>
      </c>
      <c r="AS370">
        <v>2023</v>
      </c>
      <c r="AT370">
        <v>9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4:53" x14ac:dyDescent="0.3">
      <c r="Z371" s="57">
        <v>44560</v>
      </c>
      <c r="AA371" t="s">
        <v>534</v>
      </c>
      <c r="AB371" s="18">
        <v>0</v>
      </c>
      <c r="AC371" s="18"/>
      <c r="AD371" s="18"/>
      <c r="AE371" s="18"/>
      <c r="AF371" s="18"/>
      <c r="AG371" s="18"/>
      <c r="AH371" s="18">
        <v>0</v>
      </c>
      <c r="AR371" s="36" t="s">
        <v>1993</v>
      </c>
      <c r="AS371" s="36"/>
      <c r="AT371" s="36"/>
      <c r="AU371" s="37">
        <v>0</v>
      </c>
      <c r="AV371" s="37"/>
      <c r="AW371" s="37"/>
      <c r="AX371" s="37"/>
      <c r="AY371" s="37"/>
      <c r="AZ371" s="37"/>
      <c r="BA371" s="37">
        <v>0</v>
      </c>
    </row>
    <row r="372" spans="24:53" x14ac:dyDescent="0.3">
      <c r="X372">
        <v>2022</v>
      </c>
      <c r="Y372">
        <v>1</v>
      </c>
      <c r="Z372" s="57">
        <v>44564</v>
      </c>
      <c r="AA372" t="s">
        <v>548</v>
      </c>
      <c r="AB372" s="18">
        <v>0</v>
      </c>
      <c r="AC372" s="18"/>
      <c r="AD372" s="18"/>
      <c r="AE372" s="18"/>
      <c r="AF372" s="18"/>
      <c r="AG372" s="18"/>
      <c r="AH372" s="18">
        <v>0</v>
      </c>
      <c r="AR372" t="s">
        <v>1707</v>
      </c>
      <c r="AS372">
        <v>2023</v>
      </c>
      <c r="AT372">
        <v>9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">
      <c r="Z373" s="57">
        <v>44568</v>
      </c>
      <c r="AA373" t="s">
        <v>550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1994</v>
      </c>
      <c r="AS373" s="36"/>
      <c r="AT373" s="36"/>
      <c r="AU373" s="37">
        <v>0</v>
      </c>
      <c r="AV373" s="37"/>
      <c r="AW373" s="37"/>
      <c r="AX373" s="37"/>
      <c r="AY373" s="37"/>
      <c r="AZ373" s="37"/>
      <c r="BA373" s="37">
        <v>0</v>
      </c>
    </row>
    <row r="374" spans="24:53" x14ac:dyDescent="0.3">
      <c r="Z374" s="57">
        <v>44569</v>
      </c>
      <c r="AA374" t="s">
        <v>551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131</v>
      </c>
      <c r="AU374" s="18">
        <v>587732.79999999993</v>
      </c>
      <c r="AV374" s="18">
        <v>2720</v>
      </c>
      <c r="AW374" s="18">
        <v>13407</v>
      </c>
      <c r="AX374" s="18">
        <v>50585.599999999999</v>
      </c>
      <c r="AY374" s="18">
        <v>0</v>
      </c>
      <c r="AZ374" s="18">
        <v>15616.9</v>
      </c>
      <c r="BA374" s="18">
        <v>670062.29999999993</v>
      </c>
    </row>
    <row r="375" spans="24:53" x14ac:dyDescent="0.3">
      <c r="Z375" s="57">
        <v>44574</v>
      </c>
      <c r="AA375" t="s">
        <v>560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4:53" x14ac:dyDescent="0.3">
      <c r="Z376" s="57">
        <v>44579</v>
      </c>
      <c r="AA376" t="s">
        <v>566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4:53" x14ac:dyDescent="0.3">
      <c r="Y377">
        <v>2</v>
      </c>
      <c r="Z377" s="57">
        <v>44616</v>
      </c>
      <c r="AA377" t="s">
        <v>611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4:53" x14ac:dyDescent="0.3">
      <c r="Z378" s="57">
        <v>44618</v>
      </c>
      <c r="AA378" t="s">
        <v>612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4:53" x14ac:dyDescent="0.3">
      <c r="Y379">
        <v>3</v>
      </c>
      <c r="Z379" s="57">
        <v>44634</v>
      </c>
      <c r="AA379" t="s">
        <v>648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4:53" x14ac:dyDescent="0.3">
      <c r="Z380" s="57">
        <v>44635</v>
      </c>
      <c r="AA380" t="s">
        <v>650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4:53" x14ac:dyDescent="0.3">
      <c r="Z381" s="57">
        <v>44638</v>
      </c>
      <c r="AA381" t="s">
        <v>652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4:53" x14ac:dyDescent="0.3">
      <c r="Z382" s="57">
        <v>44643</v>
      </c>
      <c r="AA382" t="s">
        <v>655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4:53" x14ac:dyDescent="0.3">
      <c r="Z383" s="57">
        <v>44645</v>
      </c>
      <c r="AA383" t="s">
        <v>662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4:53" x14ac:dyDescent="0.3">
      <c r="Z384" s="57">
        <v>44649</v>
      </c>
      <c r="AA384" t="s">
        <v>664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5:34" x14ac:dyDescent="0.3">
      <c r="Y385">
        <v>5</v>
      </c>
      <c r="Z385" s="57">
        <v>44687</v>
      </c>
      <c r="AA385" t="s">
        <v>764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5:34" x14ac:dyDescent="0.3">
      <c r="Z386" s="57">
        <v>44688</v>
      </c>
      <c r="AA386" t="s">
        <v>766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5:34" x14ac:dyDescent="0.3">
      <c r="Z387" s="57">
        <v>44695</v>
      </c>
      <c r="AA387" t="s">
        <v>779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5:34" x14ac:dyDescent="0.3">
      <c r="Z388" s="57">
        <v>44699</v>
      </c>
      <c r="AA388" t="s">
        <v>782</v>
      </c>
      <c r="AB388" s="18">
        <v>0</v>
      </c>
      <c r="AC388" s="18"/>
      <c r="AD388" s="18"/>
      <c r="AE388" s="18"/>
      <c r="AF388" s="18"/>
      <c r="AG388" s="18"/>
      <c r="AH388" s="18">
        <v>0</v>
      </c>
    </row>
    <row r="389" spans="25:34" x14ac:dyDescent="0.3">
      <c r="Z389" s="57">
        <v>44701</v>
      </c>
      <c r="AA389" t="s">
        <v>785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34" x14ac:dyDescent="0.3">
      <c r="Z390" s="57">
        <v>44702</v>
      </c>
      <c r="AA390" t="s">
        <v>791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34" x14ac:dyDescent="0.3">
      <c r="Z391" s="57">
        <v>44704</v>
      </c>
      <c r="AA391" t="s">
        <v>795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34" x14ac:dyDescent="0.3">
      <c r="Z392" s="57">
        <v>44706</v>
      </c>
      <c r="AA392" t="s">
        <v>798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34" x14ac:dyDescent="0.3">
      <c r="Y393">
        <v>6</v>
      </c>
      <c r="Z393" s="57">
        <v>44714</v>
      </c>
      <c r="AA393" t="s">
        <v>828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34" x14ac:dyDescent="0.3">
      <c r="Z394" s="57">
        <v>44716</v>
      </c>
      <c r="AA394" t="s">
        <v>830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34" x14ac:dyDescent="0.3">
      <c r="Z395" s="57">
        <v>44723</v>
      </c>
      <c r="AA395" t="s">
        <v>836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34" x14ac:dyDescent="0.3">
      <c r="Z396" s="57">
        <v>44730</v>
      </c>
      <c r="AA396" t="s">
        <v>844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34" x14ac:dyDescent="0.3">
      <c r="Z397" s="57">
        <v>44736</v>
      </c>
      <c r="AA397" t="s">
        <v>847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34" x14ac:dyDescent="0.3">
      <c r="Y398">
        <v>7</v>
      </c>
      <c r="Z398" s="57">
        <v>44756</v>
      </c>
      <c r="AA398" t="s">
        <v>860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34" x14ac:dyDescent="0.3">
      <c r="Z399" s="57">
        <v>44760</v>
      </c>
      <c r="AA399" t="s">
        <v>868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34" x14ac:dyDescent="0.3">
      <c r="Z400" s="57">
        <v>44762</v>
      </c>
      <c r="AA400" t="s">
        <v>869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">
      <c r="Z401" s="57">
        <v>44765</v>
      </c>
      <c r="AA401" t="s">
        <v>870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">
      <c r="Y402">
        <v>8</v>
      </c>
      <c r="Z402" s="57">
        <v>44779</v>
      </c>
      <c r="AA402" t="s">
        <v>897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">
      <c r="Z403" s="57">
        <v>44785</v>
      </c>
      <c r="AA403" t="s">
        <v>901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">
      <c r="Z404" s="57">
        <v>44796</v>
      </c>
      <c r="AA404" t="s">
        <v>912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">
      <c r="Y405">
        <v>9</v>
      </c>
      <c r="Z405" s="57">
        <v>44806</v>
      </c>
      <c r="AA405" t="s">
        <v>926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">
      <c r="Z406" s="57">
        <v>44810</v>
      </c>
      <c r="AA406" t="s">
        <v>929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">
      <c r="Z407" s="57">
        <v>44813</v>
      </c>
      <c r="AA407" t="s">
        <v>933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">
      <c r="Z408" s="57">
        <v>44817</v>
      </c>
      <c r="AA408" t="s">
        <v>935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">
      <c r="AA409" t="s">
        <v>936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">
      <c r="Y410">
        <v>10</v>
      </c>
      <c r="Z410" t="s">
        <v>994</v>
      </c>
      <c r="AA410" t="s">
        <v>989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">
      <c r="Z411" s="57">
        <v>44847</v>
      </c>
      <c r="AA411" t="s">
        <v>1001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">
      <c r="Z412" s="57">
        <v>44856</v>
      </c>
      <c r="AA412" t="s">
        <v>1012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">
      <c r="Z413" s="57">
        <v>44861</v>
      </c>
      <c r="AA413" t="s">
        <v>1014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">
      <c r="Z414" s="57">
        <v>44865</v>
      </c>
      <c r="AA414" t="s">
        <v>1016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">
      <c r="Y415">
        <v>11</v>
      </c>
      <c r="Z415" s="57">
        <v>44869</v>
      </c>
      <c r="AA415" t="s">
        <v>1052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">
      <c r="Z416" s="57">
        <v>44876</v>
      </c>
      <c r="AA416" t="s">
        <v>1066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">
      <c r="Z417" t="s">
        <v>1072</v>
      </c>
      <c r="AA417" t="s">
        <v>1077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">
      <c r="Y418">
        <v>12</v>
      </c>
      <c r="Z418" s="57">
        <v>44897</v>
      </c>
      <c r="AA418" t="s">
        <v>1111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">
      <c r="AA419" t="s">
        <v>1113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">
      <c r="Z420" s="57">
        <v>44898</v>
      </c>
      <c r="AA420" t="s">
        <v>1117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">
      <c r="Z421" s="57">
        <v>44904</v>
      </c>
      <c r="AA421" t="s">
        <v>1124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">
      <c r="Z422" s="57">
        <v>44917</v>
      </c>
      <c r="AA422" t="s">
        <v>1129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">
      <c r="Z423" s="57">
        <v>44923</v>
      </c>
      <c r="AA423" t="s">
        <v>1140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">
      <c r="Z424" s="57">
        <v>44925</v>
      </c>
      <c r="AA424" t="s">
        <v>1141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">
      <c r="Y425">
        <v>4</v>
      </c>
      <c r="Z425" s="57">
        <v>44652</v>
      </c>
      <c r="AA425" t="s">
        <v>685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">
      <c r="Z426" s="57">
        <v>44656</v>
      </c>
      <c r="AA426" t="s">
        <v>687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">
      <c r="Z427" s="57">
        <v>44660</v>
      </c>
      <c r="AA427" t="s">
        <v>691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">
      <c r="Z428" s="57">
        <v>44664</v>
      </c>
      <c r="AA428" t="s">
        <v>695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">
      <c r="Z429" s="57">
        <v>44667</v>
      </c>
      <c r="AA429" t="s">
        <v>698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">
      <c r="Z430" s="57">
        <v>44670</v>
      </c>
      <c r="AA430" t="s">
        <v>700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">
      <c r="Z431" s="57">
        <v>44674</v>
      </c>
      <c r="AA431" t="s">
        <v>720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">
      <c r="Z432" s="57">
        <v>44679</v>
      </c>
      <c r="AA432" t="s">
        <v>727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4:34" x14ac:dyDescent="0.3">
      <c r="Z433" s="57">
        <v>44681</v>
      </c>
      <c r="AA433" t="s">
        <v>731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4:34" x14ac:dyDescent="0.3">
      <c r="X434">
        <v>2023</v>
      </c>
      <c r="Y434">
        <v>1</v>
      </c>
      <c r="Z434" s="57">
        <v>44931</v>
      </c>
      <c r="AA434" t="s">
        <v>1169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4:34" x14ac:dyDescent="0.3">
      <c r="Z435" s="57">
        <v>44933</v>
      </c>
      <c r="AA435" t="s">
        <v>1173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4:34" x14ac:dyDescent="0.3">
      <c r="Z436" s="57">
        <v>44935</v>
      </c>
      <c r="AA436" t="s">
        <v>1176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4:34" x14ac:dyDescent="0.3">
      <c r="Z437" s="57">
        <v>44938</v>
      </c>
      <c r="AA437" t="s">
        <v>1183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4:34" x14ac:dyDescent="0.3">
      <c r="Z438" s="57">
        <v>44940</v>
      </c>
      <c r="AA438" t="s">
        <v>1191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4:34" x14ac:dyDescent="0.3">
      <c r="Z439" s="57">
        <v>44945</v>
      </c>
      <c r="AA439" t="s">
        <v>1195</v>
      </c>
      <c r="AB439" s="18">
        <v>6402.8</v>
      </c>
      <c r="AC439" s="18"/>
      <c r="AD439" s="18"/>
      <c r="AE439" s="18"/>
      <c r="AF439" s="18"/>
      <c r="AG439" s="18"/>
      <c r="AH439" s="18">
        <v>6402.8</v>
      </c>
    </row>
    <row r="440" spans="24:34" x14ac:dyDescent="0.3">
      <c r="Z440" s="57">
        <v>44956</v>
      </c>
      <c r="AA440" t="s">
        <v>1206</v>
      </c>
      <c r="AB440" s="18">
        <v>14617.8</v>
      </c>
      <c r="AC440" s="18"/>
      <c r="AD440" s="18"/>
      <c r="AE440" s="18"/>
      <c r="AF440" s="18"/>
      <c r="AG440" s="18"/>
      <c r="AH440" s="18">
        <v>14617.8</v>
      </c>
    </row>
    <row r="441" spans="24:34" x14ac:dyDescent="0.3">
      <c r="Y441">
        <v>2</v>
      </c>
      <c r="Z441" t="s">
        <v>1240</v>
      </c>
      <c r="AA441" t="s">
        <v>1239</v>
      </c>
      <c r="AB441" s="18">
        <v>7081.8</v>
      </c>
      <c r="AC441" s="18"/>
      <c r="AD441" s="18"/>
      <c r="AE441" s="18"/>
      <c r="AF441" s="18"/>
      <c r="AG441" s="18"/>
      <c r="AH441" s="18">
        <v>7081.8</v>
      </c>
    </row>
    <row r="442" spans="24:34" x14ac:dyDescent="0.3">
      <c r="Z442" t="s">
        <v>1248</v>
      </c>
      <c r="AA442" t="s">
        <v>1247</v>
      </c>
      <c r="AB442" s="18">
        <v>13868.8</v>
      </c>
      <c r="AC442" s="18"/>
      <c r="AD442" s="18"/>
      <c r="AE442" s="18"/>
      <c r="AF442" s="18"/>
      <c r="AG442" s="18"/>
      <c r="AH442" s="18">
        <v>13868.8</v>
      </c>
    </row>
    <row r="443" spans="24:34" x14ac:dyDescent="0.3">
      <c r="AA443" t="s">
        <v>1249</v>
      </c>
      <c r="AB443" s="18">
        <v>250</v>
      </c>
      <c r="AC443" s="18"/>
      <c r="AD443" s="18"/>
      <c r="AE443" s="18"/>
      <c r="AF443" s="18"/>
      <c r="AG443" s="18"/>
      <c r="AH443" s="18">
        <v>250</v>
      </c>
    </row>
    <row r="444" spans="24:34" x14ac:dyDescent="0.3">
      <c r="Z444" s="57">
        <v>44968</v>
      </c>
      <c r="AA444" t="s">
        <v>1256</v>
      </c>
      <c r="AB444" s="18">
        <v>15226.8</v>
      </c>
      <c r="AC444" s="18"/>
      <c r="AD444" s="18"/>
      <c r="AE444" s="18"/>
      <c r="AF444" s="18"/>
      <c r="AG444" s="18"/>
      <c r="AH444" s="18">
        <v>15226.8</v>
      </c>
    </row>
    <row r="445" spans="24:34" x14ac:dyDescent="0.3">
      <c r="AA445" t="s">
        <v>1257</v>
      </c>
      <c r="AB445" s="18">
        <v>312.5</v>
      </c>
      <c r="AC445" s="18"/>
      <c r="AD445" s="18"/>
      <c r="AE445" s="18"/>
      <c r="AF445" s="18"/>
      <c r="AG445" s="18"/>
      <c r="AH445" s="18">
        <v>312.5</v>
      </c>
    </row>
    <row r="446" spans="24:34" x14ac:dyDescent="0.3">
      <c r="Z446" t="s">
        <v>1266</v>
      </c>
      <c r="AA446" t="s">
        <v>1265</v>
      </c>
      <c r="AB446" s="18">
        <v>13369.6</v>
      </c>
      <c r="AC446" s="18"/>
      <c r="AD446" s="18"/>
      <c r="AE446" s="18"/>
      <c r="AF446" s="18"/>
      <c r="AG446" s="18"/>
      <c r="AH446" s="18">
        <v>13369.6</v>
      </c>
    </row>
    <row r="447" spans="24:34" x14ac:dyDescent="0.3">
      <c r="AA447" t="s">
        <v>1268</v>
      </c>
      <c r="AB447" s="18">
        <v>437.5</v>
      </c>
      <c r="AC447" s="18"/>
      <c r="AD447" s="18"/>
      <c r="AE447" s="18"/>
      <c r="AF447" s="18"/>
      <c r="AG447" s="18"/>
      <c r="AH447" s="18">
        <v>437.5</v>
      </c>
    </row>
    <row r="448" spans="24:34" x14ac:dyDescent="0.3">
      <c r="AA448" t="s">
        <v>1269</v>
      </c>
      <c r="AB448" s="18">
        <v>7304</v>
      </c>
      <c r="AC448" s="18"/>
      <c r="AD448" s="18"/>
      <c r="AE448" s="18"/>
      <c r="AF448" s="18"/>
      <c r="AG448" s="18"/>
      <c r="AH448" s="18">
        <v>7304</v>
      </c>
    </row>
    <row r="449" spans="25:34" x14ac:dyDescent="0.3">
      <c r="Z449" s="57">
        <v>44978</v>
      </c>
      <c r="AA449" t="s">
        <v>1276</v>
      </c>
      <c r="AB449" s="18">
        <v>750</v>
      </c>
      <c r="AC449" s="18"/>
      <c r="AD449" s="18"/>
      <c r="AE449" s="18"/>
      <c r="AF449" s="18"/>
      <c r="AG449" s="18"/>
      <c r="AH449" s="18">
        <v>750</v>
      </c>
    </row>
    <row r="450" spans="25:34" x14ac:dyDescent="0.3">
      <c r="AA450" t="s">
        <v>1277</v>
      </c>
      <c r="AB450" s="18">
        <v>43750</v>
      </c>
      <c r="AC450" s="18"/>
      <c r="AD450" s="18"/>
      <c r="AE450" s="18"/>
      <c r="AF450" s="18"/>
      <c r="AG450" s="18"/>
      <c r="AH450" s="18">
        <v>43750</v>
      </c>
    </row>
    <row r="451" spans="25:34" x14ac:dyDescent="0.3">
      <c r="Z451" t="s">
        <v>1281</v>
      </c>
      <c r="AA451" t="s">
        <v>1279</v>
      </c>
      <c r="AB451" s="18">
        <v>1567.5</v>
      </c>
      <c r="AC451" s="18"/>
      <c r="AD451" s="18"/>
      <c r="AE451" s="18"/>
      <c r="AF451" s="18"/>
      <c r="AG451" s="18"/>
      <c r="AH451" s="18">
        <v>1567.5</v>
      </c>
    </row>
    <row r="452" spans="25:34" x14ac:dyDescent="0.3">
      <c r="Y452">
        <v>3</v>
      </c>
      <c r="Z452" t="s">
        <v>1310</v>
      </c>
      <c r="AA452" t="s">
        <v>1309</v>
      </c>
      <c r="AB452" s="18">
        <v>937.5</v>
      </c>
      <c r="AC452" s="18"/>
      <c r="AD452" s="18"/>
      <c r="AE452" s="18"/>
      <c r="AF452" s="18"/>
      <c r="AG452" s="18"/>
      <c r="AH452" s="18">
        <v>937.5</v>
      </c>
    </row>
    <row r="453" spans="25:34" x14ac:dyDescent="0.3">
      <c r="AA453" t="s">
        <v>1313</v>
      </c>
      <c r="AB453" s="18">
        <v>42610</v>
      </c>
      <c r="AC453" s="18"/>
      <c r="AD453" s="18"/>
      <c r="AE453" s="18"/>
      <c r="AF453" s="18"/>
      <c r="AG453" s="18"/>
      <c r="AH453" s="18">
        <v>42610</v>
      </c>
    </row>
    <row r="454" spans="25:34" x14ac:dyDescent="0.3">
      <c r="Z454" t="s">
        <v>1334</v>
      </c>
      <c r="AA454" t="s">
        <v>1333</v>
      </c>
      <c r="AB454" s="18">
        <v>200</v>
      </c>
      <c r="AC454" s="18"/>
      <c r="AD454" s="18"/>
      <c r="AE454" s="18"/>
      <c r="AF454" s="18"/>
      <c r="AG454" s="18"/>
      <c r="AH454" s="18">
        <v>200</v>
      </c>
    </row>
    <row r="455" spans="25:34" x14ac:dyDescent="0.3">
      <c r="Z455" t="s">
        <v>1336</v>
      </c>
      <c r="AA455" t="s">
        <v>1337</v>
      </c>
      <c r="AB455" s="18">
        <v>625</v>
      </c>
      <c r="AC455" s="18"/>
      <c r="AD455" s="18"/>
      <c r="AE455" s="18"/>
      <c r="AF455" s="18"/>
      <c r="AG455" s="18"/>
      <c r="AH455" s="18">
        <v>625</v>
      </c>
    </row>
    <row r="456" spans="25:34" x14ac:dyDescent="0.3">
      <c r="AA456" t="s">
        <v>1338</v>
      </c>
      <c r="AB456" s="18">
        <v>29168</v>
      </c>
      <c r="AC456" s="18"/>
      <c r="AD456" s="18"/>
      <c r="AE456" s="18"/>
      <c r="AF456" s="18"/>
      <c r="AG456" s="18"/>
      <c r="AH456" s="18">
        <v>29168</v>
      </c>
    </row>
    <row r="457" spans="25:34" x14ac:dyDescent="0.3">
      <c r="Z457" t="s">
        <v>1350</v>
      </c>
      <c r="AA457" t="s">
        <v>1348</v>
      </c>
      <c r="AB457" s="18">
        <v>312.5</v>
      </c>
      <c r="AC457" s="18"/>
      <c r="AD457" s="18"/>
      <c r="AE457" s="18"/>
      <c r="AF457" s="18"/>
      <c r="AG457" s="18"/>
      <c r="AH457" s="18">
        <v>312.5</v>
      </c>
    </row>
    <row r="458" spans="25:34" x14ac:dyDescent="0.3">
      <c r="AA458" t="s">
        <v>1349</v>
      </c>
      <c r="AB458" s="18">
        <v>15506</v>
      </c>
      <c r="AC458" s="18"/>
      <c r="AD458" s="18"/>
      <c r="AE458" s="18"/>
      <c r="AF458" s="18"/>
      <c r="AG458" s="18"/>
      <c r="AH458" s="18">
        <v>15506</v>
      </c>
    </row>
    <row r="459" spans="25:34" x14ac:dyDescent="0.3">
      <c r="Z459" t="s">
        <v>1364</v>
      </c>
      <c r="AA459" t="s">
        <v>1367</v>
      </c>
      <c r="AB459" s="18">
        <v>312.5</v>
      </c>
      <c r="AC459" s="18"/>
      <c r="AD459" s="18"/>
      <c r="AE459" s="18"/>
      <c r="AF459" s="18"/>
      <c r="AG459" s="18"/>
      <c r="AH459" s="18">
        <v>312.5</v>
      </c>
    </row>
    <row r="460" spans="25:34" x14ac:dyDescent="0.3">
      <c r="AA460" t="s">
        <v>1368</v>
      </c>
      <c r="AB460" s="18">
        <v>12610</v>
      </c>
      <c r="AC460" s="18"/>
      <c r="AD460" s="18"/>
      <c r="AE460" s="18"/>
      <c r="AF460" s="18"/>
      <c r="AG460" s="18"/>
      <c r="AH460" s="18">
        <v>12610</v>
      </c>
    </row>
    <row r="461" spans="25:34" x14ac:dyDescent="0.3">
      <c r="Y461">
        <v>5</v>
      </c>
      <c r="Z461" s="57">
        <v>45048</v>
      </c>
      <c r="AA461" t="s">
        <v>1533</v>
      </c>
      <c r="AB461" s="18">
        <v>187.5</v>
      </c>
      <c r="AC461" s="18"/>
      <c r="AD461" s="18"/>
      <c r="AE461" s="18"/>
      <c r="AF461" s="18"/>
      <c r="AG461" s="18"/>
      <c r="AH461" s="18">
        <v>187.5</v>
      </c>
    </row>
    <row r="462" spans="25:34" x14ac:dyDescent="0.3">
      <c r="AA462" t="s">
        <v>1534</v>
      </c>
      <c r="AB462" s="18">
        <v>10079.6</v>
      </c>
      <c r="AC462" s="18"/>
      <c r="AD462" s="18"/>
      <c r="AE462" s="18"/>
      <c r="AF462" s="18"/>
      <c r="AG462" s="18"/>
      <c r="AH462" s="18">
        <v>10079.6</v>
      </c>
    </row>
    <row r="463" spans="25:34" x14ac:dyDescent="0.3">
      <c r="Z463" s="57">
        <v>45054</v>
      </c>
      <c r="AA463" t="s">
        <v>1540</v>
      </c>
      <c r="AB463" s="18">
        <v>937.5</v>
      </c>
      <c r="AC463" s="18"/>
      <c r="AD463" s="18"/>
      <c r="AE463" s="18"/>
      <c r="AF463" s="18"/>
      <c r="AG463" s="18"/>
      <c r="AH463" s="18">
        <v>937.5</v>
      </c>
    </row>
    <row r="464" spans="25:34" x14ac:dyDescent="0.3">
      <c r="AA464" t="s">
        <v>1541</v>
      </c>
      <c r="AB464" s="18">
        <v>45901.2</v>
      </c>
      <c r="AC464" s="18"/>
      <c r="AD464" s="18"/>
      <c r="AE464" s="18"/>
      <c r="AF464" s="18"/>
      <c r="AG464" s="18"/>
      <c r="AH464" s="18">
        <v>45901.2</v>
      </c>
    </row>
    <row r="465" spans="25:34" x14ac:dyDescent="0.3">
      <c r="Z465" s="57">
        <v>45066</v>
      </c>
      <c r="AA465" t="s">
        <v>1557</v>
      </c>
      <c r="AB465" s="18">
        <v>187.5</v>
      </c>
      <c r="AC465" s="18"/>
      <c r="AD465" s="18"/>
      <c r="AE465" s="18"/>
      <c r="AF465" s="18"/>
      <c r="AG465" s="18"/>
      <c r="AH465" s="18">
        <v>187.5</v>
      </c>
    </row>
    <row r="466" spans="25:34" x14ac:dyDescent="0.3">
      <c r="AA466" t="s">
        <v>1558</v>
      </c>
      <c r="AB466" s="18">
        <v>10713.8</v>
      </c>
      <c r="AC466" s="18"/>
      <c r="AD466" s="18"/>
      <c r="AE466" s="18"/>
      <c r="AF466" s="18"/>
      <c r="AG466" s="18"/>
      <c r="AH466" s="18">
        <v>10713.8</v>
      </c>
    </row>
    <row r="467" spans="25:34" x14ac:dyDescent="0.3">
      <c r="Z467" s="57">
        <v>45072</v>
      </c>
      <c r="AA467" t="s">
        <v>1561</v>
      </c>
      <c r="AB467" s="18">
        <v>0</v>
      </c>
      <c r="AC467" s="18"/>
      <c r="AD467" s="18"/>
      <c r="AE467" s="18"/>
      <c r="AF467" s="18"/>
      <c r="AG467" s="18"/>
      <c r="AH467" s="18">
        <v>0</v>
      </c>
    </row>
    <row r="468" spans="25:34" x14ac:dyDescent="0.3">
      <c r="Y468">
        <v>6</v>
      </c>
      <c r="Z468" t="s">
        <v>1639</v>
      </c>
      <c r="AA468" t="s">
        <v>1636</v>
      </c>
      <c r="AB468" s="18">
        <v>375</v>
      </c>
      <c r="AC468" s="18"/>
      <c r="AD468" s="18"/>
      <c r="AE468" s="18"/>
      <c r="AF468" s="18"/>
      <c r="AG468" s="18"/>
      <c r="AH468" s="18">
        <v>375</v>
      </c>
    </row>
    <row r="469" spans="25:34" x14ac:dyDescent="0.3">
      <c r="AA469" t="s">
        <v>1637</v>
      </c>
      <c r="AB469" s="18">
        <v>16367</v>
      </c>
      <c r="AC469" s="18"/>
      <c r="AD469" s="18"/>
      <c r="AE469" s="18"/>
      <c r="AF469" s="18"/>
      <c r="AG469" s="18"/>
      <c r="AH469" s="18">
        <v>16367</v>
      </c>
    </row>
    <row r="470" spans="25:34" x14ac:dyDescent="0.3">
      <c r="Y470">
        <v>7</v>
      </c>
      <c r="Z470" t="s">
        <v>1711</v>
      </c>
      <c r="AA470" t="s">
        <v>1709</v>
      </c>
      <c r="AB470" s="18">
        <v>112.9</v>
      </c>
      <c r="AC470" s="18"/>
      <c r="AD470" s="18"/>
      <c r="AE470" s="18"/>
      <c r="AF470" s="18"/>
      <c r="AG470" s="18"/>
      <c r="AH470" s="18">
        <v>112.9</v>
      </c>
    </row>
    <row r="471" spans="25:34" x14ac:dyDescent="0.3">
      <c r="Z471" s="57">
        <v>45133</v>
      </c>
      <c r="AA471" t="s">
        <v>1728</v>
      </c>
      <c r="AB471" s="18">
        <v>62.5</v>
      </c>
      <c r="AC471" s="18"/>
      <c r="AD471" s="18"/>
      <c r="AE471" s="18"/>
      <c r="AF471" s="18"/>
      <c r="AG471" s="18"/>
      <c r="AH471" s="18">
        <v>62.5</v>
      </c>
    </row>
    <row r="472" spans="25:34" x14ac:dyDescent="0.3">
      <c r="Z472" t="s">
        <v>1735</v>
      </c>
      <c r="AA472" t="s">
        <v>1734</v>
      </c>
      <c r="AB472" s="18">
        <v>6194</v>
      </c>
      <c r="AC472" s="18"/>
      <c r="AD472" s="18"/>
      <c r="AE472" s="18"/>
      <c r="AF472" s="18"/>
      <c r="AG472" s="18"/>
      <c r="AH472" s="18">
        <v>6194</v>
      </c>
    </row>
    <row r="473" spans="25:34" x14ac:dyDescent="0.3">
      <c r="Z473" s="57">
        <v>45134</v>
      </c>
      <c r="AA473" t="s">
        <v>1738</v>
      </c>
      <c r="AB473" s="18">
        <v>187.5</v>
      </c>
      <c r="AC473" s="18"/>
      <c r="AD473" s="18"/>
      <c r="AE473" s="18"/>
      <c r="AF473" s="18"/>
      <c r="AG473" s="18"/>
      <c r="AH473" s="18">
        <v>187.5</v>
      </c>
    </row>
    <row r="474" spans="25:34" x14ac:dyDescent="0.3">
      <c r="AA474" t="s">
        <v>1739</v>
      </c>
      <c r="AB474" s="18">
        <v>7121</v>
      </c>
      <c r="AC474" s="18"/>
      <c r="AD474" s="18"/>
      <c r="AE474" s="18"/>
      <c r="AF474" s="18"/>
      <c r="AG474" s="18"/>
      <c r="AH474" s="18">
        <v>7121</v>
      </c>
    </row>
    <row r="475" spans="25:34" x14ac:dyDescent="0.3">
      <c r="Y475">
        <v>8</v>
      </c>
      <c r="Z475" s="57">
        <v>45142</v>
      </c>
      <c r="AA475" t="s">
        <v>1802</v>
      </c>
      <c r="AB475" s="18">
        <v>5858</v>
      </c>
      <c r="AC475" s="18"/>
      <c r="AD475" s="18"/>
      <c r="AE475" s="18"/>
      <c r="AF475" s="18"/>
      <c r="AG475" s="18"/>
      <c r="AH475" s="18">
        <v>5858</v>
      </c>
    </row>
    <row r="476" spans="25:34" x14ac:dyDescent="0.3">
      <c r="Z476" s="57">
        <v>45145</v>
      </c>
      <c r="AA476" t="s">
        <v>1807</v>
      </c>
      <c r="AB476" s="18">
        <v>250</v>
      </c>
      <c r="AC476" s="18"/>
      <c r="AD476" s="18"/>
      <c r="AE476" s="18"/>
      <c r="AF476" s="18"/>
      <c r="AG476" s="18"/>
      <c r="AH476" s="18">
        <v>250</v>
      </c>
    </row>
    <row r="477" spans="25:34" x14ac:dyDescent="0.3">
      <c r="AA477" t="s">
        <v>1808</v>
      </c>
      <c r="AB477" s="18">
        <v>3124</v>
      </c>
      <c r="AC477" s="18"/>
      <c r="AD477" s="18"/>
      <c r="AE477" s="18"/>
      <c r="AF477" s="18"/>
      <c r="AG477" s="18"/>
      <c r="AH477" s="18">
        <v>3124</v>
      </c>
    </row>
    <row r="478" spans="25:34" x14ac:dyDescent="0.3">
      <c r="AA478" t="s">
        <v>1809</v>
      </c>
      <c r="AB478" s="18">
        <v>2734</v>
      </c>
      <c r="AC478" s="18"/>
      <c r="AD478" s="18"/>
      <c r="AE478" s="18"/>
      <c r="AF478" s="18"/>
      <c r="AG478" s="18"/>
      <c r="AH478" s="18">
        <v>2734</v>
      </c>
    </row>
    <row r="479" spans="25:34" x14ac:dyDescent="0.3">
      <c r="Z479" t="s">
        <v>1818</v>
      </c>
      <c r="AA479" t="s">
        <v>1816</v>
      </c>
      <c r="AB479" s="18">
        <v>125</v>
      </c>
      <c r="AC479" s="18"/>
      <c r="AD479" s="18"/>
      <c r="AE479" s="18"/>
      <c r="AF479" s="18"/>
      <c r="AG479" s="18"/>
      <c r="AH479" s="18">
        <v>125</v>
      </c>
    </row>
    <row r="480" spans="25:34" x14ac:dyDescent="0.3">
      <c r="AA480" t="s">
        <v>1817</v>
      </c>
      <c r="AB480" s="18">
        <v>5427</v>
      </c>
      <c r="AC480" s="18"/>
      <c r="AD480" s="18"/>
      <c r="AE480" s="18"/>
      <c r="AF480" s="18"/>
      <c r="AG480" s="18"/>
      <c r="AH480" s="18">
        <v>5427</v>
      </c>
    </row>
    <row r="481" spans="25:34" x14ac:dyDescent="0.3">
      <c r="Z481" s="57">
        <v>45160</v>
      </c>
      <c r="AA481" t="s">
        <v>1827</v>
      </c>
      <c r="AB481" s="18">
        <v>187.5</v>
      </c>
      <c r="AC481" s="18"/>
      <c r="AD481" s="18"/>
      <c r="AE481" s="18"/>
      <c r="AF481" s="18"/>
      <c r="AG481" s="18"/>
      <c r="AH481" s="18">
        <v>187.5</v>
      </c>
    </row>
    <row r="482" spans="25:34" x14ac:dyDescent="0.3">
      <c r="AA482" t="s">
        <v>1828</v>
      </c>
      <c r="AB482" s="18">
        <v>6587</v>
      </c>
      <c r="AC482" s="18"/>
      <c r="AD482" s="18"/>
      <c r="AE482" s="18"/>
      <c r="AF482" s="18"/>
      <c r="AG482" s="18"/>
      <c r="AH482" s="18">
        <v>6587</v>
      </c>
    </row>
    <row r="483" spans="25:34" x14ac:dyDescent="0.3">
      <c r="Z483" s="57">
        <v>45166</v>
      </c>
      <c r="AA483" t="s">
        <v>1836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5:34" x14ac:dyDescent="0.3">
      <c r="AA484" t="s">
        <v>1837</v>
      </c>
      <c r="AB484" s="18">
        <v>5858</v>
      </c>
      <c r="AC484" s="18"/>
      <c r="AD484" s="18"/>
      <c r="AE484" s="18"/>
      <c r="AF484" s="18"/>
      <c r="AG484" s="18"/>
      <c r="AH484" s="18">
        <v>5858</v>
      </c>
    </row>
    <row r="485" spans="25:34" x14ac:dyDescent="0.3">
      <c r="Y485">
        <v>9</v>
      </c>
      <c r="Z485" t="s">
        <v>1881</v>
      </c>
      <c r="AA485" t="s">
        <v>1879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5:34" x14ac:dyDescent="0.3">
      <c r="AA486" t="s">
        <v>1880</v>
      </c>
      <c r="AB486" s="18">
        <v>4858</v>
      </c>
      <c r="AC486" s="18"/>
      <c r="AD486" s="18"/>
      <c r="AE486" s="18"/>
      <c r="AF486" s="18"/>
      <c r="AG486" s="18"/>
      <c r="AH486" s="18">
        <v>4858</v>
      </c>
    </row>
    <row r="487" spans="25:34" x14ac:dyDescent="0.3">
      <c r="AA487" t="s">
        <v>1884</v>
      </c>
      <c r="AB487" s="18">
        <v>125</v>
      </c>
      <c r="AC487" s="18"/>
      <c r="AD487" s="18"/>
      <c r="AE487" s="18"/>
      <c r="AF487" s="18"/>
      <c r="AG487" s="18"/>
      <c r="AH487" s="18">
        <v>125</v>
      </c>
    </row>
    <row r="488" spans="25:34" x14ac:dyDescent="0.3">
      <c r="AA488" t="s">
        <v>1885</v>
      </c>
      <c r="AB488" s="18">
        <v>5946</v>
      </c>
      <c r="AC488" s="18"/>
      <c r="AD488" s="18"/>
      <c r="AE488" s="18"/>
      <c r="AF488" s="18"/>
      <c r="AG488" s="18"/>
      <c r="AH488" s="18">
        <v>5946</v>
      </c>
    </row>
    <row r="489" spans="25:34" x14ac:dyDescent="0.3">
      <c r="Z489" s="57">
        <v>45178</v>
      </c>
      <c r="AA489" t="s">
        <v>1894</v>
      </c>
      <c r="AB489" s="18">
        <v>125</v>
      </c>
      <c r="AC489" s="18"/>
      <c r="AD489" s="18"/>
      <c r="AE489" s="18"/>
      <c r="AF489" s="18"/>
      <c r="AG489" s="18"/>
      <c r="AH489" s="18">
        <v>125</v>
      </c>
    </row>
    <row r="490" spans="25:34" x14ac:dyDescent="0.3">
      <c r="AA490" t="s">
        <v>1895</v>
      </c>
      <c r="AB490" s="18">
        <v>5746</v>
      </c>
      <c r="AC490" s="18"/>
      <c r="AD490" s="18"/>
      <c r="AE490" s="18"/>
      <c r="AF490" s="18"/>
      <c r="AG490" s="18"/>
      <c r="AH490" s="18">
        <v>5746</v>
      </c>
    </row>
    <row r="491" spans="25:34" x14ac:dyDescent="0.3">
      <c r="Z491" s="57">
        <v>45182</v>
      </c>
      <c r="AA491" t="s">
        <v>1903</v>
      </c>
      <c r="AB491" s="18">
        <v>125</v>
      </c>
      <c r="AC491" s="18"/>
      <c r="AD491" s="18"/>
      <c r="AE491" s="18"/>
      <c r="AF491" s="18"/>
      <c r="AG491" s="18"/>
      <c r="AH491" s="18">
        <v>125</v>
      </c>
    </row>
    <row r="492" spans="25:34" x14ac:dyDescent="0.3">
      <c r="AA492" t="s">
        <v>1904</v>
      </c>
      <c r="AB492" s="18">
        <v>5326</v>
      </c>
      <c r="AC492" s="18"/>
      <c r="AD492" s="18"/>
      <c r="AE492" s="18"/>
      <c r="AF492" s="18"/>
      <c r="AG492" s="18"/>
      <c r="AH492" s="18">
        <v>5326</v>
      </c>
    </row>
    <row r="493" spans="25:34" x14ac:dyDescent="0.3">
      <c r="Z493" s="57">
        <v>45184</v>
      </c>
      <c r="AA493" t="s">
        <v>1906</v>
      </c>
      <c r="AB493" s="18">
        <v>125</v>
      </c>
      <c r="AC493" s="18"/>
      <c r="AD493" s="18"/>
      <c r="AE493" s="18"/>
      <c r="AF493" s="18"/>
      <c r="AG493" s="18"/>
      <c r="AH493" s="18">
        <v>125</v>
      </c>
    </row>
    <row r="494" spans="25:34" x14ac:dyDescent="0.3">
      <c r="AA494" t="s">
        <v>1907</v>
      </c>
      <c r="AB494" s="18">
        <v>5502</v>
      </c>
      <c r="AC494" s="18"/>
      <c r="AD494" s="18"/>
      <c r="AE494" s="18"/>
      <c r="AF494" s="18"/>
      <c r="AG494" s="18"/>
      <c r="AH494" s="18">
        <v>5502</v>
      </c>
    </row>
    <row r="495" spans="25:34" x14ac:dyDescent="0.3">
      <c r="Z495" s="57">
        <v>45189</v>
      </c>
      <c r="AA495" t="s">
        <v>1913</v>
      </c>
      <c r="AB495" s="18">
        <v>125</v>
      </c>
      <c r="AC495" s="18"/>
      <c r="AD495" s="18"/>
      <c r="AE495" s="18"/>
      <c r="AF495" s="18"/>
      <c r="AG495" s="18"/>
      <c r="AH495" s="18">
        <v>125</v>
      </c>
    </row>
    <row r="496" spans="25:34" x14ac:dyDescent="0.3">
      <c r="AA496" t="s">
        <v>1914</v>
      </c>
      <c r="AB496" s="18">
        <v>6326</v>
      </c>
      <c r="AC496" s="18"/>
      <c r="AD496" s="18"/>
      <c r="AE496" s="18"/>
      <c r="AF496" s="18"/>
      <c r="AG496" s="18"/>
      <c r="AH496" s="18">
        <v>6326</v>
      </c>
    </row>
    <row r="497" spans="23:34" x14ac:dyDescent="0.3">
      <c r="Z497" s="57">
        <v>45196</v>
      </c>
      <c r="AA497" t="s">
        <v>1924</v>
      </c>
      <c r="AB497" s="18">
        <v>500</v>
      </c>
      <c r="AC497" s="18"/>
      <c r="AD497" s="18"/>
      <c r="AE497" s="18"/>
      <c r="AF497" s="18"/>
      <c r="AG497" s="18"/>
      <c r="AH497" s="18">
        <v>500</v>
      </c>
    </row>
    <row r="498" spans="23:34" x14ac:dyDescent="0.3">
      <c r="AA498" t="s">
        <v>1926</v>
      </c>
      <c r="AB498" s="18">
        <v>21572</v>
      </c>
      <c r="AC498" s="18"/>
      <c r="AD498" s="18"/>
      <c r="AE498" s="18"/>
      <c r="AF498" s="18"/>
      <c r="AG498" s="18"/>
      <c r="AH498" s="18">
        <v>21572</v>
      </c>
    </row>
    <row r="499" spans="23:34" x14ac:dyDescent="0.3">
      <c r="Z499" s="57">
        <v>45199</v>
      </c>
      <c r="AA499" t="s">
        <v>1928</v>
      </c>
      <c r="AB499" s="18">
        <v>312.5</v>
      </c>
      <c r="AC499" s="18"/>
      <c r="AD499" s="18"/>
      <c r="AE499" s="18"/>
      <c r="AF499" s="18"/>
      <c r="AG499" s="18"/>
      <c r="AH499" s="18">
        <v>312.5</v>
      </c>
    </row>
    <row r="500" spans="23:34" x14ac:dyDescent="0.3">
      <c r="AA500" t="s">
        <v>1929</v>
      </c>
      <c r="AB500" s="18">
        <v>14117</v>
      </c>
      <c r="AC500" s="18"/>
      <c r="AD500" s="18"/>
      <c r="AE500" s="18"/>
      <c r="AF500" s="18"/>
      <c r="AG500" s="18"/>
      <c r="AH500" s="18">
        <v>14117</v>
      </c>
    </row>
    <row r="501" spans="23:34" x14ac:dyDescent="0.3">
      <c r="Y501">
        <v>10</v>
      </c>
      <c r="Z501" t="s">
        <v>2003</v>
      </c>
      <c r="AA501" t="s">
        <v>2001</v>
      </c>
      <c r="AB501" s="18">
        <v>125</v>
      </c>
      <c r="AC501" s="18"/>
      <c r="AD501" s="18"/>
      <c r="AE501" s="18"/>
      <c r="AF501" s="18"/>
      <c r="AG501" s="18"/>
      <c r="AH501" s="18">
        <v>125</v>
      </c>
    </row>
    <row r="502" spans="23:34" x14ac:dyDescent="0.3">
      <c r="AA502" t="s">
        <v>2002</v>
      </c>
      <c r="AB502" s="18">
        <v>6038</v>
      </c>
      <c r="AC502" s="18"/>
      <c r="AD502" s="18"/>
      <c r="AE502" s="18"/>
      <c r="AF502" s="18"/>
      <c r="AG502" s="18"/>
      <c r="AH502" s="18">
        <v>6038</v>
      </c>
    </row>
    <row r="503" spans="23:34" x14ac:dyDescent="0.3">
      <c r="Z503" s="57">
        <v>45205</v>
      </c>
      <c r="AA503" t="s">
        <v>2007</v>
      </c>
      <c r="AB503" s="18">
        <v>610</v>
      </c>
      <c r="AC503" s="18"/>
      <c r="AD503" s="18"/>
      <c r="AE503" s="18"/>
      <c r="AF503" s="18"/>
      <c r="AG503" s="18"/>
      <c r="AH503" s="18">
        <v>610</v>
      </c>
    </row>
    <row r="504" spans="23:34" x14ac:dyDescent="0.3">
      <c r="Z504" s="57">
        <v>45211</v>
      </c>
      <c r="AA504" t="s">
        <v>2009</v>
      </c>
      <c r="AB504" s="18">
        <v>1025</v>
      </c>
      <c r="AC504" s="18"/>
      <c r="AD504" s="18"/>
      <c r="AE504" s="18"/>
      <c r="AF504" s="18"/>
      <c r="AG504" s="18"/>
      <c r="AH504" s="18">
        <v>1025</v>
      </c>
    </row>
    <row r="505" spans="23:34" x14ac:dyDescent="0.3">
      <c r="Y505">
        <v>4</v>
      </c>
      <c r="Z505" t="s">
        <v>1411</v>
      </c>
      <c r="AA505" t="s">
        <v>1409</v>
      </c>
      <c r="AB505" s="18">
        <v>30445</v>
      </c>
      <c r="AC505" s="18"/>
      <c r="AD505" s="18"/>
      <c r="AE505" s="18"/>
      <c r="AF505" s="18"/>
      <c r="AG505" s="18"/>
      <c r="AH505" s="18">
        <v>30445</v>
      </c>
    </row>
    <row r="506" spans="23:34" x14ac:dyDescent="0.3">
      <c r="Z506" t="s">
        <v>1421</v>
      </c>
      <c r="AA506" t="s">
        <v>1420</v>
      </c>
      <c r="AB506" s="18">
        <v>1000</v>
      </c>
      <c r="AC506" s="18"/>
      <c r="AD506" s="18"/>
      <c r="AE506" s="18"/>
      <c r="AF506" s="18"/>
      <c r="AG506" s="18"/>
      <c r="AH506" s="18">
        <v>1000</v>
      </c>
    </row>
    <row r="507" spans="23:34" x14ac:dyDescent="0.3">
      <c r="Z507" t="s">
        <v>1437</v>
      </c>
      <c r="AA507" t="s">
        <v>1435</v>
      </c>
      <c r="AB507" s="18">
        <v>312.5</v>
      </c>
      <c r="AC507" s="18"/>
      <c r="AD507" s="18"/>
      <c r="AE507" s="18"/>
      <c r="AF507" s="18"/>
      <c r="AG507" s="18"/>
      <c r="AH507" s="18">
        <v>312.5</v>
      </c>
    </row>
    <row r="508" spans="23:34" x14ac:dyDescent="0.3">
      <c r="AA508" t="s">
        <v>1436</v>
      </c>
      <c r="AB508" s="18">
        <v>15182.2</v>
      </c>
      <c r="AC508" s="18"/>
      <c r="AD508" s="18"/>
      <c r="AE508" s="18"/>
      <c r="AF508" s="18"/>
      <c r="AG508" s="18"/>
      <c r="AH508" s="18">
        <v>15182.2</v>
      </c>
    </row>
    <row r="509" spans="23:34" x14ac:dyDescent="0.3">
      <c r="Z509" t="s">
        <v>1466</v>
      </c>
      <c r="AA509" t="s">
        <v>1465</v>
      </c>
      <c r="AB509" s="18">
        <v>2466</v>
      </c>
      <c r="AC509" s="18"/>
      <c r="AD509" s="18"/>
      <c r="AE509" s="18"/>
      <c r="AF509" s="18"/>
      <c r="AG509" s="18"/>
      <c r="AH509" s="18">
        <v>2466</v>
      </c>
    </row>
    <row r="510" spans="23:34" x14ac:dyDescent="0.3">
      <c r="W510" s="36" t="s">
        <v>424</v>
      </c>
      <c r="X510" s="36"/>
      <c r="Y510" s="36"/>
      <c r="Z510" s="36"/>
      <c r="AA510" s="36"/>
      <c r="AB510" s="37">
        <v>484082.30000000005</v>
      </c>
      <c r="AC510" s="37"/>
      <c r="AD510" s="37"/>
      <c r="AE510" s="37"/>
      <c r="AF510" s="37"/>
      <c r="AG510" s="37"/>
      <c r="AH510" s="37">
        <v>484082.30000000005</v>
      </c>
    </row>
    <row r="511" spans="23:34" x14ac:dyDescent="0.3">
      <c r="W511" t="s">
        <v>471</v>
      </c>
      <c r="X511" t="s">
        <v>1766</v>
      </c>
      <c r="Y511" t="s">
        <v>1766</v>
      </c>
      <c r="Z511" s="57">
        <v>44509</v>
      </c>
      <c r="AA511" t="s">
        <v>472</v>
      </c>
      <c r="AB511" s="18"/>
      <c r="AC511" s="18"/>
      <c r="AD511" s="18"/>
      <c r="AE511" s="18"/>
      <c r="AF511" s="18">
        <v>0</v>
      </c>
      <c r="AG511" s="18"/>
      <c r="AH511" s="18">
        <v>0</v>
      </c>
    </row>
    <row r="512" spans="23:34" x14ac:dyDescent="0.3">
      <c r="W512" s="36" t="s">
        <v>485</v>
      </c>
      <c r="X512" s="36"/>
      <c r="Y512" s="36"/>
      <c r="Z512" s="36"/>
      <c r="AA512" s="36"/>
      <c r="AB512" s="37"/>
      <c r="AC512" s="37"/>
      <c r="AD512" s="37"/>
      <c r="AE512" s="37"/>
      <c r="AF512" s="37">
        <v>0</v>
      </c>
      <c r="AG512" s="37"/>
      <c r="AH512" s="37">
        <v>0</v>
      </c>
    </row>
    <row r="513" spans="23:34" x14ac:dyDescent="0.3">
      <c r="W513" t="s">
        <v>493</v>
      </c>
      <c r="X513">
        <v>2021</v>
      </c>
      <c r="Y513">
        <v>11</v>
      </c>
      <c r="Z513" s="57">
        <v>44510</v>
      </c>
      <c r="AA513" t="s">
        <v>474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3:34" x14ac:dyDescent="0.3">
      <c r="X514">
        <v>2022</v>
      </c>
      <c r="Y514">
        <v>2</v>
      </c>
      <c r="Z514" s="57">
        <v>44613</v>
      </c>
      <c r="AA514" t="s">
        <v>608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3:34" x14ac:dyDescent="0.3">
      <c r="Y515">
        <v>3</v>
      </c>
      <c r="Z515" s="57">
        <v>44625</v>
      </c>
      <c r="AA515" t="s">
        <v>635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3:34" x14ac:dyDescent="0.3">
      <c r="Z516" s="57">
        <v>44639</v>
      </c>
      <c r="AA516" t="s">
        <v>653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3:34" x14ac:dyDescent="0.3">
      <c r="Y517">
        <v>5</v>
      </c>
      <c r="Z517" s="57">
        <v>44700</v>
      </c>
      <c r="AA517" t="s">
        <v>783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3:34" x14ac:dyDescent="0.3">
      <c r="Z518" s="57">
        <v>44709</v>
      </c>
      <c r="AA518" t="s">
        <v>799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3:34" x14ac:dyDescent="0.3">
      <c r="Y519">
        <v>6</v>
      </c>
      <c r="Z519" s="57">
        <v>44722</v>
      </c>
      <c r="AA519" t="s">
        <v>835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3:34" x14ac:dyDescent="0.3">
      <c r="Z520" s="57">
        <v>44736</v>
      </c>
      <c r="AA520" t="s">
        <v>846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3:34" x14ac:dyDescent="0.3">
      <c r="Y521">
        <v>7</v>
      </c>
      <c r="Z521" s="57">
        <v>44771</v>
      </c>
      <c r="AA521" t="s">
        <v>873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3:34" x14ac:dyDescent="0.3">
      <c r="Y522">
        <v>8</v>
      </c>
      <c r="Z522" s="57">
        <v>44789</v>
      </c>
      <c r="AA522" t="s">
        <v>909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">
      <c r="Y523">
        <v>9</v>
      </c>
      <c r="Z523" s="57">
        <v>44813</v>
      </c>
      <c r="AA523" t="s">
        <v>934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">
      <c r="Z524" s="57">
        <v>44819</v>
      </c>
      <c r="AA524" t="s">
        <v>939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">
      <c r="Z525" s="57">
        <v>44830</v>
      </c>
      <c r="AA525" t="s">
        <v>952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">
      <c r="Y526">
        <v>10</v>
      </c>
      <c r="Z526" t="s">
        <v>996</v>
      </c>
      <c r="AA526" t="s">
        <v>995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">
      <c r="Z527" s="57">
        <v>44847</v>
      </c>
      <c r="AA527" t="s">
        <v>1002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">
      <c r="Z528" s="57">
        <v>44856</v>
      </c>
      <c r="AA528" t="s">
        <v>1013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4:34" x14ac:dyDescent="0.3">
      <c r="Z529" s="57">
        <v>44865</v>
      </c>
      <c r="AA529" t="s">
        <v>1017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4:34" x14ac:dyDescent="0.3">
      <c r="Y530">
        <v>11</v>
      </c>
      <c r="Z530" s="57">
        <v>44874</v>
      </c>
      <c r="AA530" t="s">
        <v>1065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4:34" x14ac:dyDescent="0.3">
      <c r="Y531">
        <v>12</v>
      </c>
      <c r="Z531" s="57">
        <v>44901</v>
      </c>
      <c r="AA531" t="s">
        <v>1121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4:34" x14ac:dyDescent="0.3">
      <c r="Z532" s="57">
        <v>44908</v>
      </c>
      <c r="AA532" t="s">
        <v>1125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4:34" x14ac:dyDescent="0.3">
      <c r="Z533" s="57">
        <v>44919</v>
      </c>
      <c r="AA533" t="s">
        <v>1137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4:34" x14ac:dyDescent="0.3">
      <c r="Y534">
        <v>4</v>
      </c>
      <c r="Z534" s="57">
        <v>44652</v>
      </c>
      <c r="AA534" t="s">
        <v>682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4:34" x14ac:dyDescent="0.3">
      <c r="Z535" s="57">
        <v>44665</v>
      </c>
      <c r="AA535" t="s">
        <v>696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4:34" x14ac:dyDescent="0.3">
      <c r="Z536" s="57">
        <v>44679</v>
      </c>
      <c r="AA536" t="s">
        <v>726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4:34" x14ac:dyDescent="0.3">
      <c r="X537">
        <v>2023</v>
      </c>
      <c r="Y537">
        <v>1</v>
      </c>
      <c r="Z537" s="57">
        <v>44935</v>
      </c>
      <c r="AA537" t="s">
        <v>1174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4:34" x14ac:dyDescent="0.3">
      <c r="Z538" s="57">
        <v>44942</v>
      </c>
      <c r="AA538" t="s">
        <v>1192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4:34" x14ac:dyDescent="0.3">
      <c r="Y539">
        <v>2</v>
      </c>
      <c r="Z539" s="57">
        <v>44959</v>
      </c>
      <c r="AA539" t="s">
        <v>1238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4:34" x14ac:dyDescent="0.3">
      <c r="Z540" t="s">
        <v>1252</v>
      </c>
      <c r="AA540" t="s">
        <v>1251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4:34" x14ac:dyDescent="0.3">
      <c r="Z541" t="s">
        <v>1274</v>
      </c>
      <c r="AA541" t="s">
        <v>1273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4:34" x14ac:dyDescent="0.3">
      <c r="Y542">
        <v>3</v>
      </c>
      <c r="Z542" t="s">
        <v>1319</v>
      </c>
      <c r="AA542" t="s">
        <v>1320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4:34" x14ac:dyDescent="0.3">
      <c r="Z543" t="s">
        <v>1342</v>
      </c>
      <c r="AA543" t="s">
        <v>1341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4:34" x14ac:dyDescent="0.3">
      <c r="Z544" t="s">
        <v>1352</v>
      </c>
      <c r="AA544" t="s">
        <v>1351</v>
      </c>
      <c r="AB544" s="18">
        <v>3240</v>
      </c>
      <c r="AC544" s="18"/>
      <c r="AD544" s="18"/>
      <c r="AE544" s="18"/>
      <c r="AF544" s="18"/>
      <c r="AG544" s="18"/>
      <c r="AH544" s="18">
        <v>3240</v>
      </c>
    </row>
    <row r="545" spans="23:34" x14ac:dyDescent="0.3">
      <c r="Y545">
        <v>5</v>
      </c>
      <c r="Z545" s="57">
        <v>45063</v>
      </c>
      <c r="AA545" t="s">
        <v>1552</v>
      </c>
      <c r="AB545" s="18">
        <v>2475</v>
      </c>
      <c r="AC545" s="18"/>
      <c r="AD545" s="18"/>
      <c r="AE545" s="18"/>
      <c r="AF545" s="18"/>
      <c r="AG545" s="18"/>
      <c r="AH545" s="18">
        <v>2475</v>
      </c>
    </row>
    <row r="546" spans="23:34" x14ac:dyDescent="0.3">
      <c r="Y546">
        <v>6</v>
      </c>
      <c r="Z546" s="57">
        <v>45099</v>
      </c>
      <c r="AA546" t="s">
        <v>1651</v>
      </c>
      <c r="AB546" s="18">
        <v>2475</v>
      </c>
      <c r="AC546" s="18"/>
      <c r="AD546" s="18"/>
      <c r="AE546" s="18"/>
      <c r="AF546" s="18"/>
      <c r="AG546" s="18"/>
      <c r="AH546" s="18">
        <v>2475</v>
      </c>
    </row>
    <row r="547" spans="23:34" x14ac:dyDescent="0.3">
      <c r="Z547" s="57">
        <v>45105</v>
      </c>
      <c r="AA547" t="s">
        <v>1667</v>
      </c>
      <c r="AB547" s="18">
        <v>2475</v>
      </c>
      <c r="AC547" s="18"/>
      <c r="AD547" s="18"/>
      <c r="AE547" s="18"/>
      <c r="AF547" s="18"/>
      <c r="AG547" s="18"/>
      <c r="AH547" s="18">
        <v>2475</v>
      </c>
    </row>
    <row r="548" spans="23:34" x14ac:dyDescent="0.3">
      <c r="Y548">
        <v>7</v>
      </c>
      <c r="Z548" s="57">
        <v>45118</v>
      </c>
      <c r="AA548" t="s">
        <v>1721</v>
      </c>
      <c r="AB548" s="18">
        <v>2668</v>
      </c>
      <c r="AC548" s="18"/>
      <c r="AD548" s="18"/>
      <c r="AE548" s="18"/>
      <c r="AF548" s="18"/>
      <c r="AG548" s="18"/>
      <c r="AH548" s="18">
        <v>2668</v>
      </c>
    </row>
    <row r="549" spans="23:34" x14ac:dyDescent="0.3">
      <c r="Z549" s="57">
        <v>45124</v>
      </c>
      <c r="AA549" t="s">
        <v>1725</v>
      </c>
      <c r="AB549" s="18">
        <v>2731.5</v>
      </c>
      <c r="AC549" s="18"/>
      <c r="AD549" s="18"/>
      <c r="AE549" s="18"/>
      <c r="AF549" s="18"/>
      <c r="AG549" s="18"/>
      <c r="AH549" s="18">
        <v>2731.5</v>
      </c>
    </row>
    <row r="550" spans="23:34" x14ac:dyDescent="0.3">
      <c r="Z550" s="57">
        <v>45134</v>
      </c>
      <c r="AA550" t="s">
        <v>1737</v>
      </c>
      <c r="AB550" s="18">
        <v>2644</v>
      </c>
      <c r="AC550" s="18"/>
      <c r="AD550" s="18"/>
      <c r="AE550" s="18"/>
      <c r="AF550" s="18"/>
      <c r="AG550" s="18"/>
      <c r="AH550" s="18">
        <v>2644</v>
      </c>
    </row>
    <row r="551" spans="23:34" x14ac:dyDescent="0.3">
      <c r="Y551">
        <v>8</v>
      </c>
      <c r="Z551" s="57">
        <v>45163</v>
      </c>
      <c r="AA551" t="s">
        <v>1832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3:34" x14ac:dyDescent="0.3">
      <c r="Y552">
        <v>9</v>
      </c>
      <c r="Z552" s="57">
        <v>45176</v>
      </c>
      <c r="AA552" t="s">
        <v>1891</v>
      </c>
      <c r="AB552" s="18">
        <v>2613.5</v>
      </c>
      <c r="AC552" s="18"/>
      <c r="AD552" s="18"/>
      <c r="AE552" s="18"/>
      <c r="AF552" s="18"/>
      <c r="AG552" s="18"/>
      <c r="AH552" s="18">
        <v>2613.5</v>
      </c>
    </row>
    <row r="553" spans="23:34" x14ac:dyDescent="0.3">
      <c r="Y553">
        <v>10</v>
      </c>
      <c r="Z553" s="57">
        <v>45203</v>
      </c>
      <c r="AA553" t="s">
        <v>2000</v>
      </c>
      <c r="AB553" s="18">
        <v>2535</v>
      </c>
      <c r="AC553" s="18"/>
      <c r="AD553" s="18"/>
      <c r="AE553" s="18"/>
      <c r="AF553" s="18"/>
      <c r="AG553" s="18"/>
      <c r="AH553" s="18">
        <v>2535</v>
      </c>
    </row>
    <row r="554" spans="23:34" x14ac:dyDescent="0.3">
      <c r="Z554" s="57">
        <v>45224</v>
      </c>
      <c r="AA554" t="s">
        <v>2037</v>
      </c>
      <c r="AB554" s="18">
        <v>2561</v>
      </c>
      <c r="AC554" s="18"/>
      <c r="AD554" s="18"/>
      <c r="AE554" s="18"/>
      <c r="AF554" s="18"/>
      <c r="AG554" s="18"/>
      <c r="AH554" s="18">
        <v>2561</v>
      </c>
    </row>
    <row r="555" spans="23:34" x14ac:dyDescent="0.3">
      <c r="Y555">
        <v>4</v>
      </c>
      <c r="Z555" t="s">
        <v>1405</v>
      </c>
      <c r="AA555" t="s">
        <v>1408</v>
      </c>
      <c r="AB555" s="18">
        <v>3078.5</v>
      </c>
      <c r="AC555" s="18"/>
      <c r="AD555" s="18"/>
      <c r="AE555" s="18"/>
      <c r="AF555" s="18"/>
      <c r="AG555" s="18"/>
      <c r="AH555" s="18">
        <v>3078.5</v>
      </c>
    </row>
    <row r="556" spans="23:34" x14ac:dyDescent="0.3">
      <c r="Z556" t="s">
        <v>1430</v>
      </c>
      <c r="AA556" t="s">
        <v>1429</v>
      </c>
      <c r="AB556" s="18">
        <v>2947.5</v>
      </c>
      <c r="AC556" s="18"/>
      <c r="AD556" s="18"/>
      <c r="AE556" s="18"/>
      <c r="AF556" s="18"/>
      <c r="AG556" s="18"/>
      <c r="AH556" s="18">
        <v>2947.5</v>
      </c>
    </row>
    <row r="557" spans="23:34" x14ac:dyDescent="0.3">
      <c r="Z557" t="s">
        <v>1441</v>
      </c>
      <c r="AA557" t="s">
        <v>1440</v>
      </c>
      <c r="AB557" s="18">
        <v>3137.5</v>
      </c>
      <c r="AC557" s="18"/>
      <c r="AD557" s="18"/>
      <c r="AE557" s="18"/>
      <c r="AF557" s="18"/>
      <c r="AG557" s="18"/>
      <c r="AH557" s="18">
        <v>3137.5</v>
      </c>
    </row>
    <row r="558" spans="23:34" x14ac:dyDescent="0.3">
      <c r="Z558" t="s">
        <v>1468</v>
      </c>
      <c r="AA558" t="s">
        <v>1467</v>
      </c>
      <c r="AB558" s="18">
        <v>1965</v>
      </c>
      <c r="AC558" s="18"/>
      <c r="AD558" s="18"/>
      <c r="AE558" s="18"/>
      <c r="AF558" s="18"/>
      <c r="AG558" s="18"/>
      <c r="AH558" s="18">
        <v>1965</v>
      </c>
    </row>
    <row r="559" spans="23:34" x14ac:dyDescent="0.3">
      <c r="W559" s="36" t="s">
        <v>502</v>
      </c>
      <c r="X559" s="36"/>
      <c r="Y559" s="36"/>
      <c r="Z559" s="36"/>
      <c r="AA559" s="36"/>
      <c r="AB559" s="37">
        <v>37546.5</v>
      </c>
      <c r="AC559" s="37"/>
      <c r="AD559" s="37"/>
      <c r="AE559" s="37"/>
      <c r="AF559" s="37"/>
      <c r="AG559" s="37"/>
      <c r="AH559" s="37">
        <v>37546.5</v>
      </c>
    </row>
    <row r="560" spans="23:34" x14ac:dyDescent="0.3">
      <c r="W560" t="s">
        <v>639</v>
      </c>
      <c r="X560">
        <v>2022</v>
      </c>
      <c r="Y560">
        <v>3</v>
      </c>
      <c r="Z560" s="57">
        <v>44628</v>
      </c>
      <c r="AA560" t="s">
        <v>636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4:34" x14ac:dyDescent="0.3">
      <c r="Z561" s="57">
        <v>44629</v>
      </c>
      <c r="AA561" t="s">
        <v>644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4:34" x14ac:dyDescent="0.3">
      <c r="Z562" s="57">
        <v>44632</v>
      </c>
      <c r="AA562" t="s">
        <v>646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4:34" x14ac:dyDescent="0.3">
      <c r="Y563">
        <v>5</v>
      </c>
      <c r="Z563" s="57">
        <v>44693</v>
      </c>
      <c r="AA563" t="s">
        <v>771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4:34" x14ac:dyDescent="0.3">
      <c r="Y564">
        <v>6</v>
      </c>
      <c r="Z564" s="57">
        <v>44715</v>
      </c>
      <c r="AA564" t="s">
        <v>829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4:34" x14ac:dyDescent="0.3">
      <c r="Z565" s="57">
        <v>44721</v>
      </c>
      <c r="AA565" t="s">
        <v>834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4:34" x14ac:dyDescent="0.3">
      <c r="Y566">
        <v>9</v>
      </c>
      <c r="Z566" s="57">
        <v>44830</v>
      </c>
      <c r="AA566" t="s">
        <v>954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4:34" x14ac:dyDescent="0.3">
      <c r="AA567" t="s">
        <v>955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4:34" x14ac:dyDescent="0.3">
      <c r="Y568">
        <v>11</v>
      </c>
      <c r="Z568" s="57">
        <v>44872</v>
      </c>
      <c r="AA568" t="s">
        <v>1057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4:34" x14ac:dyDescent="0.3">
      <c r="Y569">
        <v>12</v>
      </c>
      <c r="Z569" s="57">
        <v>44896</v>
      </c>
      <c r="AA569" t="s">
        <v>1110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4:34" x14ac:dyDescent="0.3">
      <c r="Z570" s="57">
        <v>44900</v>
      </c>
      <c r="AA570" t="s">
        <v>1118</v>
      </c>
      <c r="AB570" s="18">
        <v>0</v>
      </c>
      <c r="AC570" s="18"/>
      <c r="AD570" s="18"/>
      <c r="AE570" s="18"/>
      <c r="AF570" s="18"/>
      <c r="AG570" s="18"/>
      <c r="AH570" s="18">
        <v>0</v>
      </c>
    </row>
    <row r="571" spans="24:34" x14ac:dyDescent="0.3">
      <c r="Z571" s="57">
        <v>44902</v>
      </c>
      <c r="AA571" t="s">
        <v>1122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4:34" x14ac:dyDescent="0.3">
      <c r="Z572" s="57">
        <v>44917</v>
      </c>
      <c r="AA572" t="s">
        <v>1132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4:34" x14ac:dyDescent="0.3">
      <c r="Y573">
        <v>4</v>
      </c>
      <c r="Z573" s="57">
        <v>44652</v>
      </c>
      <c r="AA573" t="s">
        <v>686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4:34" x14ac:dyDescent="0.3">
      <c r="Z574" s="57">
        <v>44663</v>
      </c>
      <c r="AA574" t="s">
        <v>693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4:34" x14ac:dyDescent="0.3">
      <c r="X575">
        <v>2023</v>
      </c>
      <c r="Y575">
        <v>1</v>
      </c>
      <c r="Z575" s="57">
        <v>44938</v>
      </c>
      <c r="AA575" t="s">
        <v>1184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4:34" x14ac:dyDescent="0.3">
      <c r="Z576" s="57">
        <v>44944</v>
      </c>
      <c r="AA576" t="s">
        <v>1193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">
      <c r="Z577" s="57">
        <v>44956</v>
      </c>
      <c r="AA577" t="s">
        <v>1207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">
      <c r="Y578">
        <v>2</v>
      </c>
      <c r="Z578" t="s">
        <v>1242</v>
      </c>
      <c r="AA578" t="s">
        <v>1241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">
      <c r="Z579" t="s">
        <v>1248</v>
      </c>
      <c r="AA579" t="s">
        <v>1250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">
      <c r="Z580" t="s">
        <v>1266</v>
      </c>
      <c r="AA580" t="s">
        <v>1270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">
      <c r="Y581">
        <v>3</v>
      </c>
      <c r="Z581" t="s">
        <v>1303</v>
      </c>
      <c r="AA581" t="s">
        <v>1284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">
      <c r="Y582">
        <v>7</v>
      </c>
      <c r="Z582" s="57">
        <v>45111</v>
      </c>
      <c r="AA582" t="s">
        <v>1713</v>
      </c>
      <c r="AB582" s="18">
        <v>100</v>
      </c>
      <c r="AC582" s="18"/>
      <c r="AD582" s="18"/>
      <c r="AE582" s="18"/>
      <c r="AF582" s="18"/>
      <c r="AG582" s="18"/>
      <c r="AH582" s="18">
        <v>100</v>
      </c>
    </row>
    <row r="583" spans="23:34" x14ac:dyDescent="0.3">
      <c r="Y583">
        <v>9</v>
      </c>
      <c r="Z583" s="57">
        <v>45187</v>
      </c>
      <c r="AA583" t="s">
        <v>1908</v>
      </c>
      <c r="AB583" s="18">
        <v>6699</v>
      </c>
      <c r="AC583" s="18"/>
      <c r="AD583" s="18"/>
      <c r="AE583" s="18"/>
      <c r="AF583" s="18"/>
      <c r="AG583" s="18"/>
      <c r="AH583" s="18">
        <v>6699</v>
      </c>
    </row>
    <row r="584" spans="23:34" x14ac:dyDescent="0.3">
      <c r="Y584">
        <v>10</v>
      </c>
      <c r="Z584" s="57">
        <v>45205</v>
      </c>
      <c r="AA584" t="s">
        <v>2004</v>
      </c>
      <c r="AB584" s="18">
        <v>4068</v>
      </c>
      <c r="AC584" s="18"/>
      <c r="AD584" s="18"/>
      <c r="AE584" s="18"/>
      <c r="AF584" s="18"/>
      <c r="AG584" s="18"/>
      <c r="AH584" s="18">
        <v>4068</v>
      </c>
    </row>
    <row r="585" spans="23:34" x14ac:dyDescent="0.3">
      <c r="Z585" s="57">
        <v>45209</v>
      </c>
      <c r="AA585" t="s">
        <v>2011</v>
      </c>
      <c r="AB585" s="18">
        <v>344</v>
      </c>
      <c r="AC585" s="18"/>
      <c r="AD585" s="18"/>
      <c r="AE585" s="18"/>
      <c r="AF585" s="18"/>
      <c r="AG585" s="18"/>
      <c r="AH585" s="18">
        <v>344</v>
      </c>
    </row>
    <row r="586" spans="23:34" x14ac:dyDescent="0.3">
      <c r="Z586" t="s">
        <v>2017</v>
      </c>
      <c r="AA586" t="s">
        <v>2019</v>
      </c>
      <c r="AB586" s="18">
        <v>1738</v>
      </c>
      <c r="AC586" s="18"/>
      <c r="AD586" s="18"/>
      <c r="AE586" s="18"/>
      <c r="AF586" s="18"/>
      <c r="AG586" s="18"/>
      <c r="AH586" s="18">
        <v>1738</v>
      </c>
    </row>
    <row r="587" spans="23:34" x14ac:dyDescent="0.3">
      <c r="Y587">
        <v>4</v>
      </c>
      <c r="Z587" s="57">
        <v>45019</v>
      </c>
      <c r="AA587" t="s">
        <v>1393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">
      <c r="Z588" t="s">
        <v>1416</v>
      </c>
      <c r="AA588" t="s">
        <v>1415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">
      <c r="Z589" s="57">
        <v>45030</v>
      </c>
      <c r="AA589" t="s">
        <v>1434</v>
      </c>
      <c r="AB589" s="18">
        <v>617.20000000000005</v>
      </c>
      <c r="AC589" s="18"/>
      <c r="AD589" s="18"/>
      <c r="AE589" s="18"/>
      <c r="AF589" s="18"/>
      <c r="AG589" s="18"/>
      <c r="AH589" s="18">
        <v>617.20000000000005</v>
      </c>
    </row>
    <row r="590" spans="23:34" x14ac:dyDescent="0.3">
      <c r="W590" s="36" t="s">
        <v>643</v>
      </c>
      <c r="X590" s="36"/>
      <c r="Y590" s="36"/>
      <c r="Z590" s="36"/>
      <c r="AA590" s="36"/>
      <c r="AB590" s="37">
        <v>13566.2</v>
      </c>
      <c r="AC590" s="37"/>
      <c r="AD590" s="37"/>
      <c r="AE590" s="37"/>
      <c r="AF590" s="37"/>
      <c r="AG590" s="37"/>
      <c r="AH590" s="37">
        <v>13566.2</v>
      </c>
    </row>
    <row r="591" spans="23:34" x14ac:dyDescent="0.3">
      <c r="W591" t="s">
        <v>667</v>
      </c>
      <c r="X591">
        <v>2022</v>
      </c>
      <c r="Y591">
        <v>3</v>
      </c>
      <c r="Z591" s="57">
        <v>44651</v>
      </c>
      <c r="AA591" t="s">
        <v>665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">
      <c r="Y592">
        <v>5</v>
      </c>
      <c r="Z592" s="57">
        <v>44687</v>
      </c>
      <c r="AA592" t="s">
        <v>765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">
      <c r="Y593">
        <v>6</v>
      </c>
      <c r="Z593" s="57">
        <v>44725</v>
      </c>
      <c r="AA593" t="s">
        <v>837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">
      <c r="Y594">
        <v>4</v>
      </c>
      <c r="Z594" s="57">
        <v>44667</v>
      </c>
      <c r="AA594" t="s">
        <v>699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">
      <c r="Z595" t="s">
        <v>723</v>
      </c>
      <c r="AA595" t="s">
        <v>722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">
      <c r="Z596" s="57">
        <v>44680</v>
      </c>
      <c r="AA596" t="s">
        <v>730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">
      <c r="X597">
        <v>2023</v>
      </c>
      <c r="Y597">
        <v>1</v>
      </c>
      <c r="Z597" s="57">
        <v>44932</v>
      </c>
      <c r="AA597" t="s">
        <v>1172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">
      <c r="Z598" s="57">
        <v>44935</v>
      </c>
      <c r="AA598" t="s">
        <v>1175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">
      <c r="Z599" s="57">
        <v>44937</v>
      </c>
      <c r="AA599" t="s">
        <v>1181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">
      <c r="Z600" s="57">
        <v>44939</v>
      </c>
      <c r="AA600" t="s">
        <v>1185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">
      <c r="Y601">
        <v>6</v>
      </c>
      <c r="Z601" s="57">
        <v>45084</v>
      </c>
      <c r="AA601" t="s">
        <v>1616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">
      <c r="W602" s="36" t="s">
        <v>681</v>
      </c>
      <c r="X602" s="36"/>
      <c r="Y602" s="36"/>
      <c r="Z602" s="36"/>
      <c r="AA602" s="36"/>
      <c r="AB602" s="37">
        <v>0</v>
      </c>
      <c r="AC602" s="37"/>
      <c r="AD602" s="37"/>
      <c r="AE602" s="37"/>
      <c r="AF602" s="37"/>
      <c r="AG602" s="37"/>
      <c r="AH602" s="37">
        <v>0</v>
      </c>
    </row>
    <row r="603" spans="23:34" x14ac:dyDescent="0.3">
      <c r="W603" t="s">
        <v>711</v>
      </c>
      <c r="X603">
        <v>2022</v>
      </c>
      <c r="Y603">
        <v>4</v>
      </c>
      <c r="Z603" s="57">
        <v>44671</v>
      </c>
      <c r="AA603" t="s">
        <v>701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">
      <c r="Z604" s="57">
        <v>44672</v>
      </c>
      <c r="AA604" t="s">
        <v>703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">
      <c r="W605" s="36" t="s">
        <v>756</v>
      </c>
      <c r="X605" s="36"/>
      <c r="Y605" s="36"/>
      <c r="Z605" s="36"/>
      <c r="AA605" s="36"/>
      <c r="AB605" s="37">
        <v>0</v>
      </c>
      <c r="AC605" s="37"/>
      <c r="AD605" s="37"/>
      <c r="AE605" s="37"/>
      <c r="AF605" s="37"/>
      <c r="AG605" s="37"/>
      <c r="AH605" s="37">
        <v>0</v>
      </c>
    </row>
    <row r="606" spans="23:34" x14ac:dyDescent="0.3">
      <c r="W606" t="s">
        <v>775</v>
      </c>
      <c r="X606">
        <v>2022</v>
      </c>
      <c r="Y606">
        <v>5</v>
      </c>
      <c r="Z606" s="57">
        <v>44693</v>
      </c>
      <c r="AA606" t="s">
        <v>776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">
      <c r="Y607">
        <v>4</v>
      </c>
      <c r="Z607" s="57">
        <v>44660</v>
      </c>
      <c r="AA607" t="s">
        <v>692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">
      <c r="Z608" s="57">
        <v>44664</v>
      </c>
      <c r="AA608" t="s">
        <v>694</v>
      </c>
      <c r="AB608" s="18">
        <v>0</v>
      </c>
      <c r="AC608" s="18"/>
      <c r="AD608" s="18"/>
      <c r="AE608" s="18"/>
      <c r="AF608" s="18"/>
      <c r="AG608" s="18"/>
      <c r="AH608" s="18">
        <v>0</v>
      </c>
    </row>
    <row r="609" spans="23:34" x14ac:dyDescent="0.3">
      <c r="Z609" s="57">
        <v>44666</v>
      </c>
      <c r="AA609" t="s">
        <v>697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">
      <c r="W610" s="36" t="s">
        <v>800</v>
      </c>
      <c r="X610" s="36"/>
      <c r="Y610" s="36"/>
      <c r="Z610" s="36"/>
      <c r="AA610" s="36"/>
      <c r="AB610" s="37">
        <v>0</v>
      </c>
      <c r="AC610" s="37"/>
      <c r="AD610" s="37"/>
      <c r="AE610" s="37"/>
      <c r="AF610" s="37"/>
      <c r="AG610" s="37"/>
      <c r="AH610" s="37">
        <v>0</v>
      </c>
    </row>
    <row r="611" spans="23:34" x14ac:dyDescent="0.3">
      <c r="W611" t="s">
        <v>786</v>
      </c>
      <c r="X611">
        <v>2022</v>
      </c>
      <c r="Y611">
        <v>5</v>
      </c>
      <c r="Z611" s="57">
        <v>44702</v>
      </c>
      <c r="AA611" t="s">
        <v>790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">
      <c r="Y612">
        <v>8</v>
      </c>
      <c r="Z612" s="57">
        <v>44782</v>
      </c>
      <c r="AA612" t="s">
        <v>900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">
      <c r="Y613">
        <v>10</v>
      </c>
      <c r="Z613" s="57">
        <v>44851</v>
      </c>
      <c r="AA613" t="s">
        <v>1006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3:34" x14ac:dyDescent="0.3">
      <c r="Y614">
        <v>12</v>
      </c>
      <c r="Z614" t="s">
        <v>1126</v>
      </c>
      <c r="AA614" t="s">
        <v>1127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3:34" x14ac:dyDescent="0.3">
      <c r="X615">
        <v>2023</v>
      </c>
      <c r="Y615">
        <v>3</v>
      </c>
      <c r="Z615" t="s">
        <v>1361</v>
      </c>
      <c r="AA615" t="s">
        <v>1360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">
      <c r="W616" s="36" t="s">
        <v>801</v>
      </c>
      <c r="X616" s="36"/>
      <c r="Y616" s="36"/>
      <c r="Z616" s="36"/>
      <c r="AA616" s="36"/>
      <c r="AB616" s="37">
        <v>0</v>
      </c>
      <c r="AC616" s="37"/>
      <c r="AD616" s="37"/>
      <c r="AE616" s="37"/>
      <c r="AF616" s="37"/>
      <c r="AG616" s="37"/>
      <c r="AH616" s="37">
        <v>0</v>
      </c>
    </row>
    <row r="617" spans="23:34" x14ac:dyDescent="0.3">
      <c r="W617" t="s">
        <v>861</v>
      </c>
      <c r="X617">
        <v>2022</v>
      </c>
      <c r="Y617">
        <v>7</v>
      </c>
      <c r="Z617" s="57">
        <v>44756</v>
      </c>
      <c r="AA617" t="s">
        <v>863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">
      <c r="Y618">
        <v>8</v>
      </c>
      <c r="Z618" s="57">
        <v>44777</v>
      </c>
      <c r="AA618" t="s">
        <v>893</v>
      </c>
      <c r="AB618" s="18">
        <v>0.20000000000004547</v>
      </c>
      <c r="AC618" s="18"/>
      <c r="AD618" s="18"/>
      <c r="AE618" s="18"/>
      <c r="AF618" s="18"/>
      <c r="AG618" s="18"/>
      <c r="AH618" s="18">
        <v>0.20000000000004547</v>
      </c>
    </row>
    <row r="619" spans="23:34" x14ac:dyDescent="0.3">
      <c r="Z619" s="57">
        <v>44796</v>
      </c>
      <c r="AA619" t="s">
        <v>911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">
      <c r="Z620" s="57">
        <v>44798</v>
      </c>
      <c r="AA620" t="s">
        <v>916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">
      <c r="Y621">
        <v>9</v>
      </c>
      <c r="Z621" s="57">
        <v>44832</v>
      </c>
      <c r="AA621" t="s">
        <v>957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">
      <c r="Y622">
        <v>11</v>
      </c>
      <c r="Z622" s="57">
        <v>44879</v>
      </c>
      <c r="AA622" t="s">
        <v>1067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">
      <c r="X623">
        <v>2023</v>
      </c>
      <c r="Y623">
        <v>2</v>
      </c>
      <c r="Z623" t="s">
        <v>1280</v>
      </c>
      <c r="AA623" t="s">
        <v>1278</v>
      </c>
      <c r="AB623" s="18">
        <v>1059.5</v>
      </c>
      <c r="AC623" s="18"/>
      <c r="AD623" s="18"/>
      <c r="AE623" s="18"/>
      <c r="AF623" s="18"/>
      <c r="AG623" s="18"/>
      <c r="AH623" s="18">
        <v>1059.5</v>
      </c>
    </row>
    <row r="624" spans="23:34" x14ac:dyDescent="0.3">
      <c r="Y624">
        <v>5</v>
      </c>
      <c r="Z624" s="57">
        <v>45052</v>
      </c>
      <c r="AA624" t="s">
        <v>1536</v>
      </c>
      <c r="AB624" s="18">
        <v>3784</v>
      </c>
      <c r="AC624" s="18"/>
      <c r="AD624" s="18"/>
      <c r="AE624" s="18"/>
      <c r="AF624" s="18"/>
      <c r="AG624" s="18"/>
      <c r="AH624" s="18">
        <v>3784</v>
      </c>
    </row>
    <row r="625" spans="23:34" x14ac:dyDescent="0.3">
      <c r="Y625">
        <v>7</v>
      </c>
      <c r="Z625" s="57">
        <v>45113</v>
      </c>
      <c r="AA625" t="s">
        <v>1714</v>
      </c>
      <c r="AB625" s="18">
        <v>2516</v>
      </c>
      <c r="AC625" s="18"/>
      <c r="AD625" s="18"/>
      <c r="AE625" s="18"/>
      <c r="AF625" s="18"/>
      <c r="AG625" s="18"/>
      <c r="AH625" s="18">
        <v>2516</v>
      </c>
    </row>
    <row r="626" spans="23:34" x14ac:dyDescent="0.3">
      <c r="Y626">
        <v>4</v>
      </c>
      <c r="Z626" s="57">
        <v>45020</v>
      </c>
      <c r="AA626" t="s">
        <v>1402</v>
      </c>
      <c r="AB626" s="18">
        <v>7480</v>
      </c>
      <c r="AC626" s="18"/>
      <c r="AD626" s="18"/>
      <c r="AE626" s="18"/>
      <c r="AF626" s="18"/>
      <c r="AG626" s="18"/>
      <c r="AH626" s="18">
        <v>7480</v>
      </c>
    </row>
    <row r="627" spans="23:34" x14ac:dyDescent="0.3">
      <c r="Z627" t="s">
        <v>1403</v>
      </c>
      <c r="AA627" t="s">
        <v>1402</v>
      </c>
      <c r="AB627" s="18">
        <v>7519.1</v>
      </c>
      <c r="AC627" s="18"/>
      <c r="AD627" s="18"/>
      <c r="AE627" s="18"/>
      <c r="AF627" s="18"/>
      <c r="AG627" s="18"/>
      <c r="AH627" s="18">
        <v>7519.1</v>
      </c>
    </row>
    <row r="628" spans="23:34" x14ac:dyDescent="0.3">
      <c r="W628" s="36" t="s">
        <v>876</v>
      </c>
      <c r="X628" s="36"/>
      <c r="Y628" s="36"/>
      <c r="Z628" s="36"/>
      <c r="AA628" s="36"/>
      <c r="AB628" s="37">
        <v>22358.800000000003</v>
      </c>
      <c r="AC628" s="37"/>
      <c r="AD628" s="37"/>
      <c r="AE628" s="37"/>
      <c r="AF628" s="37"/>
      <c r="AG628" s="37"/>
      <c r="AH628" s="37">
        <v>22358.800000000003</v>
      </c>
    </row>
    <row r="629" spans="23:34" x14ac:dyDescent="0.3">
      <c r="W629" t="s">
        <v>960</v>
      </c>
      <c r="X629">
        <v>2022</v>
      </c>
      <c r="Y629">
        <v>9</v>
      </c>
      <c r="Z629" s="57">
        <v>44813</v>
      </c>
      <c r="AA629" t="s">
        <v>932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">
      <c r="Z630" s="57">
        <v>44832</v>
      </c>
      <c r="AA630" t="s">
        <v>958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">
      <c r="X631">
        <v>2023</v>
      </c>
      <c r="Y631">
        <v>1</v>
      </c>
      <c r="Z631" s="57">
        <v>44940</v>
      </c>
      <c r="AA631" t="s">
        <v>1190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">
      <c r="W632" s="36" t="s">
        <v>987</v>
      </c>
      <c r="X632" s="36"/>
      <c r="Y632" s="36"/>
      <c r="Z632" s="36"/>
      <c r="AA632" s="36"/>
      <c r="AB632" s="37">
        <v>0</v>
      </c>
      <c r="AC632" s="37"/>
      <c r="AD632" s="37"/>
      <c r="AE632" s="37"/>
      <c r="AF632" s="37"/>
      <c r="AG632" s="37"/>
      <c r="AH632" s="37">
        <v>0</v>
      </c>
    </row>
    <row r="633" spans="23:34" x14ac:dyDescent="0.3">
      <c r="W633" t="s">
        <v>1046</v>
      </c>
      <c r="X633" t="s">
        <v>1766</v>
      </c>
      <c r="Y633" t="s">
        <v>1766</v>
      </c>
      <c r="Z633" s="57">
        <v>44788</v>
      </c>
      <c r="AA633" t="s">
        <v>902</v>
      </c>
      <c r="AB633" s="18"/>
      <c r="AC633" s="18"/>
      <c r="AD633" s="18"/>
      <c r="AE633" s="18"/>
      <c r="AF633" s="18">
        <v>0</v>
      </c>
      <c r="AG633" s="18"/>
      <c r="AH633" s="18">
        <v>0</v>
      </c>
    </row>
    <row r="634" spans="23:34" x14ac:dyDescent="0.3">
      <c r="W634" s="36" t="s">
        <v>1047</v>
      </c>
      <c r="X634" s="36"/>
      <c r="Y634" s="36"/>
      <c r="Z634" s="36"/>
      <c r="AA634" s="36"/>
      <c r="AB634" s="37"/>
      <c r="AC634" s="37"/>
      <c r="AD634" s="37"/>
      <c r="AE634" s="37"/>
      <c r="AF634" s="37">
        <v>0</v>
      </c>
      <c r="AG634" s="37"/>
      <c r="AH634" s="37">
        <v>0</v>
      </c>
    </row>
    <row r="635" spans="23:34" x14ac:dyDescent="0.3">
      <c r="W635" t="s">
        <v>1053</v>
      </c>
      <c r="X635">
        <v>2022</v>
      </c>
      <c r="Y635">
        <v>11</v>
      </c>
      <c r="Z635" s="57">
        <v>44870</v>
      </c>
      <c r="AA635" t="s">
        <v>1055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">
      <c r="Z636" t="s">
        <v>1072</v>
      </c>
      <c r="AA636" t="s">
        <v>1073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">
      <c r="Y637">
        <v>12</v>
      </c>
      <c r="Z637" s="57">
        <v>44896</v>
      </c>
      <c r="AA637" t="s">
        <v>1108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">
      <c r="W638" s="36" t="s">
        <v>1090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">
      <c r="W639" t="s">
        <v>1059</v>
      </c>
      <c r="X639">
        <v>2022</v>
      </c>
      <c r="Y639">
        <v>11</v>
      </c>
      <c r="Z639" s="57">
        <v>44873</v>
      </c>
      <c r="AA639" t="s">
        <v>1064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">
      <c r="W640" s="36" t="s">
        <v>1091</v>
      </c>
      <c r="X640" s="36"/>
      <c r="Y640" s="36"/>
      <c r="Z640" s="36"/>
      <c r="AA640" s="36"/>
      <c r="AB640" s="37">
        <v>0</v>
      </c>
      <c r="AC640" s="37"/>
      <c r="AD640" s="37"/>
      <c r="AE640" s="37"/>
      <c r="AF640" s="37"/>
      <c r="AG640" s="37"/>
      <c r="AH640" s="37">
        <v>0</v>
      </c>
    </row>
    <row r="641" spans="23:34" x14ac:dyDescent="0.3">
      <c r="W641" t="s">
        <v>1103</v>
      </c>
      <c r="X641">
        <v>2022</v>
      </c>
      <c r="Y641">
        <v>11</v>
      </c>
      <c r="Z641" s="57">
        <v>44895</v>
      </c>
      <c r="AA641" t="s">
        <v>1098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">
      <c r="W642" s="36" t="s">
        <v>1106</v>
      </c>
      <c r="X642" s="36"/>
      <c r="Y642" s="36"/>
      <c r="Z642" s="36"/>
      <c r="AA642" s="36"/>
      <c r="AB642" s="37">
        <v>0</v>
      </c>
      <c r="AC642" s="37"/>
      <c r="AD642" s="37"/>
      <c r="AE642" s="37"/>
      <c r="AF642" s="37"/>
      <c r="AG642" s="37"/>
      <c r="AH642" s="37">
        <v>0</v>
      </c>
    </row>
    <row r="643" spans="23:34" x14ac:dyDescent="0.3">
      <c r="W643" t="s">
        <v>1102</v>
      </c>
      <c r="X643">
        <v>2022</v>
      </c>
      <c r="Y643">
        <v>11</v>
      </c>
      <c r="Z643" s="57">
        <v>44895</v>
      </c>
      <c r="AA643" t="s">
        <v>1099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">
      <c r="W644" s="36" t="s">
        <v>1107</v>
      </c>
      <c r="X644" s="36"/>
      <c r="Y644" s="36"/>
      <c r="Z644" s="36"/>
      <c r="AA644" s="36"/>
      <c r="AB644" s="37">
        <v>0</v>
      </c>
      <c r="AC644" s="37"/>
      <c r="AD644" s="37"/>
      <c r="AE644" s="37"/>
      <c r="AF644" s="37"/>
      <c r="AG644" s="37"/>
      <c r="AH644" s="37">
        <v>0</v>
      </c>
    </row>
    <row r="645" spans="23:34" x14ac:dyDescent="0.3">
      <c r="W645" t="s">
        <v>1198</v>
      </c>
      <c r="X645">
        <v>2023</v>
      </c>
      <c r="Y645">
        <v>1</v>
      </c>
      <c r="Z645" s="57">
        <v>44953</v>
      </c>
      <c r="AA645" t="s">
        <v>1205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">
      <c r="Y646">
        <v>2</v>
      </c>
      <c r="Z646" s="57">
        <v>44958</v>
      </c>
      <c r="AA646" t="s">
        <v>1236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">
      <c r="Z647" t="s">
        <v>1242</v>
      </c>
      <c r="AA647" t="s">
        <v>1246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">
      <c r="Y648">
        <v>3</v>
      </c>
      <c r="Z648" t="s">
        <v>1352</v>
      </c>
      <c r="AA648" t="s">
        <v>1355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">
      <c r="Z649" t="s">
        <v>1357</v>
      </c>
      <c r="AA649" t="s">
        <v>1356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">
      <c r="Z650" t="s">
        <v>1364</v>
      </c>
      <c r="AA650" t="s">
        <v>1365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">
      <c r="AA651" t="s">
        <v>1366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">
      <c r="Y652">
        <v>5</v>
      </c>
      <c r="Z652" s="57">
        <v>45048</v>
      </c>
      <c r="AA652" t="s">
        <v>1532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">
      <c r="Z653" s="57">
        <v>45054</v>
      </c>
      <c r="AA653" t="s">
        <v>1537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">
      <c r="Z654" t="s">
        <v>1554</v>
      </c>
      <c r="AA654" t="s">
        <v>1555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">
      <c r="Z655" s="57">
        <v>45066</v>
      </c>
      <c r="AA655" t="s">
        <v>1556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">
      <c r="Z656" s="57">
        <v>45076</v>
      </c>
      <c r="AA656" t="s">
        <v>1564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5:34" x14ac:dyDescent="0.3">
      <c r="Y657">
        <v>6</v>
      </c>
      <c r="Z657" t="s">
        <v>1614</v>
      </c>
      <c r="AA657" t="s">
        <v>1612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5:34" x14ac:dyDescent="0.3">
      <c r="Z658" s="57">
        <v>45086</v>
      </c>
      <c r="AA658" t="s">
        <v>1625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5:34" x14ac:dyDescent="0.3">
      <c r="Z659" t="s">
        <v>1628</v>
      </c>
      <c r="AA659" t="s">
        <v>1626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5:34" x14ac:dyDescent="0.3">
      <c r="Z660" s="57">
        <v>45092</v>
      </c>
      <c r="AA660" t="s">
        <v>1635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5:34" x14ac:dyDescent="0.3">
      <c r="Z661" s="57">
        <v>45097</v>
      </c>
      <c r="AA661" t="s">
        <v>1649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5:34" x14ac:dyDescent="0.3">
      <c r="Z662" t="s">
        <v>1648</v>
      </c>
      <c r="AA662" t="s">
        <v>1647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5:34" x14ac:dyDescent="0.3">
      <c r="Z663" s="57">
        <v>45099</v>
      </c>
      <c r="AA663" t="s">
        <v>1652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5:34" x14ac:dyDescent="0.3">
      <c r="Z664" t="s">
        <v>1666</v>
      </c>
      <c r="AA664" t="s">
        <v>1665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5:34" x14ac:dyDescent="0.3">
      <c r="Y665">
        <v>7</v>
      </c>
      <c r="Z665" s="57">
        <v>45110</v>
      </c>
      <c r="AA665" t="s">
        <v>1710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5:34" x14ac:dyDescent="0.3">
      <c r="AA666" t="s">
        <v>1712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5:34" x14ac:dyDescent="0.3">
      <c r="Z667" s="57">
        <v>45117</v>
      </c>
      <c r="AA667" t="s">
        <v>1720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5:34" x14ac:dyDescent="0.3">
      <c r="Z668" t="s">
        <v>1724</v>
      </c>
      <c r="AA668" t="s">
        <v>1723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5:34" x14ac:dyDescent="0.3">
      <c r="Z669" s="57">
        <v>45131</v>
      </c>
      <c r="AA669" t="s">
        <v>1732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5:34" x14ac:dyDescent="0.3">
      <c r="Y670">
        <v>8</v>
      </c>
      <c r="Z670" s="57">
        <v>45139</v>
      </c>
      <c r="AA670" t="s">
        <v>1794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5:34" x14ac:dyDescent="0.3">
      <c r="Z671" s="57">
        <v>45145</v>
      </c>
      <c r="AA671" t="s">
        <v>1810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5:34" x14ac:dyDescent="0.3">
      <c r="Z672" s="57">
        <v>45152</v>
      </c>
      <c r="AA672" t="s">
        <v>1813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">
      <c r="Z673" s="57">
        <v>45154</v>
      </c>
      <c r="AA673" t="s">
        <v>1819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">
      <c r="Z674" s="57">
        <v>45161</v>
      </c>
      <c r="AA674" t="s">
        <v>1830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">
      <c r="Z675" s="57">
        <v>45162</v>
      </c>
      <c r="AA675" t="s">
        <v>1831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">
      <c r="Z676" s="57">
        <v>45166</v>
      </c>
      <c r="AA676" t="s">
        <v>1835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">
      <c r="Y677">
        <v>9</v>
      </c>
      <c r="Z677" t="s">
        <v>1881</v>
      </c>
      <c r="AA677" t="s">
        <v>1882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">
      <c r="Z678" s="57">
        <v>45174</v>
      </c>
      <c r="AA678" t="s">
        <v>1887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">
      <c r="Z679" s="57">
        <v>45181</v>
      </c>
      <c r="AA679" t="s">
        <v>1900</v>
      </c>
      <c r="AB679" s="18">
        <v>3773.3</v>
      </c>
      <c r="AC679" s="18"/>
      <c r="AD679" s="18"/>
      <c r="AE679" s="18"/>
      <c r="AF679" s="18"/>
      <c r="AG679" s="18"/>
      <c r="AH679" s="18">
        <v>3773.3</v>
      </c>
    </row>
    <row r="680" spans="23:34" x14ac:dyDescent="0.3">
      <c r="Z680" s="57">
        <v>45195</v>
      </c>
      <c r="AA680" t="s">
        <v>1922</v>
      </c>
      <c r="AB680" s="18">
        <v>1235</v>
      </c>
      <c r="AC680" s="18"/>
      <c r="AD680" s="18"/>
      <c r="AE680" s="18"/>
      <c r="AF680" s="18"/>
      <c r="AG680" s="18"/>
      <c r="AH680" s="18">
        <v>1235</v>
      </c>
    </row>
    <row r="681" spans="23:34" x14ac:dyDescent="0.3">
      <c r="Z681" s="57">
        <v>45198</v>
      </c>
      <c r="AA681" t="s">
        <v>1927</v>
      </c>
      <c r="AB681" s="18">
        <v>250</v>
      </c>
      <c r="AC681" s="18"/>
      <c r="AD681" s="18"/>
      <c r="AE681" s="18"/>
      <c r="AF681" s="18"/>
      <c r="AG681" s="18"/>
      <c r="AH681" s="18">
        <v>250</v>
      </c>
    </row>
    <row r="682" spans="23:34" x14ac:dyDescent="0.3">
      <c r="Y682">
        <v>10</v>
      </c>
      <c r="Z682" t="s">
        <v>2012</v>
      </c>
      <c r="AA682" t="s">
        <v>2015</v>
      </c>
      <c r="AB682" s="18">
        <v>2045</v>
      </c>
      <c r="AC682" s="18"/>
      <c r="AD682" s="18"/>
      <c r="AE682" s="18"/>
      <c r="AF682" s="18"/>
      <c r="AG682" s="18"/>
      <c r="AH682" s="18">
        <v>2045</v>
      </c>
    </row>
    <row r="683" spans="23:34" x14ac:dyDescent="0.3">
      <c r="Z683" s="57">
        <v>45226</v>
      </c>
      <c r="AA683" t="s">
        <v>2042</v>
      </c>
      <c r="AB683" s="18">
        <v>695</v>
      </c>
      <c r="AC683" s="18"/>
      <c r="AD683" s="18"/>
      <c r="AE683" s="18"/>
      <c r="AF683" s="18"/>
      <c r="AG683" s="18"/>
      <c r="AH683" s="18">
        <v>695</v>
      </c>
    </row>
    <row r="684" spans="23:34" x14ac:dyDescent="0.3">
      <c r="Y684">
        <v>4</v>
      </c>
      <c r="Z684" s="57">
        <v>45019</v>
      </c>
      <c r="AA684" t="s">
        <v>1396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">
      <c r="Z685" t="s">
        <v>1419</v>
      </c>
      <c r="AA685" t="s">
        <v>1418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">
      <c r="W686" s="36" t="s">
        <v>1234</v>
      </c>
      <c r="X686" s="36"/>
      <c r="Y686" s="36"/>
      <c r="Z686" s="36"/>
      <c r="AA686" s="36"/>
      <c r="AB686" s="37">
        <v>7998.3</v>
      </c>
      <c r="AC686" s="37"/>
      <c r="AD686" s="37"/>
      <c r="AE686" s="37"/>
      <c r="AF686" s="37"/>
      <c r="AG686" s="37"/>
      <c r="AH686" s="37">
        <v>7998.3</v>
      </c>
    </row>
    <row r="687" spans="23:34" x14ac:dyDescent="0.3">
      <c r="W687" t="s">
        <v>1259</v>
      </c>
      <c r="X687">
        <v>2023</v>
      </c>
      <c r="Y687">
        <v>2</v>
      </c>
      <c r="Z687" s="57">
        <v>44972</v>
      </c>
      <c r="AA687" t="s">
        <v>1264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">
      <c r="Y688">
        <v>4</v>
      </c>
      <c r="Z688" t="s">
        <v>1400</v>
      </c>
      <c r="AA688" t="s">
        <v>1397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3:34" x14ac:dyDescent="0.3">
      <c r="W689" s="36" t="s">
        <v>1389</v>
      </c>
      <c r="X689" s="36"/>
      <c r="Y689" s="36"/>
      <c r="Z689" s="36"/>
      <c r="AA689" s="36"/>
      <c r="AB689" s="37">
        <v>0</v>
      </c>
      <c r="AC689" s="37"/>
      <c r="AD689" s="37"/>
      <c r="AE689" s="37"/>
      <c r="AF689" s="37"/>
      <c r="AG689" s="37"/>
      <c r="AH689" s="37">
        <v>0</v>
      </c>
    </row>
    <row r="690" spans="23:34" x14ac:dyDescent="0.3">
      <c r="W690" t="s">
        <v>1306</v>
      </c>
      <c r="X690">
        <v>2023</v>
      </c>
      <c r="Y690">
        <v>3</v>
      </c>
      <c r="Z690" t="s">
        <v>1305</v>
      </c>
      <c r="AA690" t="s">
        <v>1308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">
      <c r="Z691" t="s">
        <v>1319</v>
      </c>
      <c r="AA691" t="s">
        <v>1315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3:34" x14ac:dyDescent="0.3">
      <c r="W692" s="36" t="s">
        <v>1390</v>
      </c>
      <c r="X692" s="36"/>
      <c r="Y692" s="36"/>
      <c r="Z692" s="36"/>
      <c r="AA692" s="36"/>
      <c r="AB692" s="37">
        <v>0</v>
      </c>
      <c r="AC692" s="37"/>
      <c r="AD692" s="37"/>
      <c r="AE692" s="37"/>
      <c r="AF692" s="37"/>
      <c r="AG692" s="37"/>
      <c r="AH692" s="37">
        <v>0</v>
      </c>
    </row>
    <row r="693" spans="23:34" x14ac:dyDescent="0.3">
      <c r="W693" t="s">
        <v>1311</v>
      </c>
      <c r="X693">
        <v>2023</v>
      </c>
      <c r="Y693">
        <v>5</v>
      </c>
      <c r="Z693" t="s">
        <v>1432</v>
      </c>
      <c r="AA693" t="s">
        <v>1431</v>
      </c>
      <c r="AB693" s="18"/>
      <c r="AC693" s="18"/>
      <c r="AD693" s="18"/>
      <c r="AE693" s="18"/>
      <c r="AF693" s="18"/>
      <c r="AG693" s="18">
        <v>0</v>
      </c>
      <c r="AH693" s="18">
        <v>0</v>
      </c>
    </row>
    <row r="694" spans="23:34" x14ac:dyDescent="0.3">
      <c r="Y694">
        <v>6</v>
      </c>
      <c r="Z694" s="57">
        <v>45048</v>
      </c>
      <c r="AA694" t="s">
        <v>1531</v>
      </c>
      <c r="AB694" s="18"/>
      <c r="AC694" s="18"/>
      <c r="AD694" s="18"/>
      <c r="AE694" s="18"/>
      <c r="AF694" s="18"/>
      <c r="AG694" s="18">
        <v>0</v>
      </c>
      <c r="AH694" s="18">
        <v>0</v>
      </c>
    </row>
    <row r="695" spans="23:34" x14ac:dyDescent="0.3">
      <c r="Z695" s="57">
        <v>45061</v>
      </c>
      <c r="AA695" t="s">
        <v>1546</v>
      </c>
      <c r="AB695" s="18"/>
      <c r="AC695" s="18"/>
      <c r="AD695" s="18"/>
      <c r="AE695" s="18"/>
      <c r="AF695" s="18"/>
      <c r="AG695" s="18">
        <v>0</v>
      </c>
      <c r="AH695" s="18">
        <v>0</v>
      </c>
    </row>
    <row r="696" spans="23:34" x14ac:dyDescent="0.3">
      <c r="Y696">
        <v>7</v>
      </c>
      <c r="Z696" t="s">
        <v>1643</v>
      </c>
      <c r="AA696" t="s">
        <v>1644</v>
      </c>
      <c r="AB696" s="18"/>
      <c r="AC696" s="18"/>
      <c r="AD696" s="18"/>
      <c r="AE696" s="18"/>
      <c r="AF696" s="18"/>
      <c r="AG696" s="18">
        <v>0</v>
      </c>
      <c r="AH696" s="18">
        <v>0</v>
      </c>
    </row>
    <row r="697" spans="23:34" x14ac:dyDescent="0.3">
      <c r="Z697" s="57">
        <v>45098</v>
      </c>
      <c r="AA697" t="s">
        <v>1650</v>
      </c>
      <c r="AB697" s="18"/>
      <c r="AC697" s="18"/>
      <c r="AD697" s="18"/>
      <c r="AE697" s="18"/>
      <c r="AF697" s="18"/>
      <c r="AG697" s="18">
        <v>0</v>
      </c>
      <c r="AH697" s="18">
        <v>0</v>
      </c>
    </row>
    <row r="698" spans="23:34" x14ac:dyDescent="0.3">
      <c r="Y698">
        <v>8</v>
      </c>
      <c r="Z698" s="57">
        <v>45118</v>
      </c>
      <c r="AA698" t="s">
        <v>1722</v>
      </c>
      <c r="AB698" s="18"/>
      <c r="AC698" s="18"/>
      <c r="AD698" s="18"/>
      <c r="AE698" s="18"/>
      <c r="AF698" s="18"/>
      <c r="AG698" s="18">
        <v>0</v>
      </c>
      <c r="AH698" s="18">
        <v>0</v>
      </c>
    </row>
    <row r="699" spans="23:34" x14ac:dyDescent="0.3">
      <c r="Z699" s="57">
        <v>45128</v>
      </c>
      <c r="AA699" t="s">
        <v>1731</v>
      </c>
      <c r="AB699" s="18"/>
      <c r="AC699" s="18"/>
      <c r="AD699" s="18"/>
      <c r="AE699" s="18"/>
      <c r="AF699" s="18"/>
      <c r="AG699" s="18">
        <v>0</v>
      </c>
      <c r="AH699" s="18">
        <v>0</v>
      </c>
    </row>
    <row r="700" spans="23:34" x14ac:dyDescent="0.3">
      <c r="Y700">
        <v>9</v>
      </c>
      <c r="Z700" s="57">
        <v>45146</v>
      </c>
      <c r="AA700" t="s">
        <v>1811</v>
      </c>
      <c r="AB700" s="18"/>
      <c r="AC700" s="18"/>
      <c r="AD700" s="18"/>
      <c r="AE700" s="18"/>
      <c r="AF700" s="18"/>
      <c r="AG700" s="18">
        <v>0</v>
      </c>
      <c r="AH700" s="18">
        <v>0</v>
      </c>
    </row>
    <row r="701" spans="23:34" x14ac:dyDescent="0.3">
      <c r="Z701" s="57">
        <v>45160</v>
      </c>
      <c r="AA701" t="s">
        <v>1826</v>
      </c>
      <c r="AB701" s="18"/>
      <c r="AC701" s="18"/>
      <c r="AD701" s="18"/>
      <c r="AE701" s="18"/>
      <c r="AF701" s="18"/>
      <c r="AG701" s="18">
        <v>0</v>
      </c>
      <c r="AH701" s="18">
        <v>0</v>
      </c>
    </row>
    <row r="702" spans="23:34" x14ac:dyDescent="0.3">
      <c r="Y702">
        <v>10</v>
      </c>
      <c r="Z702" s="57">
        <v>45191</v>
      </c>
      <c r="AA702" t="s">
        <v>1916</v>
      </c>
      <c r="AB702" s="18"/>
      <c r="AC702" s="18"/>
      <c r="AD702" s="18"/>
      <c r="AE702" s="18"/>
      <c r="AF702" s="18"/>
      <c r="AG702" s="18">
        <v>15616.9</v>
      </c>
      <c r="AH702" s="18">
        <v>15616.9</v>
      </c>
    </row>
    <row r="703" spans="23:34" x14ac:dyDescent="0.3">
      <c r="Y703">
        <v>11</v>
      </c>
      <c r="Z703" s="57">
        <v>45229</v>
      </c>
      <c r="AA703" t="s">
        <v>2044</v>
      </c>
      <c r="AB703" s="18"/>
      <c r="AC703" s="18"/>
      <c r="AD703" s="18"/>
      <c r="AE703" s="18"/>
      <c r="AF703" s="18"/>
      <c r="AG703" s="18">
        <v>15463.4</v>
      </c>
      <c r="AH703" s="18">
        <v>15463.4</v>
      </c>
    </row>
    <row r="704" spans="23:34" x14ac:dyDescent="0.3">
      <c r="Y704">
        <v>4</v>
      </c>
      <c r="Z704" t="s">
        <v>1310</v>
      </c>
      <c r="AA704" t="s">
        <v>1314</v>
      </c>
      <c r="AB704" s="18"/>
      <c r="AC704" s="18"/>
      <c r="AD704" s="18"/>
      <c r="AE704" s="18"/>
      <c r="AF704" s="18"/>
      <c r="AG704" s="18">
        <v>0</v>
      </c>
      <c r="AH704" s="18">
        <v>0</v>
      </c>
    </row>
    <row r="705" spans="23:34" x14ac:dyDescent="0.3">
      <c r="Z705" t="s">
        <v>1347</v>
      </c>
      <c r="AA705" t="s">
        <v>1346</v>
      </c>
      <c r="AB705" s="18"/>
      <c r="AC705" s="18"/>
      <c r="AD705" s="18"/>
      <c r="AE705" s="18"/>
      <c r="AF705" s="18"/>
      <c r="AG705" s="18">
        <v>0</v>
      </c>
      <c r="AH705" s="18">
        <v>0</v>
      </c>
    </row>
    <row r="706" spans="23:34" x14ac:dyDescent="0.3">
      <c r="Z706" t="s">
        <v>1364</v>
      </c>
      <c r="AA706" t="s">
        <v>1363</v>
      </c>
      <c r="AB706" s="18"/>
      <c r="AC706" s="18"/>
      <c r="AD706" s="18"/>
      <c r="AE706" s="18"/>
      <c r="AF706" s="18"/>
      <c r="AG706" s="18">
        <v>0</v>
      </c>
      <c r="AH706" s="18">
        <v>0</v>
      </c>
    </row>
    <row r="707" spans="23:34" x14ac:dyDescent="0.3">
      <c r="W707" s="36" t="s">
        <v>1391</v>
      </c>
      <c r="X707" s="36"/>
      <c r="Y707" s="36"/>
      <c r="Z707" s="36"/>
      <c r="AA707" s="36"/>
      <c r="AB707" s="37"/>
      <c r="AC707" s="37"/>
      <c r="AD707" s="37"/>
      <c r="AE707" s="37"/>
      <c r="AF707" s="37"/>
      <c r="AG707" s="37">
        <v>31080.3</v>
      </c>
      <c r="AH707" s="37">
        <v>31080.3</v>
      </c>
    </row>
    <row r="708" spans="23:34" x14ac:dyDescent="0.3">
      <c r="W708" t="s">
        <v>1422</v>
      </c>
      <c r="X708">
        <v>2023</v>
      </c>
      <c r="Y708">
        <v>5</v>
      </c>
      <c r="Z708" s="57">
        <v>45063</v>
      </c>
      <c r="AA708" t="s">
        <v>1550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">
      <c r="Z709" s="57">
        <v>45071</v>
      </c>
      <c r="AA709" t="s">
        <v>1560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">
      <c r="Y710">
        <v>6</v>
      </c>
      <c r="Z710" t="s">
        <v>1610</v>
      </c>
      <c r="AA710" t="s">
        <v>1609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">
      <c r="Z711" s="57">
        <v>45092</v>
      </c>
      <c r="AA711" t="s">
        <v>1632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">
      <c r="Y712">
        <v>7</v>
      </c>
      <c r="Z712" s="57">
        <v>45132</v>
      </c>
      <c r="AA712" t="s">
        <v>1733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">
      <c r="Y713">
        <v>4</v>
      </c>
      <c r="Z713" t="s">
        <v>1428</v>
      </c>
      <c r="AA713" t="s">
        <v>1424</v>
      </c>
      <c r="AB713" s="18">
        <v>0</v>
      </c>
      <c r="AC713" s="18"/>
      <c r="AD713" s="18"/>
      <c r="AE713" s="18"/>
      <c r="AF713" s="18"/>
      <c r="AG713" s="18"/>
      <c r="AH713" s="18">
        <v>0</v>
      </c>
    </row>
    <row r="714" spans="23:34" x14ac:dyDescent="0.3">
      <c r="W714" s="36" t="s">
        <v>1438</v>
      </c>
      <c r="X714" s="36"/>
      <c r="Y714" s="36"/>
      <c r="Z714" s="36"/>
      <c r="AA714" s="36"/>
      <c r="AB714" s="37">
        <v>0</v>
      </c>
      <c r="AC714" s="37"/>
      <c r="AD714" s="37"/>
      <c r="AE714" s="37"/>
      <c r="AF714" s="37"/>
      <c r="AG714" s="37"/>
      <c r="AH714" s="37">
        <v>0</v>
      </c>
    </row>
    <row r="715" spans="23:34" x14ac:dyDescent="0.3">
      <c r="W715" t="s">
        <v>1455</v>
      </c>
      <c r="X715">
        <v>2021</v>
      </c>
      <c r="Y715">
        <v>1</v>
      </c>
      <c r="Z715" s="57">
        <v>44200</v>
      </c>
      <c r="AA715" t="s">
        <v>227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">
      <c r="Z716" s="57">
        <v>44204</v>
      </c>
      <c r="AA716" t="s">
        <v>243</v>
      </c>
      <c r="AB716" s="18">
        <v>0</v>
      </c>
      <c r="AC716" s="18"/>
      <c r="AD716" s="18"/>
      <c r="AE716" s="18"/>
      <c r="AF716" s="18"/>
      <c r="AG716" s="18"/>
      <c r="AH716" s="18">
        <v>0</v>
      </c>
    </row>
    <row r="717" spans="23:34" x14ac:dyDescent="0.3">
      <c r="Z717" s="57">
        <v>44214</v>
      </c>
      <c r="AA717" t="s">
        <v>247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">
      <c r="Y718">
        <v>2</v>
      </c>
      <c r="Z718" s="57">
        <v>44236</v>
      </c>
      <c r="AA718" t="s">
        <v>266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">
      <c r="Y719">
        <v>5</v>
      </c>
      <c r="Z719" s="57">
        <v>44341</v>
      </c>
      <c r="AA719" t="s">
        <v>318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">
      <c r="Y720">
        <v>10</v>
      </c>
      <c r="Z720" s="57">
        <v>44480</v>
      </c>
      <c r="AA720" t="s">
        <v>412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">
      <c r="Y721">
        <v>12</v>
      </c>
      <c r="Z721" s="57">
        <v>44540</v>
      </c>
      <c r="AA721" t="s">
        <v>504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">
      <c r="X722">
        <v>2023</v>
      </c>
      <c r="Y722">
        <v>5</v>
      </c>
      <c r="Z722" s="57">
        <v>45063</v>
      </c>
      <c r="AA722" t="s">
        <v>1553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">
      <c r="Z723" t="s">
        <v>1554</v>
      </c>
      <c r="AA723" t="s">
        <v>1553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">
      <c r="Y724">
        <v>6</v>
      </c>
      <c r="Z724" t="s">
        <v>1639</v>
      </c>
      <c r="AA724" t="s">
        <v>1638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">
      <c r="Z725" t="s">
        <v>1643</v>
      </c>
      <c r="AA725" t="s">
        <v>1638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">
      <c r="Z726" s="57">
        <v>45103</v>
      </c>
      <c r="AA726" t="s">
        <v>1655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">
      <c r="Y727">
        <v>7</v>
      </c>
      <c r="Z727" s="57">
        <v>45138</v>
      </c>
      <c r="AA727" t="s">
        <v>1750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">
      <c r="Y728">
        <v>9</v>
      </c>
      <c r="Z728" t="s">
        <v>1881</v>
      </c>
      <c r="AA728" t="s">
        <v>1883</v>
      </c>
      <c r="AB728" s="18">
        <v>0</v>
      </c>
      <c r="AC728" s="18"/>
      <c r="AD728" s="18"/>
      <c r="AE728" s="18"/>
      <c r="AF728" s="18"/>
      <c r="AG728" s="18"/>
      <c r="AH728" s="18">
        <v>0</v>
      </c>
    </row>
    <row r="729" spans="23:34" x14ac:dyDescent="0.3">
      <c r="Z729" s="57">
        <v>45188</v>
      </c>
      <c r="AA729" t="s">
        <v>1912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">
      <c r="Y730">
        <v>10</v>
      </c>
      <c r="Z730" s="57">
        <v>45202</v>
      </c>
      <c r="AA730" t="s">
        <v>1998</v>
      </c>
      <c r="AB730" s="18">
        <v>1612</v>
      </c>
      <c r="AC730" s="18"/>
      <c r="AD730" s="18"/>
      <c r="AE730" s="18"/>
      <c r="AF730" s="18"/>
      <c r="AG730" s="18"/>
      <c r="AH730" s="18">
        <v>1612</v>
      </c>
    </row>
    <row r="731" spans="23:34" x14ac:dyDescent="0.3">
      <c r="Z731" s="57">
        <v>45220</v>
      </c>
      <c r="AA731" t="s">
        <v>2027</v>
      </c>
      <c r="AB731" s="18">
        <v>8682</v>
      </c>
      <c r="AC731" s="18"/>
      <c r="AD731" s="18"/>
      <c r="AE731" s="18"/>
      <c r="AF731" s="18"/>
      <c r="AG731" s="18"/>
      <c r="AH731" s="18">
        <v>8682</v>
      </c>
    </row>
    <row r="732" spans="23:34" x14ac:dyDescent="0.3">
      <c r="Y732">
        <v>4</v>
      </c>
      <c r="Z732" t="s">
        <v>1457</v>
      </c>
      <c r="AA732" t="s">
        <v>1456</v>
      </c>
      <c r="AB732" s="18">
        <v>0</v>
      </c>
      <c r="AC732" s="18"/>
      <c r="AD732" s="18"/>
      <c r="AE732" s="18"/>
      <c r="AF732" s="18"/>
      <c r="AG732" s="18"/>
      <c r="AH732" s="18">
        <v>0</v>
      </c>
    </row>
    <row r="733" spans="23:34" x14ac:dyDescent="0.3">
      <c r="W733" s="36" t="s">
        <v>1530</v>
      </c>
      <c r="X733" s="36"/>
      <c r="Y733" s="36"/>
      <c r="Z733" s="36"/>
      <c r="AA733" s="36"/>
      <c r="AB733" s="37">
        <v>10294</v>
      </c>
      <c r="AC733" s="37"/>
      <c r="AD733" s="37"/>
      <c r="AE733" s="37"/>
      <c r="AF733" s="37"/>
      <c r="AG733" s="37"/>
      <c r="AH733" s="37">
        <v>10294</v>
      </c>
    </row>
    <row r="734" spans="23:34" x14ac:dyDescent="0.3">
      <c r="W734" t="s">
        <v>1700</v>
      </c>
      <c r="X734">
        <v>2021</v>
      </c>
      <c r="Y734">
        <v>9</v>
      </c>
      <c r="Z734" s="57">
        <v>44440</v>
      </c>
      <c r="AA734" t="s">
        <v>364</v>
      </c>
      <c r="AB734" s="18">
        <v>0</v>
      </c>
      <c r="AC734" s="18"/>
      <c r="AD734" s="18"/>
      <c r="AE734" s="18"/>
      <c r="AF734" s="18"/>
      <c r="AG734" s="18"/>
      <c r="AH734" s="18">
        <v>0</v>
      </c>
    </row>
    <row r="735" spans="23:34" x14ac:dyDescent="0.3">
      <c r="W735" s="36" t="s">
        <v>1792</v>
      </c>
      <c r="X735" s="36"/>
      <c r="Y735" s="36"/>
      <c r="Z735" s="36"/>
      <c r="AA735" s="36"/>
      <c r="AB735" s="37">
        <v>0</v>
      </c>
      <c r="AC735" s="37"/>
      <c r="AD735" s="37"/>
      <c r="AE735" s="37"/>
      <c r="AF735" s="37"/>
      <c r="AG735" s="37"/>
      <c r="AH735" s="37">
        <v>0</v>
      </c>
    </row>
    <row r="736" spans="23:34" x14ac:dyDescent="0.3">
      <c r="W736" t="s">
        <v>1623</v>
      </c>
      <c r="X736">
        <v>2023</v>
      </c>
      <c r="Y736">
        <v>6</v>
      </c>
      <c r="Z736" s="57">
        <v>45085</v>
      </c>
      <c r="AA736" t="s">
        <v>1621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">
      <c r="Y737">
        <v>8</v>
      </c>
      <c r="Z737" s="57">
        <v>45153</v>
      </c>
      <c r="AA737" t="s">
        <v>1814</v>
      </c>
      <c r="AB737" s="18">
        <v>0</v>
      </c>
      <c r="AC737" s="18"/>
      <c r="AD737" s="18"/>
      <c r="AE737" s="18"/>
      <c r="AF737" s="18"/>
      <c r="AG737" s="18"/>
      <c r="AH737" s="18">
        <v>0</v>
      </c>
    </row>
    <row r="738" spans="23:34" x14ac:dyDescent="0.3">
      <c r="W738" s="36" t="s">
        <v>1793</v>
      </c>
      <c r="X738" s="36"/>
      <c r="Y738" s="36"/>
      <c r="Z738" s="36"/>
      <c r="AA738" s="36"/>
      <c r="AB738" s="37">
        <v>0</v>
      </c>
      <c r="AC738" s="37"/>
      <c r="AD738" s="37"/>
      <c r="AE738" s="37"/>
      <c r="AF738" s="37"/>
      <c r="AG738" s="37"/>
      <c r="AH738" s="37">
        <v>0</v>
      </c>
    </row>
    <row r="739" spans="23:34" x14ac:dyDescent="0.3">
      <c r="W739" t="s">
        <v>1705</v>
      </c>
      <c r="X739">
        <v>2023</v>
      </c>
      <c r="Y739">
        <v>9</v>
      </c>
      <c r="Z739" s="57">
        <v>45178</v>
      </c>
      <c r="AA739" t="s">
        <v>1896</v>
      </c>
      <c r="AB739" s="18">
        <v>0</v>
      </c>
      <c r="AC739" s="18"/>
      <c r="AD739" s="18"/>
      <c r="AE739" s="18"/>
      <c r="AF739" s="18"/>
      <c r="AG739" s="18"/>
      <c r="AH739" s="18">
        <v>0</v>
      </c>
    </row>
    <row r="740" spans="23:34" x14ac:dyDescent="0.3">
      <c r="W740" s="36" t="s">
        <v>1993</v>
      </c>
      <c r="X740" s="36"/>
      <c r="Y740" s="36"/>
      <c r="Z740" s="36"/>
      <c r="AA740" s="36"/>
      <c r="AB740" s="37">
        <v>0</v>
      </c>
      <c r="AC740" s="37"/>
      <c r="AD740" s="37"/>
      <c r="AE740" s="37"/>
      <c r="AF740" s="37"/>
      <c r="AG740" s="37"/>
      <c r="AH740" s="37">
        <v>0</v>
      </c>
    </row>
    <row r="741" spans="23:34" x14ac:dyDescent="0.3">
      <c r="W741" t="s">
        <v>1707</v>
      </c>
      <c r="X741">
        <v>2023</v>
      </c>
      <c r="Y741">
        <v>9</v>
      </c>
      <c r="Z741" s="57">
        <v>45180</v>
      </c>
      <c r="AA741" t="s">
        <v>1899</v>
      </c>
      <c r="AB741" s="18">
        <v>0</v>
      </c>
      <c r="AC741" s="18"/>
      <c r="AD741" s="18"/>
      <c r="AE741" s="18"/>
      <c r="AF741" s="18"/>
      <c r="AG741" s="18"/>
      <c r="AH741" s="18">
        <v>0</v>
      </c>
    </row>
    <row r="742" spans="23:34" x14ac:dyDescent="0.3">
      <c r="W742" s="36" t="s">
        <v>1994</v>
      </c>
      <c r="X742" s="36"/>
      <c r="Y742" s="36"/>
      <c r="Z742" s="36"/>
      <c r="AA742" s="36"/>
      <c r="AB742" s="37">
        <v>0</v>
      </c>
      <c r="AC742" s="37"/>
      <c r="AD742" s="37"/>
      <c r="AE742" s="37"/>
      <c r="AF742" s="37"/>
      <c r="AG742" s="37"/>
      <c r="AH742" s="37">
        <v>0</v>
      </c>
    </row>
    <row r="743" spans="23:34" x14ac:dyDescent="0.3">
      <c r="W743" t="s">
        <v>2020</v>
      </c>
      <c r="X743">
        <v>2023</v>
      </c>
      <c r="Y743">
        <v>10</v>
      </c>
      <c r="Z743" s="57">
        <v>45216</v>
      </c>
      <c r="AA743" t="s">
        <v>2021</v>
      </c>
      <c r="AB743" s="18">
        <v>312.5</v>
      </c>
      <c r="AC743" s="18"/>
      <c r="AD743" s="18"/>
      <c r="AE743" s="18"/>
      <c r="AF743" s="18"/>
      <c r="AG743" s="18"/>
      <c r="AH743" s="18">
        <v>312.5</v>
      </c>
    </row>
    <row r="744" spans="23:34" x14ac:dyDescent="0.3">
      <c r="AA744" t="s">
        <v>2022</v>
      </c>
      <c r="AB744" s="18">
        <v>14658</v>
      </c>
      <c r="AC744" s="18"/>
      <c r="AD744" s="18"/>
      <c r="AE744" s="18"/>
      <c r="AF744" s="18"/>
      <c r="AG744" s="18"/>
      <c r="AH744" s="18">
        <v>14658</v>
      </c>
    </row>
    <row r="745" spans="23:34" x14ac:dyDescent="0.3">
      <c r="Z745" t="s">
        <v>2026</v>
      </c>
      <c r="AA745" t="s">
        <v>2025</v>
      </c>
      <c r="AB745" s="18">
        <v>2700</v>
      </c>
      <c r="AC745" s="18"/>
      <c r="AD745" s="18"/>
      <c r="AE745" s="18"/>
      <c r="AF745" s="18"/>
      <c r="AG745" s="18"/>
      <c r="AH745" s="18">
        <v>2700</v>
      </c>
    </row>
    <row r="746" spans="23:34" x14ac:dyDescent="0.3">
      <c r="Z746" s="57">
        <v>45224</v>
      </c>
      <c r="AA746" t="s">
        <v>2028</v>
      </c>
      <c r="AB746" s="18">
        <v>250</v>
      </c>
      <c r="AC746" s="18"/>
      <c r="AD746" s="18"/>
      <c r="AE746" s="18"/>
      <c r="AF746" s="18"/>
      <c r="AG746" s="18"/>
      <c r="AH746" s="18">
        <v>250</v>
      </c>
    </row>
    <row r="747" spans="23:34" x14ac:dyDescent="0.3">
      <c r="AA747" t="s">
        <v>2029</v>
      </c>
      <c r="AB747" s="18">
        <v>7916</v>
      </c>
      <c r="AC747" s="18"/>
      <c r="AD747" s="18"/>
      <c r="AE747" s="18"/>
      <c r="AF747" s="18"/>
      <c r="AG747" s="18"/>
      <c r="AH747" s="18">
        <v>7916</v>
      </c>
    </row>
    <row r="748" spans="23:34" x14ac:dyDescent="0.3">
      <c r="Z748" s="57">
        <v>45225</v>
      </c>
      <c r="AA748" t="s">
        <v>2040</v>
      </c>
      <c r="AB748" s="18">
        <v>1000</v>
      </c>
      <c r="AC748" s="18"/>
      <c r="AD748" s="18"/>
      <c r="AE748" s="18"/>
      <c r="AF748" s="18"/>
      <c r="AG748" s="18"/>
      <c r="AH748" s="18">
        <v>1000</v>
      </c>
    </row>
    <row r="749" spans="23:34" x14ac:dyDescent="0.3">
      <c r="Z749" s="57">
        <v>45227</v>
      </c>
      <c r="AA749" t="s">
        <v>2043</v>
      </c>
      <c r="AB749" s="18">
        <v>7627.5</v>
      </c>
      <c r="AC749" s="18"/>
      <c r="AD749" s="18"/>
      <c r="AE749" s="18"/>
      <c r="AF749" s="18"/>
      <c r="AG749" s="18"/>
      <c r="AH749" s="18">
        <v>7627.5</v>
      </c>
    </row>
    <row r="750" spans="23:34" x14ac:dyDescent="0.3">
      <c r="Z750" s="57">
        <v>45229</v>
      </c>
      <c r="AA750" t="s">
        <v>2045</v>
      </c>
      <c r="AB750" s="18">
        <v>1000</v>
      </c>
      <c r="AC750" s="18"/>
      <c r="AD750" s="18"/>
      <c r="AE750" s="18"/>
      <c r="AF750" s="18"/>
      <c r="AG750" s="18"/>
      <c r="AH750" s="18">
        <v>1000</v>
      </c>
    </row>
    <row r="751" spans="23:34" x14ac:dyDescent="0.3">
      <c r="W751" s="36" t="s">
        <v>2048</v>
      </c>
      <c r="X751" s="36"/>
      <c r="Y751" s="36"/>
      <c r="Z751" s="36"/>
      <c r="AA751" s="36"/>
      <c r="AB751" s="37">
        <v>35464</v>
      </c>
      <c r="AC751" s="37"/>
      <c r="AD751" s="37"/>
      <c r="AE751" s="37"/>
      <c r="AF751" s="37"/>
      <c r="AG751" s="37"/>
      <c r="AH751" s="37">
        <v>35464</v>
      </c>
    </row>
    <row r="752" spans="23:34" x14ac:dyDescent="0.3">
      <c r="W752" t="s">
        <v>2030</v>
      </c>
      <c r="X752">
        <v>2023</v>
      </c>
      <c r="Y752">
        <v>10</v>
      </c>
      <c r="Z752" s="57">
        <v>45224</v>
      </c>
      <c r="AA752" t="s">
        <v>2036</v>
      </c>
      <c r="AB752" s="18">
        <v>3535.2</v>
      </c>
      <c r="AC752" s="18"/>
      <c r="AD752" s="18"/>
      <c r="AE752" s="18"/>
      <c r="AF752" s="18"/>
      <c r="AG752" s="18"/>
      <c r="AH752" s="18">
        <v>3535.2</v>
      </c>
    </row>
    <row r="753" spans="23:34" x14ac:dyDescent="0.3">
      <c r="W753" s="36" t="s">
        <v>2049</v>
      </c>
      <c r="X753" s="36"/>
      <c r="Y753" s="36"/>
      <c r="Z753" s="36"/>
      <c r="AA753" s="36"/>
      <c r="AB753" s="37">
        <v>3535.2</v>
      </c>
      <c r="AC753" s="37"/>
      <c r="AD753" s="37"/>
      <c r="AE753" s="37"/>
      <c r="AF753" s="37"/>
      <c r="AG753" s="37"/>
      <c r="AH753" s="37">
        <v>3535.2</v>
      </c>
    </row>
    <row r="754" spans="23:34" x14ac:dyDescent="0.3">
      <c r="W754" t="s">
        <v>131</v>
      </c>
      <c r="AB754" s="18">
        <v>679581.39999999979</v>
      </c>
      <c r="AC754" s="18">
        <v>2720</v>
      </c>
      <c r="AD754" s="18">
        <v>10550</v>
      </c>
      <c r="AE754" s="18">
        <v>62354.6</v>
      </c>
      <c r="AF754" s="18">
        <v>0</v>
      </c>
      <c r="AG754" s="18">
        <v>31080.3</v>
      </c>
      <c r="AH754" s="18">
        <v>786286.29999999981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0000"/>
    <pageSetUpPr fitToPage="1"/>
  </sheetPr>
  <dimension ref="A1:X2375"/>
  <sheetViews>
    <sheetView tabSelected="1" topLeftCell="A2332" zoomScale="70" zoomScaleNormal="70" workbookViewId="0">
      <selection activeCell="R2354" sqref="R2354"/>
    </sheetView>
  </sheetViews>
  <sheetFormatPr defaultColWidth="8.77734375" defaultRowHeight="15.6" x14ac:dyDescent="0.3"/>
  <cols>
    <col min="1" max="1" width="12.5546875" style="5" customWidth="1"/>
    <col min="2" max="2" width="5.5546875" style="5" customWidth="1"/>
    <col min="3" max="3" width="6.77734375" style="5" customWidth="1"/>
    <col min="4" max="4" width="19" style="5" bestFit="1" customWidth="1"/>
    <col min="5" max="5" width="12.5546875" style="5" customWidth="1"/>
    <col min="6" max="6" width="15.33203125" style="1" customWidth="1"/>
    <col min="7" max="7" width="14.77734375" style="11" customWidth="1"/>
    <col min="8" max="8" width="4.33203125" style="5" customWidth="1"/>
    <col min="9" max="9" width="8.88671875" style="5" customWidth="1"/>
    <col min="10" max="10" width="6.88671875" style="5" customWidth="1"/>
    <col min="11" max="11" width="12.21875" style="5" customWidth="1"/>
    <col min="12" max="12" width="6.77734375" style="5" customWidth="1"/>
    <col min="13" max="13" width="6.33203125" style="5" customWidth="1"/>
    <col min="14" max="14" width="14.88671875" style="6" customWidth="1"/>
    <col min="15" max="15" width="15.109375" style="6" customWidth="1"/>
    <col min="16" max="16" width="13.21875" style="6" bestFit="1" customWidth="1"/>
    <col min="17" max="17" width="14.77734375" style="1" customWidth="1"/>
    <col min="18" max="18" width="9.109375" style="5" customWidth="1"/>
    <col min="19" max="19" width="35.88671875" style="1" customWidth="1"/>
    <col min="20" max="20" width="8.77734375" style="1"/>
    <col min="21" max="21" width="13" style="1" customWidth="1"/>
    <col min="22" max="22" width="13.5546875" style="1" customWidth="1"/>
    <col min="23" max="23" width="11.44140625" style="1" customWidth="1"/>
    <col min="24" max="16384" width="8.77734375" style="1"/>
  </cols>
  <sheetData>
    <row r="1" spans="1:20" ht="62.4" x14ac:dyDescent="0.3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192</v>
      </c>
    </row>
    <row r="11" spans="1:20" x14ac:dyDescent="0.3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192</v>
      </c>
    </row>
    <row r="12" spans="1:20" x14ac:dyDescent="0.3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164</v>
      </c>
    </row>
    <row r="13" spans="1:20" x14ac:dyDescent="0.3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165</v>
      </c>
    </row>
    <row r="18" spans="1:19" x14ac:dyDescent="0.3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165</v>
      </c>
    </row>
    <row r="19" spans="1:19" x14ac:dyDescent="0.3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165</v>
      </c>
    </row>
    <row r="20" spans="1:19" x14ac:dyDescent="0.3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187</v>
      </c>
    </row>
    <row r="40" spans="1:19" x14ac:dyDescent="0.3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187</v>
      </c>
    </row>
    <row r="41" spans="1:19" x14ac:dyDescent="0.3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213</v>
      </c>
    </row>
    <row r="43" spans="1:19" x14ac:dyDescent="0.3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213</v>
      </c>
    </row>
    <row r="44" spans="1:19" x14ac:dyDescent="0.3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213</v>
      </c>
    </row>
    <row r="45" spans="1:19" x14ac:dyDescent="0.3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213</v>
      </c>
    </row>
    <row r="46" spans="1:19" x14ac:dyDescent="0.3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213</v>
      </c>
    </row>
    <row r="47" spans="1:19" x14ac:dyDescent="0.3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248</v>
      </c>
    </row>
    <row r="54" spans="1:20" x14ac:dyDescent="0.3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248</v>
      </c>
    </row>
    <row r="55" spans="1:20" x14ac:dyDescent="0.3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248</v>
      </c>
    </row>
    <row r="56" spans="1:20" x14ac:dyDescent="0.3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248</v>
      </c>
    </row>
    <row r="57" spans="1:20" x14ac:dyDescent="0.3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248</v>
      </c>
    </row>
    <row r="58" spans="1:20" x14ac:dyDescent="0.3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248</v>
      </c>
    </row>
    <row r="59" spans="1:20" x14ac:dyDescent="0.3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248</v>
      </c>
    </row>
    <row r="60" spans="1:20" x14ac:dyDescent="0.3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248</v>
      </c>
    </row>
    <row r="63" spans="1:20" x14ac:dyDescent="0.3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248</v>
      </c>
    </row>
    <row r="64" spans="1:20" x14ac:dyDescent="0.3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248</v>
      </c>
    </row>
    <row r="65" spans="1:19" x14ac:dyDescent="0.3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248</v>
      </c>
    </row>
    <row r="66" spans="1:19" x14ac:dyDescent="0.3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248</v>
      </c>
    </row>
    <row r="67" spans="1:19" x14ac:dyDescent="0.3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249</v>
      </c>
    </row>
    <row r="68" spans="1:19" x14ac:dyDescent="0.3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249</v>
      </c>
    </row>
    <row r="69" spans="1:19" x14ac:dyDescent="0.3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249</v>
      </c>
    </row>
    <row r="70" spans="1:19" x14ac:dyDescent="0.3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249</v>
      </c>
    </row>
    <row r="71" spans="1:19" ht="15" customHeight="1" x14ac:dyDescent="0.3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277</v>
      </c>
    </row>
    <row r="79" spans="1:19" x14ac:dyDescent="0.3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277</v>
      </c>
    </row>
    <row r="80" spans="1:19" x14ac:dyDescent="0.3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277</v>
      </c>
    </row>
    <row r="81" spans="1:19" x14ac:dyDescent="0.3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277</v>
      </c>
    </row>
    <row r="82" spans="1:19" x14ac:dyDescent="0.3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277</v>
      </c>
    </row>
    <row r="83" spans="1:19" x14ac:dyDescent="0.3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277</v>
      </c>
    </row>
    <row r="84" spans="1:19" x14ac:dyDescent="0.3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277</v>
      </c>
    </row>
    <row r="85" spans="1:19" x14ac:dyDescent="0.3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160</v>
      </c>
    </row>
    <row r="93" spans="1:19" x14ac:dyDescent="0.3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160</v>
      </c>
    </row>
    <row r="94" spans="1:19" x14ac:dyDescent="0.3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160</v>
      </c>
    </row>
    <row r="95" spans="1:19" x14ac:dyDescent="0.3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158</v>
      </c>
    </row>
    <row r="96" spans="1:19" x14ac:dyDescent="0.3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157</v>
      </c>
    </row>
    <row r="97" spans="1:19" x14ac:dyDescent="0.3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300</v>
      </c>
    </row>
    <row r="98" spans="1:19" x14ac:dyDescent="0.3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300</v>
      </c>
    </row>
    <row r="99" spans="1:19" x14ac:dyDescent="0.3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300</v>
      </c>
    </row>
    <row r="100" spans="1:19" x14ac:dyDescent="0.3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300</v>
      </c>
    </row>
    <row r="101" spans="1:19" x14ac:dyDescent="0.3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160</v>
      </c>
    </row>
    <row r="104" spans="1:19" x14ac:dyDescent="0.3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160</v>
      </c>
    </row>
    <row r="105" spans="1:19" x14ac:dyDescent="0.3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159</v>
      </c>
    </row>
    <row r="106" spans="1:19" x14ac:dyDescent="0.3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214</v>
      </c>
    </row>
    <row r="107" spans="1:19" x14ac:dyDescent="0.3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214</v>
      </c>
    </row>
    <row r="108" spans="1:19" x14ac:dyDescent="0.3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214</v>
      </c>
    </row>
    <row r="109" spans="1:19" x14ac:dyDescent="0.3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up'!$A$2:$C$44,2,FALSE)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214</v>
      </c>
    </row>
    <row r="110" spans="1:19" x14ac:dyDescent="0.3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172</v>
      </c>
    </row>
    <row r="111" spans="1:19" x14ac:dyDescent="0.3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172</v>
      </c>
    </row>
    <row r="112" spans="1:19" x14ac:dyDescent="0.3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190</v>
      </c>
    </row>
    <row r="113" spans="1:19" x14ac:dyDescent="0.3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190</v>
      </c>
    </row>
    <row r="114" spans="1:19" x14ac:dyDescent="0.3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265</v>
      </c>
    </row>
    <row r="115" spans="1:19" x14ac:dyDescent="0.3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265</v>
      </c>
    </row>
    <row r="116" spans="1:19" x14ac:dyDescent="0.3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172</v>
      </c>
    </row>
    <row r="117" spans="1:19" x14ac:dyDescent="0.3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up'!$A$2:$C$44,2,FALSE)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215</v>
      </c>
    </row>
    <row r="118" spans="1:19" x14ac:dyDescent="0.3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up'!$A$2:$C$44,2,FALSE)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188</v>
      </c>
    </row>
    <row r="119" spans="1:19" x14ac:dyDescent="0.3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188</v>
      </c>
    </row>
    <row r="120" spans="1:19" x14ac:dyDescent="0.3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188</v>
      </c>
    </row>
    <row r="121" spans="1:19" x14ac:dyDescent="0.3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188</v>
      </c>
    </row>
    <row r="122" spans="1:19" x14ac:dyDescent="0.3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188</v>
      </c>
    </row>
    <row r="123" spans="1:19" x14ac:dyDescent="0.3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188</v>
      </c>
    </row>
    <row r="124" spans="1:19" x14ac:dyDescent="0.3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191</v>
      </c>
    </row>
    <row r="129" spans="1:19" x14ac:dyDescent="0.3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up'!$A$2:$C$44,2,FALSE)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189</v>
      </c>
    </row>
    <row r="130" spans="1:19" x14ac:dyDescent="0.3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up'!$A$2:$C$44,2,FALSE)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189</v>
      </c>
    </row>
    <row r="131" spans="1:19" x14ac:dyDescent="0.3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222</v>
      </c>
    </row>
    <row r="132" spans="1:19" x14ac:dyDescent="0.3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222</v>
      </c>
    </row>
    <row r="133" spans="1:19" x14ac:dyDescent="0.3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222</v>
      </c>
    </row>
    <row r="134" spans="1:19" x14ac:dyDescent="0.3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up'!$A$2:$C$44,2,FALSE)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222</v>
      </c>
    </row>
    <row r="135" spans="1:19" x14ac:dyDescent="0.3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215</v>
      </c>
    </row>
    <row r="136" spans="1:19" x14ac:dyDescent="0.3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up'!$A$2:$C$44,2,FALSE)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215</v>
      </c>
    </row>
    <row r="137" spans="1:19" x14ac:dyDescent="0.3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265</v>
      </c>
    </row>
    <row r="138" spans="1:19" x14ac:dyDescent="0.3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188</v>
      </c>
    </row>
    <row r="140" spans="1:19" x14ac:dyDescent="0.3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up'!$A$2:$C$44,2,FALSE)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188</v>
      </c>
    </row>
    <row r="141" spans="1:19" x14ac:dyDescent="0.3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188</v>
      </c>
    </row>
    <row r="142" spans="1:19" x14ac:dyDescent="0.3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188</v>
      </c>
    </row>
    <row r="143" spans="1:19" x14ac:dyDescent="0.3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188</v>
      </c>
    </row>
    <row r="144" spans="1:19" x14ac:dyDescent="0.3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up'!$A$2:$C$44,2,FALSE)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215</v>
      </c>
    </row>
    <row r="145" spans="1:19" x14ac:dyDescent="0.3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216</v>
      </c>
    </row>
    <row r="146" spans="1:19" x14ac:dyDescent="0.3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216</v>
      </c>
    </row>
    <row r="147" spans="1:19" x14ac:dyDescent="0.3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303</v>
      </c>
    </row>
    <row r="148" spans="1:19" ht="46.8" x14ac:dyDescent="0.3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221</v>
      </c>
    </row>
    <row r="149" spans="1:19" ht="46.8" x14ac:dyDescent="0.3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221</v>
      </c>
    </row>
    <row r="150" spans="1:19" ht="46.8" x14ac:dyDescent="0.3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221</v>
      </c>
    </row>
    <row r="151" spans="1:19" x14ac:dyDescent="0.3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up'!$A$2:$C$44,2,FALSE)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313</v>
      </c>
    </row>
    <row r="152" spans="1:19" x14ac:dyDescent="0.3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up'!$A$2:$C$44,2,FALSE)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313</v>
      </c>
    </row>
    <row r="153" spans="1:19" x14ac:dyDescent="0.3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313</v>
      </c>
    </row>
    <row r="154" spans="1:19" x14ac:dyDescent="0.3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313</v>
      </c>
    </row>
    <row r="155" spans="1:19" x14ac:dyDescent="0.3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up'!$A$2:$C$44,2,FALSE)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231</v>
      </c>
    </row>
    <row r="156" spans="1:19" x14ac:dyDescent="0.3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up'!$A$2:$C$44,2,FALSE)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231</v>
      </c>
    </row>
    <row r="157" spans="1:19" x14ac:dyDescent="0.3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up'!$A$2:$C$44,2,FALSE)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231</v>
      </c>
    </row>
    <row r="158" spans="1:19" x14ac:dyDescent="0.3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up'!$A$2:$C$44,2,FALSE)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231</v>
      </c>
    </row>
    <row r="159" spans="1:19" x14ac:dyDescent="0.3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up'!$A$2:$C$44,2,FALSE)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231</v>
      </c>
    </row>
    <row r="160" spans="1:19" x14ac:dyDescent="0.3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up'!$A$2:$C$44,2,FALSE)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231</v>
      </c>
    </row>
    <row r="161" spans="1:19" x14ac:dyDescent="0.3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up'!$A$2:$C$44,2,FALSE)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231</v>
      </c>
    </row>
    <row r="162" spans="1:19" x14ac:dyDescent="0.3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up'!$A$2:$C$44,2,FALSE)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231</v>
      </c>
    </row>
    <row r="163" spans="1:19" x14ac:dyDescent="0.3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up'!$A$2:$C$44,2,FALSE)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231</v>
      </c>
    </row>
    <row r="164" spans="1:19" x14ac:dyDescent="0.3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up'!$A$2:$C$44,2,FALSE)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231</v>
      </c>
    </row>
    <row r="165" spans="1:19" x14ac:dyDescent="0.3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up'!$A$2:$C$44,2,FALSE)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231</v>
      </c>
    </row>
    <row r="166" spans="1:19" x14ac:dyDescent="0.3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up'!$A$2:$C$44,2,FALSE)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231</v>
      </c>
    </row>
    <row r="167" spans="1:19" x14ac:dyDescent="0.3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up'!$A$2:$C$44,2,FALSE)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242</v>
      </c>
    </row>
    <row r="168" spans="1:19" x14ac:dyDescent="0.3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up'!$A$2:$C$44,2,FALSE)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250</v>
      </c>
    </row>
    <row r="169" spans="1:19" x14ac:dyDescent="0.3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246</v>
      </c>
    </row>
    <row r="170" spans="1:19" x14ac:dyDescent="0.3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up'!$A$2:$C$44,2,FALSE)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246</v>
      </c>
    </row>
    <row r="171" spans="1:19" x14ac:dyDescent="0.3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up'!$A$2:$C$44,2,FALSE)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250</v>
      </c>
    </row>
    <row r="172" spans="1:19" x14ac:dyDescent="0.3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up'!$A$2:$C$44,2,FALSE)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250</v>
      </c>
    </row>
    <row r="173" spans="1:19" x14ac:dyDescent="0.3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up'!$A$2:$C$44,2,FALSE)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250</v>
      </c>
    </row>
    <row r="174" spans="1:19" x14ac:dyDescent="0.3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up'!$A$2:$C$44,2,FALSE)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250</v>
      </c>
    </row>
    <row r="175" spans="1:19" x14ac:dyDescent="0.3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up'!$A$2:$C$44,2,FALSE)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250</v>
      </c>
    </row>
    <row r="176" spans="1:19" x14ac:dyDescent="0.3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up'!$A$2:$C$44,2,FALSE)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250</v>
      </c>
    </row>
    <row r="177" spans="1:19" x14ac:dyDescent="0.3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up'!$A$2:$C$44,2,FALSE)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250</v>
      </c>
    </row>
    <row r="178" spans="1:19" ht="46.8" x14ac:dyDescent="0.3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252</v>
      </c>
    </row>
    <row r="179" spans="1:19" ht="46.8" x14ac:dyDescent="0.3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252</v>
      </c>
    </row>
    <row r="180" spans="1:19" ht="46.8" x14ac:dyDescent="0.3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252</v>
      </c>
    </row>
    <row r="181" spans="1:19" x14ac:dyDescent="0.3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268</v>
      </c>
    </row>
    <row r="182" spans="1:19" x14ac:dyDescent="0.3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up'!$A$2:$C$44,2,FALSE)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268</v>
      </c>
    </row>
    <row r="183" spans="1:19" x14ac:dyDescent="0.3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up'!$A$2:$C$44,2,FALSE)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268</v>
      </c>
    </row>
    <row r="184" spans="1:19" x14ac:dyDescent="0.3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up'!$A$2:$C$44,2,FALSE)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344</v>
      </c>
    </row>
    <row r="185" spans="1:19" x14ac:dyDescent="0.3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up'!$A$2:$C$44,2,FALSE)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344</v>
      </c>
    </row>
    <row r="186" spans="1:19" x14ac:dyDescent="0.3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344</v>
      </c>
    </row>
    <row r="187" spans="1:19" x14ac:dyDescent="0.3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344</v>
      </c>
    </row>
    <row r="188" spans="1:19" x14ac:dyDescent="0.3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up'!$A$2:$C$44,2,FALSE)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269</v>
      </c>
    </row>
    <row r="189" spans="1:19" x14ac:dyDescent="0.3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up'!$A$2:$C$44,2,FALSE)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269</v>
      </c>
    </row>
    <row r="190" spans="1:19" x14ac:dyDescent="0.3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up'!$A$2:$C$44,2,FALSE)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269</v>
      </c>
    </row>
    <row r="191" spans="1:19" x14ac:dyDescent="0.3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up'!$A$2:$C$44,2,FALSE)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269</v>
      </c>
    </row>
    <row r="192" spans="1:19" x14ac:dyDescent="0.3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up'!$A$2:$C$44,2,FALSE)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269</v>
      </c>
    </row>
    <row r="193" spans="1:19" x14ac:dyDescent="0.3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up'!$A$2:$C$44,2,FALSE)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269</v>
      </c>
    </row>
    <row r="194" spans="1:19" x14ac:dyDescent="0.3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270</v>
      </c>
    </row>
    <row r="195" spans="1:19" x14ac:dyDescent="0.3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270</v>
      </c>
    </row>
    <row r="196" spans="1:19" x14ac:dyDescent="0.3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up'!$A$2:$C$44,2,FALSE)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269</v>
      </c>
    </row>
    <row r="197" spans="1:19" x14ac:dyDescent="0.3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up'!$A$2:$C$44,2,FALSE)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271</v>
      </c>
    </row>
    <row r="198" spans="1:19" x14ac:dyDescent="0.3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up'!$A$2:$C$44,2,FALSE)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271</v>
      </c>
    </row>
    <row r="199" spans="1:19" x14ac:dyDescent="0.3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up'!$A$2:$C$44,2,FALSE)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271</v>
      </c>
    </row>
    <row r="200" spans="1:19" x14ac:dyDescent="0.3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up'!$A$2:$C$44,2,FALSE)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271</v>
      </c>
    </row>
    <row r="201" spans="1:19" x14ac:dyDescent="0.3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up'!$A$2:$C$44,2,FALSE)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272</v>
      </c>
    </row>
    <row r="202" spans="1:19" x14ac:dyDescent="0.3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up'!$A$2:$C$44,2,FALSE)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272</v>
      </c>
    </row>
    <row r="203" spans="1:19" x14ac:dyDescent="0.3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up'!$A$2:$C$44,2,FALSE)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284</v>
      </c>
    </row>
    <row r="205" spans="1:19" x14ac:dyDescent="0.3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387</v>
      </c>
    </row>
    <row r="206" spans="1:19" x14ac:dyDescent="0.3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up'!$A$2:$C$44,2,FALSE)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387</v>
      </c>
    </row>
    <row r="207" spans="1:19" x14ac:dyDescent="0.3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387</v>
      </c>
    </row>
    <row r="208" spans="1:19" x14ac:dyDescent="0.3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up'!$A$2:$C$44,2,FALSE)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387</v>
      </c>
    </row>
    <row r="209" spans="1:19" x14ac:dyDescent="0.3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299</v>
      </c>
    </row>
    <row r="210" spans="1:19" x14ac:dyDescent="0.3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299</v>
      </c>
    </row>
    <row r="211" spans="1:19" x14ac:dyDescent="0.3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299</v>
      </c>
    </row>
    <row r="212" spans="1:19" x14ac:dyDescent="0.3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up'!$A$2:$C$44,2,FALSE)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283</v>
      </c>
    </row>
    <row r="213" spans="1:19" x14ac:dyDescent="0.3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up'!$A$2:$C$44,2,FALSE)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283</v>
      </c>
    </row>
    <row r="214" spans="1:19" x14ac:dyDescent="0.3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up'!$A$2:$C$44,2,FALSE)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283</v>
      </c>
    </row>
    <row r="215" spans="1:19" x14ac:dyDescent="0.3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391</v>
      </c>
    </row>
    <row r="216" spans="1:19" x14ac:dyDescent="0.3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up'!$A$2:$C$44,2,FALSE)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391</v>
      </c>
    </row>
    <row r="217" spans="1:19" x14ac:dyDescent="0.3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391</v>
      </c>
    </row>
    <row r="218" spans="1:19" x14ac:dyDescent="0.3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391</v>
      </c>
    </row>
    <row r="219" spans="1:19" x14ac:dyDescent="0.3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up'!$A$2:$C$44,2,FALSE)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301</v>
      </c>
    </row>
    <row r="220" spans="1:19" x14ac:dyDescent="0.3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up'!$A$2:$C$44,2,FALSE)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301</v>
      </c>
    </row>
    <row r="221" spans="1:19" x14ac:dyDescent="0.3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up'!$A$2:$C$44,2,FALSE)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301</v>
      </c>
    </row>
    <row r="222" spans="1:19" x14ac:dyDescent="0.3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up'!$A$2:$C$44,2,FALSE)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463</v>
      </c>
    </row>
    <row r="223" spans="1:19" x14ac:dyDescent="0.3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up'!$A$2:$C$44,2,FALSE)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463</v>
      </c>
    </row>
    <row r="224" spans="1:19" x14ac:dyDescent="0.3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463</v>
      </c>
    </row>
    <row r="225" spans="1:19" ht="15" customHeight="1" x14ac:dyDescent="0.3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463</v>
      </c>
    </row>
    <row r="226" spans="1:19" ht="15" customHeight="1" x14ac:dyDescent="0.3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391</v>
      </c>
    </row>
    <row r="227" spans="1:19" ht="15" customHeight="1" x14ac:dyDescent="0.3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391</v>
      </c>
    </row>
    <row r="228" spans="1:19" ht="15" customHeight="1" x14ac:dyDescent="0.3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391</v>
      </c>
    </row>
    <row r="229" spans="1:19" ht="15" customHeight="1" x14ac:dyDescent="0.3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391</v>
      </c>
    </row>
    <row r="230" spans="1:19" ht="15" customHeight="1" x14ac:dyDescent="0.3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up'!$A$2:$C$44,2,FALSE)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463</v>
      </c>
    </row>
    <row r="231" spans="1:19" ht="15" customHeight="1" x14ac:dyDescent="0.3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up'!$A$2:$C$44,2,FALSE)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385</v>
      </c>
    </row>
    <row r="232" spans="1:19" ht="15" customHeight="1" x14ac:dyDescent="0.3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up'!$A$2:$C$44,2,FALSE)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385</v>
      </c>
    </row>
    <row r="233" spans="1:19" ht="15" customHeight="1" x14ac:dyDescent="0.3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385</v>
      </c>
    </row>
    <row r="234" spans="1:19" ht="15" customHeight="1" x14ac:dyDescent="0.3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385</v>
      </c>
    </row>
    <row r="235" spans="1:19" ht="15" customHeight="1" x14ac:dyDescent="0.3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up'!$A$2:$C$44,2,FALSE)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314</v>
      </c>
    </row>
    <row r="236" spans="1:19" ht="15" customHeight="1" x14ac:dyDescent="0.3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up'!$A$2:$C$44,2,FALSE)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391</v>
      </c>
    </row>
    <row r="237" spans="1:19" x14ac:dyDescent="0.3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393</v>
      </c>
    </row>
    <row r="238" spans="1:19" ht="15" customHeight="1" x14ac:dyDescent="0.3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392</v>
      </c>
    </row>
    <row r="239" spans="1:19" ht="15" customHeight="1" x14ac:dyDescent="0.3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392</v>
      </c>
    </row>
    <row r="240" spans="1:19" ht="15" customHeight="1" x14ac:dyDescent="0.3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392</v>
      </c>
    </row>
    <row r="241" spans="1:19" ht="15" customHeight="1" x14ac:dyDescent="0.3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up'!$A$2:$C$44,2,FALSE)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314</v>
      </c>
    </row>
    <row r="242" spans="1:19" ht="15" customHeight="1" x14ac:dyDescent="0.3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up'!$A$2:$C$44,2,FALSE)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311</v>
      </c>
    </row>
    <row r="243" spans="1:19" ht="15" customHeight="1" x14ac:dyDescent="0.3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up'!$A$2:$C$44,2,FALSE)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311</v>
      </c>
    </row>
    <row r="244" spans="1:19" ht="15" customHeight="1" x14ac:dyDescent="0.3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up'!$A$2:$C$44,2,FALSE)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311</v>
      </c>
    </row>
    <row r="245" spans="1:19" ht="15" customHeight="1" x14ac:dyDescent="0.3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up'!$A$2:$C$44,2,FALSE)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386</v>
      </c>
    </row>
    <row r="246" spans="1:19" ht="15" customHeight="1" x14ac:dyDescent="0.3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386</v>
      </c>
    </row>
    <row r="247" spans="1:19" ht="15" customHeight="1" x14ac:dyDescent="0.3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386</v>
      </c>
    </row>
    <row r="248" spans="1:19" ht="15" customHeight="1" x14ac:dyDescent="0.3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386</v>
      </c>
    </row>
    <row r="249" spans="1:19" ht="15" customHeight="1" x14ac:dyDescent="0.3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up'!$A$2:$C$44,2,FALSE)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386</v>
      </c>
    </row>
    <row r="250" spans="1:19" ht="15" customHeight="1" x14ac:dyDescent="0.3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up'!$A$2:$C$44,2,FALSE)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386</v>
      </c>
    </row>
    <row r="251" spans="1:19" ht="15" customHeight="1" x14ac:dyDescent="0.3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up'!$A$2:$C$44,2,FALSE)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315</v>
      </c>
    </row>
    <row r="252" spans="1:19" ht="15" customHeight="1" x14ac:dyDescent="0.3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470</v>
      </c>
    </row>
    <row r="253" spans="1:19" ht="15" customHeight="1" x14ac:dyDescent="0.3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up'!$A$2:$C$44,2,FALSE)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470</v>
      </c>
    </row>
    <row r="254" spans="1:19" ht="15" customHeight="1" x14ac:dyDescent="0.3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470</v>
      </c>
    </row>
    <row r="255" spans="1:19" ht="15" customHeight="1" x14ac:dyDescent="0.3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up'!$A$2:$C$44,2,FALSE)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386</v>
      </c>
    </row>
    <row r="256" spans="1:19" ht="15" customHeight="1" x14ac:dyDescent="0.3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up'!$A$2:$C$44,2,FALSE)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386</v>
      </c>
    </row>
    <row r="257" spans="1:24" ht="15" customHeight="1" x14ac:dyDescent="0.3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386</v>
      </c>
    </row>
    <row r="258" spans="1:24" ht="15" customHeight="1" x14ac:dyDescent="0.3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386</v>
      </c>
    </row>
    <row r="259" spans="1:24" ht="15" customHeight="1" x14ac:dyDescent="0.3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up'!$A$2:$C$44,2,FALSE)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386</v>
      </c>
    </row>
    <row r="260" spans="1:24" ht="15" customHeight="1" x14ac:dyDescent="0.3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up'!$A$2:$C$44,2,FALSE)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398</v>
      </c>
    </row>
    <row r="261" spans="1:24" ht="15" customHeight="1" x14ac:dyDescent="0.3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495</v>
      </c>
    </row>
    <row r="262" spans="1:24" ht="15" customHeight="1" x14ac:dyDescent="0.3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up'!$A$2:$C$44,2,FALSE)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495</v>
      </c>
    </row>
    <row r="263" spans="1:24" ht="15" customHeight="1" x14ac:dyDescent="0.3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up'!$A$2:$C$44,2,FALSE)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495</v>
      </c>
    </row>
    <row r="264" spans="1:24" ht="15" customHeight="1" x14ac:dyDescent="0.3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495</v>
      </c>
    </row>
    <row r="265" spans="1:24" ht="15" customHeight="1" x14ac:dyDescent="0.3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346</v>
      </c>
    </row>
    <row r="266" spans="1:24" ht="15" customHeight="1" x14ac:dyDescent="0.3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up'!$A$2:$C$44,2,FALSE)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346</v>
      </c>
    </row>
    <row r="267" spans="1:24" ht="15" customHeight="1" x14ac:dyDescent="0.3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345</v>
      </c>
    </row>
    <row r="268" spans="1:24" ht="15" customHeight="1" x14ac:dyDescent="0.3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up'!$A$2:$C$44,2,FALSE)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345</v>
      </c>
    </row>
    <row r="269" spans="1:24" ht="15" customHeight="1" x14ac:dyDescent="0.3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347</v>
      </c>
    </row>
    <row r="270" spans="1:24" ht="15" customHeight="1" x14ac:dyDescent="0.3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up'!$A$2:$C$44,2,FALSE)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up'!$A$2:$C$44,2,FALSE)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348</v>
      </c>
    </row>
    <row r="275" spans="1:24" ht="15" customHeight="1" x14ac:dyDescent="0.3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up'!$A$2:$C$44,2,FALSE)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348</v>
      </c>
    </row>
    <row r="276" spans="1:24" ht="15" customHeight="1" x14ac:dyDescent="0.3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up'!$A$2:$C$44,2,FALSE)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348</v>
      </c>
    </row>
    <row r="277" spans="1:24" ht="15" customHeight="1" x14ac:dyDescent="0.3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up'!$A$2:$C$44,2,FALSE)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348</v>
      </c>
    </row>
    <row r="278" spans="1:24" ht="15" customHeight="1" x14ac:dyDescent="0.3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up'!$A$2:$C$44,2,FALSE)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348</v>
      </c>
    </row>
    <row r="279" spans="1:24" ht="15" customHeight="1" x14ac:dyDescent="0.3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up'!$A$2:$C$44,2,FALSE)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348</v>
      </c>
    </row>
    <row r="280" spans="1:24" ht="15" customHeight="1" x14ac:dyDescent="0.3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up'!$A$2:$C$44,2,FALSE)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348</v>
      </c>
    </row>
    <row r="281" spans="1:24" ht="15" customHeight="1" x14ac:dyDescent="0.3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up'!$A$2:$C$44,2,FALSE)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348</v>
      </c>
    </row>
    <row r="282" spans="1:24" ht="15" customHeight="1" x14ac:dyDescent="0.3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up'!$A$2:$C$44,2,FALSE)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348</v>
      </c>
    </row>
    <row r="283" spans="1:24" ht="15" customHeight="1" x14ac:dyDescent="0.3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up'!$A$2:$C$44,2,FALSE)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348</v>
      </c>
    </row>
    <row r="284" spans="1:24" ht="15" customHeight="1" x14ac:dyDescent="0.3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up'!$A$2:$C$44,2,FALSE)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348</v>
      </c>
    </row>
    <row r="285" spans="1:24" ht="15" customHeight="1" x14ac:dyDescent="0.3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up'!$A$2:$C$44,2,FALSE)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348</v>
      </c>
    </row>
    <row r="286" spans="1:24" ht="15" customHeight="1" x14ac:dyDescent="0.3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355</v>
      </c>
    </row>
    <row r="287" spans="1:24" ht="15" customHeight="1" x14ac:dyDescent="0.3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up'!$A$2:$C$44,2,FALSE)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441</v>
      </c>
    </row>
    <row r="288" spans="1:24" ht="15" customHeight="1" x14ac:dyDescent="0.3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up'!$A$2:$C$44,2,FALSE)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529</v>
      </c>
    </row>
    <row r="289" spans="1:21" ht="15" customHeight="1" x14ac:dyDescent="0.3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up'!$A$2:$C$44,2,FALSE)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529</v>
      </c>
    </row>
    <row r="290" spans="1:21" ht="15" customHeight="1" x14ac:dyDescent="0.3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529</v>
      </c>
    </row>
    <row r="291" spans="1:21" x14ac:dyDescent="0.3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441</v>
      </c>
      <c r="T291"/>
    </row>
    <row r="292" spans="1:21" x14ac:dyDescent="0.3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441</v>
      </c>
    </row>
    <row r="293" spans="1:21" x14ac:dyDescent="0.3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up'!$A$2:$C$44,2,FALSE)</f>
        <v>C00000017</v>
      </c>
      <c r="F293" s="1" t="s">
        <v>1700</v>
      </c>
      <c r="G293" s="11" t="s">
        <v>367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389</v>
      </c>
    </row>
    <row r="294" spans="1:21" x14ac:dyDescent="0.3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up'!$A$2:$C$44,2,FALSE)</f>
        <v>C00000017</v>
      </c>
      <c r="F294" s="1" t="s">
        <v>1700</v>
      </c>
      <c r="G294" s="11" t="s">
        <v>181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389</v>
      </c>
    </row>
    <row r="295" spans="1:21" x14ac:dyDescent="0.3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388</v>
      </c>
    </row>
    <row r="296" spans="1:21" x14ac:dyDescent="0.3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390</v>
      </c>
    </row>
    <row r="297" spans="1:21" x14ac:dyDescent="0.3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390</v>
      </c>
    </row>
    <row r="298" spans="1:21" x14ac:dyDescent="0.3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up'!$A$2:$C$44,2,FALSE)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577</v>
      </c>
    </row>
    <row r="299" spans="1:21" x14ac:dyDescent="0.3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up'!$A$2:$C$44,2,FALSE)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577</v>
      </c>
    </row>
    <row r="300" spans="1:21" x14ac:dyDescent="0.3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up'!$A$2:$C$44,2,FALSE)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442</v>
      </c>
    </row>
    <row r="301" spans="1:21" x14ac:dyDescent="0.3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487</v>
      </c>
      <c r="T301" s="73"/>
      <c r="U301" s="16"/>
    </row>
    <row r="302" spans="1:21" x14ac:dyDescent="0.3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489</v>
      </c>
      <c r="T302" s="73"/>
      <c r="U302" s="16"/>
    </row>
    <row r="303" spans="1:21" x14ac:dyDescent="0.3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488</v>
      </c>
      <c r="T303" s="73"/>
      <c r="U303" s="16"/>
    </row>
    <row r="304" spans="1:21" x14ac:dyDescent="0.3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up'!$A$2:$C$44,2,FALSE)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490</v>
      </c>
      <c r="T304" s="73"/>
      <c r="U304" s="16"/>
    </row>
    <row r="305" spans="1:21" ht="28.8" x14ac:dyDescent="0.3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491</v>
      </c>
      <c r="T305" s="73"/>
      <c r="U305" s="16"/>
    </row>
    <row r="306" spans="1:21" x14ac:dyDescent="0.3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up'!$A$2:$C$44,2,FALSE)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525</v>
      </c>
    </row>
    <row r="307" spans="1:21" x14ac:dyDescent="0.3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up'!$A$2:$C$44,2,FALSE)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525</v>
      </c>
    </row>
    <row r="308" spans="1:21" x14ac:dyDescent="0.3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525</v>
      </c>
    </row>
    <row r="309" spans="1:21" ht="28.8" x14ac:dyDescent="0.3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up'!$A$2:$C$44,2,FALSE)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525</v>
      </c>
    </row>
    <row r="310" spans="1:21" x14ac:dyDescent="0.3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up'!$A$2:$C$44,2,FALSE)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525</v>
      </c>
    </row>
    <row r="311" spans="1:21" x14ac:dyDescent="0.3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up'!$A$2:$C$44,2,FALSE)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394</v>
      </c>
    </row>
    <row r="312" spans="1:21" x14ac:dyDescent="0.3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up'!$A$2:$C$44,2,FALSE)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394</v>
      </c>
    </row>
    <row r="313" spans="1:21" ht="28.8" x14ac:dyDescent="0.3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up'!$A$2:$C$44,2,FALSE)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394</v>
      </c>
    </row>
    <row r="314" spans="1:21" x14ac:dyDescent="0.3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434</v>
      </c>
    </row>
    <row r="315" spans="1:21" x14ac:dyDescent="0.3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up'!$A$2:$C$44,2,FALSE)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577</v>
      </c>
    </row>
    <row r="316" spans="1:21" x14ac:dyDescent="0.3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up'!$A$2:$C$44,2,FALSE)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577</v>
      </c>
    </row>
    <row r="317" spans="1:21" x14ac:dyDescent="0.3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up'!$A$2:$C$44,2,FALSE)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577</v>
      </c>
    </row>
    <row r="318" spans="1:21" x14ac:dyDescent="0.3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up'!$A$2:$C$44,2,FALSE)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577</v>
      </c>
    </row>
    <row r="319" spans="1:21" x14ac:dyDescent="0.3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435</v>
      </c>
    </row>
    <row r="320" spans="1:21" x14ac:dyDescent="0.3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577</v>
      </c>
    </row>
    <row r="321" spans="1:19" x14ac:dyDescent="0.3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481</v>
      </c>
    </row>
    <row r="322" spans="1:19" x14ac:dyDescent="0.3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up'!$A$2:$C$44,2,FALSE)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432</v>
      </c>
    </row>
    <row r="323" spans="1:19" x14ac:dyDescent="0.3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up'!$A$2:$C$44,2,FALSE)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432</v>
      </c>
    </row>
    <row r="324" spans="1:19" x14ac:dyDescent="0.3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up'!$A$2:$C$44,2,FALSE)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432</v>
      </c>
    </row>
    <row r="325" spans="1:19" x14ac:dyDescent="0.3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up'!$A$2:$C$44,2,FALSE)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432</v>
      </c>
    </row>
    <row r="326" spans="1:19" x14ac:dyDescent="0.3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up'!$A$2:$C$44,2,FALSE)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433</v>
      </c>
    </row>
    <row r="327" spans="1:19" x14ac:dyDescent="0.3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up'!$A$2:$C$44,2,FALSE)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579</v>
      </c>
    </row>
    <row r="328" spans="1:19" x14ac:dyDescent="0.3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up'!$A$2:$C$44,2,FALSE)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579</v>
      </c>
    </row>
    <row r="329" spans="1:19" x14ac:dyDescent="0.3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579</v>
      </c>
    </row>
    <row r="330" spans="1:19" x14ac:dyDescent="0.3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up'!$A$2:$C$44,2,FALSE)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579</v>
      </c>
    </row>
    <row r="331" spans="1:19" ht="62.4" x14ac:dyDescent="0.3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up'!$A$2:$C$44,2,FALSE)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540</v>
      </c>
    </row>
    <row r="332" spans="1:19" ht="31.2" x14ac:dyDescent="0.3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539</v>
      </c>
    </row>
    <row r="333" spans="1:19" ht="31.2" x14ac:dyDescent="0.3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up'!$A$2:$C$44,2,FALSE)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526</v>
      </c>
    </row>
    <row r="334" spans="1:19" ht="62.4" x14ac:dyDescent="0.3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up'!$A$2:$C$44,2,FALSE)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527</v>
      </c>
    </row>
    <row r="335" spans="1:19" x14ac:dyDescent="0.3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up'!$A$2:$C$44,2,FALSE)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433</v>
      </c>
    </row>
    <row r="336" spans="1:19" x14ac:dyDescent="0.3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up'!$A$2:$C$44,2,FALSE)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433</v>
      </c>
    </row>
    <row r="337" spans="1:19" x14ac:dyDescent="0.3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up'!$A$2:$C$44,2,FALSE)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433</v>
      </c>
    </row>
    <row r="338" spans="1:19" ht="43.2" x14ac:dyDescent="0.3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up'!$A$2:$C$44,2,FALSE)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436</v>
      </c>
    </row>
    <row r="339" spans="1:19" ht="43.2" x14ac:dyDescent="0.3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up'!$A$2:$C$44,2,FALSE)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436</v>
      </c>
    </row>
    <row r="340" spans="1:19" ht="28.8" x14ac:dyDescent="0.3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up'!$A$2:$C$44,2,FALSE)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436</v>
      </c>
    </row>
    <row r="341" spans="1:19" ht="28.8" x14ac:dyDescent="0.3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up'!$A$2:$C$44,2,FALSE)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436</v>
      </c>
    </row>
    <row r="342" spans="1:19" ht="43.2" x14ac:dyDescent="0.3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up'!$A$2:$C$44,2,FALSE)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436</v>
      </c>
    </row>
    <row r="343" spans="1:19" x14ac:dyDescent="0.3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up'!$A$2:$C$44,2,FALSE)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437</v>
      </c>
    </row>
    <row r="344" spans="1:19" x14ac:dyDescent="0.3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up'!$A$2:$C$44,2,FALSE)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437</v>
      </c>
    </row>
    <row r="345" spans="1:19" x14ac:dyDescent="0.3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up'!$A$2:$C$44,2,FALSE)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437</v>
      </c>
    </row>
    <row r="346" spans="1:19" ht="28.8" x14ac:dyDescent="0.3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up'!$A$2:$C$44,2,FALSE)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437</v>
      </c>
    </row>
    <row r="347" spans="1:19" ht="28.8" x14ac:dyDescent="0.3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up'!$A$2:$C$44,2,FALSE)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437</v>
      </c>
    </row>
    <row r="348" spans="1:19" x14ac:dyDescent="0.3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up'!$A$2:$C$44,2,FALSE)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585</v>
      </c>
    </row>
    <row r="349" spans="1:19" ht="28.8" x14ac:dyDescent="0.3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up'!$A$2:$C$44,2,FALSE)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439</v>
      </c>
    </row>
    <row r="350" spans="1:19" ht="43.2" x14ac:dyDescent="0.3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up'!$A$2:$C$44,2,FALSE)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439</v>
      </c>
    </row>
    <row r="351" spans="1:19" ht="28.8" x14ac:dyDescent="0.3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up'!$A$2:$C$44,2,FALSE)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439</v>
      </c>
    </row>
    <row r="352" spans="1:19" ht="28.8" x14ac:dyDescent="0.3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up'!$A$2:$C$44,2,FALSE)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439</v>
      </c>
    </row>
    <row r="353" spans="1:19" ht="28.8" x14ac:dyDescent="0.3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465</v>
      </c>
    </row>
    <row r="354" spans="1:19" ht="28.8" x14ac:dyDescent="0.3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465</v>
      </c>
    </row>
    <row r="355" spans="1:19" ht="46.8" x14ac:dyDescent="0.3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up'!$A$2:$C$44,2,FALSE)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438</v>
      </c>
    </row>
    <row r="356" spans="1:19" ht="43.2" x14ac:dyDescent="0.3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up'!$A$2:$C$44,2,FALSE)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438</v>
      </c>
    </row>
    <row r="357" spans="1:19" ht="28.8" x14ac:dyDescent="0.3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up'!$A$2:$C$44,2,FALSE)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456</v>
      </c>
    </row>
    <row r="358" spans="1:19" ht="28.8" x14ac:dyDescent="0.3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up'!$A$2:$C$44,2,FALSE)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456</v>
      </c>
    </row>
    <row r="359" spans="1:19" ht="43.2" x14ac:dyDescent="0.3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up'!$A$2:$C$44,2,FALSE)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456</v>
      </c>
    </row>
    <row r="360" spans="1:19" ht="28.8" x14ac:dyDescent="0.3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up'!$A$2:$C$44,2,FALSE)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456</v>
      </c>
    </row>
    <row r="361" spans="1:19" ht="28.8" x14ac:dyDescent="0.3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up'!$A$2:$C$44,2,FALSE)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456</v>
      </c>
    </row>
    <row r="362" spans="1:19" ht="43.2" x14ac:dyDescent="0.3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up'!$A$2:$C$44,2,FALSE)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456</v>
      </c>
    </row>
    <row r="363" spans="1:19" ht="28.8" x14ac:dyDescent="0.3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up'!$A$2:$C$44,2,FALSE)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456</v>
      </c>
    </row>
    <row r="364" spans="1:19" ht="28.8" x14ac:dyDescent="0.3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up'!$A$2:$C$44,2,FALSE)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500</v>
      </c>
    </row>
    <row r="365" spans="1:19" ht="28.8" x14ac:dyDescent="0.3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up'!$A$2:$C$44,2,FALSE)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500</v>
      </c>
    </row>
    <row r="366" spans="1:19" ht="43.2" x14ac:dyDescent="0.3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up'!$A$2:$C$44,2,FALSE)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500</v>
      </c>
    </row>
    <row r="367" spans="1:19" ht="28.8" x14ac:dyDescent="0.3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up'!$A$2:$C$44,2,FALSE)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500</v>
      </c>
    </row>
    <row r="368" spans="1:19" ht="28.8" x14ac:dyDescent="0.3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454</v>
      </c>
    </row>
    <row r="369" spans="1:19" ht="46.8" x14ac:dyDescent="0.3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up'!$A$2:$C$44,2,FALSE)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454</v>
      </c>
    </row>
    <row r="370" spans="1:19" x14ac:dyDescent="0.3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454</v>
      </c>
    </row>
    <row r="371" spans="1:19" ht="28.8" x14ac:dyDescent="0.3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452</v>
      </c>
    </row>
    <row r="372" spans="1:19" ht="46.8" x14ac:dyDescent="0.3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up'!$A$2:$C$44,2,FALSE)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452</v>
      </c>
    </row>
    <row r="373" spans="1:19" x14ac:dyDescent="0.3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452</v>
      </c>
    </row>
    <row r="374" spans="1:19" x14ac:dyDescent="0.3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up'!$A$2:$C$44,2,FALSE)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ht="28.8" x14ac:dyDescent="0.3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up'!$A$2:$C$44,2,FALSE)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496</v>
      </c>
    </row>
    <row r="376" spans="1:19" ht="46.8" x14ac:dyDescent="0.3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up'!$A$2:$C$44,2,FALSE)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520</v>
      </c>
    </row>
    <row r="377" spans="1:19" ht="46.8" x14ac:dyDescent="0.3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up'!$A$2:$C$44,2,FALSE)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521</v>
      </c>
    </row>
    <row r="378" spans="1:19" ht="28.8" x14ac:dyDescent="0.3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up'!$A$2:$C$44,2,FALSE)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522</v>
      </c>
    </row>
    <row r="379" spans="1:19" ht="43.2" x14ac:dyDescent="0.3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up'!$A$2:$C$44,2,FALSE)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522</v>
      </c>
    </row>
    <row r="380" spans="1:19" ht="28.8" x14ac:dyDescent="0.3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up'!$A$2:$C$44,2,FALSE)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522</v>
      </c>
    </row>
    <row r="381" spans="1:19" ht="46.8" x14ac:dyDescent="0.3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up'!$A$2:$C$44,2,FALSE)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583</v>
      </c>
    </row>
    <row r="382" spans="1:19" ht="28.8" x14ac:dyDescent="0.3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up'!$A$2:$C$44,2,FALSE)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522</v>
      </c>
    </row>
    <row r="383" spans="1:19" x14ac:dyDescent="0.3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up'!$A$2:$C$44,2,FALSE)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579</v>
      </c>
    </row>
    <row r="384" spans="1:19" x14ac:dyDescent="0.3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up'!$A$2:$C$44,2,FALSE)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579</v>
      </c>
    </row>
    <row r="385" spans="1:19" x14ac:dyDescent="0.3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up'!$A$2:$C$44,2,FALSE)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453</v>
      </c>
    </row>
    <row r="386" spans="1:19" x14ac:dyDescent="0.3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up'!$A$2:$C$44,2,FALSE)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579</v>
      </c>
    </row>
    <row r="387" spans="1:19" x14ac:dyDescent="0.3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up'!$A$2:$C$44,2,FALSE)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579</v>
      </c>
    </row>
    <row r="388" spans="1:19" x14ac:dyDescent="0.3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579</v>
      </c>
    </row>
    <row r="389" spans="1:19" x14ac:dyDescent="0.3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up'!$A$2:$C$44,2,FALSE)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579</v>
      </c>
    </row>
    <row r="390" spans="1:19" x14ac:dyDescent="0.3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up'!$A$2:$C$44,2,FALSE)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492</v>
      </c>
    </row>
    <row r="391" spans="1:19" x14ac:dyDescent="0.3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up'!$A$2:$C$44,2,FALSE)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492</v>
      </c>
    </row>
    <row r="392" spans="1:19" x14ac:dyDescent="0.3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up'!$A$2:$C$44,2,FALSE)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464</v>
      </c>
    </row>
    <row r="393" spans="1:19" x14ac:dyDescent="0.3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up'!$A$2:$C$44,2,FALSE)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464</v>
      </c>
    </row>
    <row r="394" spans="1:19" x14ac:dyDescent="0.3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up'!$A$2:$C$44,2,FALSE)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464</v>
      </c>
    </row>
    <row r="395" spans="1:19" x14ac:dyDescent="0.3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up'!$A$2:$C$44,2,FALSE)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464</v>
      </c>
    </row>
    <row r="396" spans="1:19" ht="62.4" x14ac:dyDescent="0.3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up'!$A$2:$C$44,2,FALSE)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627</v>
      </c>
    </row>
    <row r="397" spans="1:19" ht="31.2" x14ac:dyDescent="0.3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up'!$A$2:$C$44,2,FALSE)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623</v>
      </c>
    </row>
    <row r="398" spans="1:19" ht="28.8" x14ac:dyDescent="0.3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up'!$A$2:$C$44,2,FALSE)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522</v>
      </c>
    </row>
    <row r="399" spans="1:19" ht="46.8" x14ac:dyDescent="0.3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up'!$A$2:$C$44,2,FALSE)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543</v>
      </c>
    </row>
    <row r="400" spans="1:19" ht="46.8" x14ac:dyDescent="0.3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up'!$A$2:$C$44,2,FALSE)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523</v>
      </c>
    </row>
    <row r="401" spans="1:19" ht="28.8" x14ac:dyDescent="0.3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up'!$A$2:$C$44,2,FALSE)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523</v>
      </c>
    </row>
    <row r="402" spans="1:19" ht="46.8" x14ac:dyDescent="0.3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up'!$A$2:$C$44,2,FALSE)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541</v>
      </c>
    </row>
    <row r="403" spans="1:19" x14ac:dyDescent="0.3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up'!$A$2:$C$44,2,FALSE)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544</v>
      </c>
    </row>
    <row r="404" spans="1:19" ht="28.8" x14ac:dyDescent="0.3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633</v>
      </c>
    </row>
    <row r="405" spans="1:19" x14ac:dyDescent="0.3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up'!$A$2:$C$44,2,FALSE)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633</v>
      </c>
    </row>
    <row r="406" spans="1:19" x14ac:dyDescent="0.3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up'!$A$2:$C$44,2,FALSE)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633</v>
      </c>
    </row>
    <row r="407" spans="1:19" x14ac:dyDescent="0.3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up'!$A$2:$C$44,2,FALSE)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633</v>
      </c>
    </row>
    <row r="408" spans="1:19" ht="28.8" x14ac:dyDescent="0.3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up'!$A$2:$C$44,2,FALSE)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542</v>
      </c>
    </row>
    <row r="409" spans="1:19" ht="28.8" x14ac:dyDescent="0.3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up'!$A$2:$C$44,2,FALSE)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545</v>
      </c>
    </row>
    <row r="410" spans="1:19" x14ac:dyDescent="0.3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up'!$A$2:$C$44,2,FALSE)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573</v>
      </c>
    </row>
    <row r="411" spans="1:19" ht="28.8" x14ac:dyDescent="0.3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up'!$A$2:$C$44,2,FALSE)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574</v>
      </c>
    </row>
    <row r="412" spans="1:19" ht="43.2" x14ac:dyDescent="0.3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up'!$A$2:$C$44,2,FALSE)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574</v>
      </c>
    </row>
    <row r="413" spans="1:19" x14ac:dyDescent="0.3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up'!$A$2:$C$44,2,FALSE)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574</v>
      </c>
    </row>
    <row r="414" spans="1:19" ht="28.8" x14ac:dyDescent="0.3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up'!$A$2:$C$44,2,FALSE)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574</v>
      </c>
    </row>
    <row r="415" spans="1:19" x14ac:dyDescent="0.3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up'!$A$2:$C$44,2,FALSE)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633</v>
      </c>
    </row>
    <row r="416" spans="1:19" x14ac:dyDescent="0.3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up'!$A$2:$C$44,2,FALSE)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633</v>
      </c>
    </row>
    <row r="417" spans="1:19" ht="28.8" x14ac:dyDescent="0.3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up'!$A$2:$C$44,2,FALSE)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501</v>
      </c>
    </row>
    <row r="418" spans="1:19" ht="28.8" x14ac:dyDescent="0.3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up'!$A$2:$C$44,2,FALSE)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494</v>
      </c>
    </row>
    <row r="419" spans="1:19" x14ac:dyDescent="0.3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up'!$A$2:$C$44,2,FALSE)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574</v>
      </c>
    </row>
    <row r="420" spans="1:19" x14ac:dyDescent="0.3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up'!$A$2:$C$44,2,FALSE)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574</v>
      </c>
    </row>
    <row r="421" spans="1:19" ht="43.2" x14ac:dyDescent="0.3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up'!$A$2:$C$44,2,FALSE)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575</v>
      </c>
    </row>
    <row r="422" spans="1:19" ht="28.8" x14ac:dyDescent="0.3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up'!$A$2:$C$44,2,FALSE)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576</v>
      </c>
    </row>
    <row r="423" spans="1:19" ht="28.8" x14ac:dyDescent="0.3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up'!$A$2:$C$44,2,FALSE)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576</v>
      </c>
    </row>
    <row r="424" spans="1:19" ht="28.8" x14ac:dyDescent="0.3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up'!$A$2:$C$44,2,FALSE)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576</v>
      </c>
    </row>
    <row r="425" spans="1:19" ht="28.8" x14ac:dyDescent="0.3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up'!$A$2:$C$44,2,FALSE)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up'!$A$2:$C$44,3,FALSE)</f>
        <v>#N/A</v>
      </c>
      <c r="J425" s="5" t="e">
        <f>VLOOKUP(F425,'Set up'!$A$2:$D$44,4,FALSE)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up'!$A$2:$E$44,5,FALSE)</f>
        <v>#N/A</v>
      </c>
      <c r="S425" s="1" t="s">
        <v>499</v>
      </c>
    </row>
    <row r="426" spans="1:19" ht="28.8" x14ac:dyDescent="0.3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up'!$A$2:$C$44,2,FALSE)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up'!$A$2:$C$44,3,FALSE)</f>
        <v>#N/A</v>
      </c>
      <c r="J426" s="5" t="e">
        <f>VLOOKUP(F426,'Set up'!$A$2:$D$44,4,FALSE)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up'!$A$2:$E$44,5,FALSE)</f>
        <v>#N/A</v>
      </c>
      <c r="S426" s="1" t="s">
        <v>498</v>
      </c>
    </row>
    <row r="427" spans="1:19" x14ac:dyDescent="0.3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up'!$A$2:$C$44,2,FALSE)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up'!$A$2:$C$44,3,FALSE)</f>
        <v>#N/A</v>
      </c>
      <c r="J427" s="5" t="e">
        <f>VLOOKUP(F427,'Set up'!$A$2:$D$44,4,FALSE)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up'!$A$2:$E$44,5,FALSE)</f>
        <v>#N/A</v>
      </c>
      <c r="S427" s="1" t="s">
        <v>498</v>
      </c>
    </row>
    <row r="428" spans="1:19" ht="43.2" x14ac:dyDescent="0.3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up'!$A$2:$C$44,2,FALSE)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up'!$A$2:$C$44,3,FALSE)</f>
        <v>#N/A</v>
      </c>
      <c r="J428" s="5" t="e">
        <f>VLOOKUP(F428,'Set up'!$A$2:$D$44,4,FALSE)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up'!$A$2:$E$44,5,FALSE)</f>
        <v>#N/A</v>
      </c>
      <c r="S428" s="1" t="s">
        <v>498</v>
      </c>
    </row>
    <row r="429" spans="1:19" x14ac:dyDescent="0.3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up'!$A$2:$C$44,2,FALSE)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497</v>
      </c>
    </row>
    <row r="430" spans="1:19" x14ac:dyDescent="0.3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up'!$A$2:$C$44,2,FALSE)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497</v>
      </c>
    </row>
    <row r="431" spans="1:19" ht="28.8" x14ac:dyDescent="0.3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up'!$A$2:$C$44,2,FALSE)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497</v>
      </c>
    </row>
    <row r="432" spans="1:19" x14ac:dyDescent="0.3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up'!$A$2:$C$44,2,FALSE)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497</v>
      </c>
    </row>
    <row r="433" spans="1:19" ht="31.2" x14ac:dyDescent="0.3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624</v>
      </c>
    </row>
    <row r="434" spans="1:19" ht="31.2" x14ac:dyDescent="0.3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up'!$A$2:$C$44,2,FALSE)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625</v>
      </c>
    </row>
    <row r="435" spans="1:19" ht="31.2" x14ac:dyDescent="0.3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626</v>
      </c>
    </row>
    <row r="436" spans="1:19" x14ac:dyDescent="0.3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up'!$A$2:$C$44,2,FALSE)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518</v>
      </c>
    </row>
    <row r="437" spans="1:19" ht="28.8" x14ac:dyDescent="0.3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up'!$A$2:$C$44,2,FALSE)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518</v>
      </c>
    </row>
    <row r="438" spans="1:19" x14ac:dyDescent="0.3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up'!$A$2:$C$44,2,FALSE)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518</v>
      </c>
    </row>
    <row r="439" spans="1:19" x14ac:dyDescent="0.3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up'!$A$2:$C$44,2,FALSE)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518</v>
      </c>
    </row>
    <row r="440" spans="1:19" ht="28.8" x14ac:dyDescent="0.3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583</v>
      </c>
    </row>
    <row r="441" spans="1:19" ht="46.8" x14ac:dyDescent="0.3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up'!$A$2:$C$44,2,FALSE)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583</v>
      </c>
    </row>
    <row r="442" spans="1:19" ht="28.8" x14ac:dyDescent="0.3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up'!$A$2:$C$44,2,FALSE)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519</v>
      </c>
    </row>
    <row r="443" spans="1:19" ht="46.8" x14ac:dyDescent="0.3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up'!$A$2:$C$44,2,FALSE)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519</v>
      </c>
    </row>
    <row r="444" spans="1:19" ht="43.2" x14ac:dyDescent="0.3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up'!$A$2:$C$44,2,FALSE)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519</v>
      </c>
    </row>
    <row r="445" spans="1:19" ht="28.8" x14ac:dyDescent="0.3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up'!$A$2:$C$44,2,FALSE)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519</v>
      </c>
    </row>
    <row r="446" spans="1:19" ht="28.8" x14ac:dyDescent="0.3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up'!$A$2:$C$44,2,FALSE)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519</v>
      </c>
    </row>
    <row r="447" spans="1:19" ht="28.8" x14ac:dyDescent="0.3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up'!$A$2:$C$44,2,FALSE)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528</v>
      </c>
    </row>
    <row r="448" spans="1:19" ht="31.2" x14ac:dyDescent="0.3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up'!$A$2:$C$44,2,FALSE)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528</v>
      </c>
    </row>
    <row r="449" spans="1:19" ht="31.2" x14ac:dyDescent="0.3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up'!$A$2:$C$44,2,FALSE)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528</v>
      </c>
    </row>
    <row r="450" spans="1:19" ht="43.2" x14ac:dyDescent="0.3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up'!$A$2:$C$44,2,FALSE)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528</v>
      </c>
    </row>
    <row r="451" spans="1:19" ht="46.8" x14ac:dyDescent="0.3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up'!$A$2:$C$44,2,FALSE)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528</v>
      </c>
    </row>
    <row r="452" spans="1:19" ht="28.8" x14ac:dyDescent="0.3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up'!$A$2:$C$44,2,FALSE)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528</v>
      </c>
    </row>
    <row r="453" spans="1:19" ht="62.4" x14ac:dyDescent="0.3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up'!$A$2:$C$44,2,FALSE)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528</v>
      </c>
    </row>
    <row r="454" spans="1:19" ht="57.6" x14ac:dyDescent="0.3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up'!$A$2:$C$44,2,FALSE)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528</v>
      </c>
    </row>
    <row r="455" spans="1:19" ht="57.6" x14ac:dyDescent="0.3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up'!$A$2:$C$44,2,FALSE)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528</v>
      </c>
    </row>
    <row r="456" spans="1:19" ht="78" x14ac:dyDescent="0.3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up'!$A$2:$C$44,2,FALSE)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528</v>
      </c>
    </row>
    <row r="457" spans="1:19" ht="46.8" x14ac:dyDescent="0.3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up'!$A$2:$C$44,2,FALSE)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632</v>
      </c>
    </row>
    <row r="458" spans="1:19" ht="62.4" x14ac:dyDescent="0.3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up'!$A$2:$C$44,2,FALSE)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677</v>
      </c>
    </row>
    <row r="459" spans="1:19" ht="43.2" x14ac:dyDescent="0.3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up'!$A$2:$C$44,2,FALSE)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676</v>
      </c>
    </row>
    <row r="460" spans="1:19" ht="28.8" x14ac:dyDescent="0.3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up'!$A$2:$C$44,2,FALSE)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676</v>
      </c>
    </row>
    <row r="461" spans="1:19" ht="31.2" x14ac:dyDescent="0.3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up'!$A$2:$C$44,2,FALSE)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676</v>
      </c>
    </row>
    <row r="462" spans="1:19" ht="28.8" x14ac:dyDescent="0.3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up'!$A$2:$C$44,2,FALSE)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676</v>
      </c>
    </row>
    <row r="463" spans="1:19" ht="57.6" x14ac:dyDescent="0.3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up'!$A$2:$C$44,2,FALSE)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676</v>
      </c>
    </row>
    <row r="464" spans="1:19" x14ac:dyDescent="0.3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up'!$A$2:$C$44,2,FALSE)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669</v>
      </c>
    </row>
    <row r="465" spans="1:19" x14ac:dyDescent="0.3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up'!$A$2:$C$44,2,FALSE)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751</v>
      </c>
    </row>
    <row r="466" spans="1:19" ht="46.8" x14ac:dyDescent="0.3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up'!$A$2:$C$44,2,FALSE)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751</v>
      </c>
    </row>
    <row r="467" spans="1:19" ht="28.8" x14ac:dyDescent="0.3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up'!$A$2:$C$44,2,FALSE)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751</v>
      </c>
    </row>
    <row r="468" spans="1:19" x14ac:dyDescent="0.3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751</v>
      </c>
    </row>
    <row r="469" spans="1:19" ht="28.8" x14ac:dyDescent="0.3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up'!$A$2:$C$44,2,FALSE)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676</v>
      </c>
    </row>
    <row r="470" spans="1:19" ht="28.8" x14ac:dyDescent="0.3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up'!$A$2:$C$44,2,FALSE)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676</v>
      </c>
    </row>
    <row r="471" spans="1:19" ht="28.8" x14ac:dyDescent="0.3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up'!$A$2:$C$44,2,FALSE)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676</v>
      </c>
    </row>
    <row r="472" spans="1:19" x14ac:dyDescent="0.3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up'!$A$2:$C$44,2,FALSE)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751</v>
      </c>
    </row>
    <row r="473" spans="1:19" x14ac:dyDescent="0.3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up'!$A$2:$C$44,2,FALSE)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751</v>
      </c>
    </row>
    <row r="474" spans="1:19" ht="28.8" x14ac:dyDescent="0.3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up'!$A$2:$C$44,2,FALSE)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679</v>
      </c>
    </row>
    <row r="475" spans="1:19" ht="28.8" x14ac:dyDescent="0.3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up'!$A$2:$C$44,2,FALSE)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678</v>
      </c>
    </row>
    <row r="476" spans="1:19" ht="28.8" x14ac:dyDescent="0.3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up'!$A$2:$C$44,2,FALSE)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678</v>
      </c>
    </row>
    <row r="477" spans="1:19" x14ac:dyDescent="0.3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up'!$A$2:$C$44,2,FALSE)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680</v>
      </c>
    </row>
    <row r="478" spans="1:19" x14ac:dyDescent="0.3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up'!$A$2:$C$44,2,FALSE)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740</v>
      </c>
    </row>
    <row r="479" spans="1:19" x14ac:dyDescent="0.3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up'!$A$2:$C$44,2,FALSE)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740</v>
      </c>
    </row>
    <row r="480" spans="1:19" x14ac:dyDescent="0.3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up'!$A$2:$C$44,2,FALSE)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740</v>
      </c>
    </row>
    <row r="481" spans="1:19" ht="28.8" x14ac:dyDescent="0.3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546</v>
      </c>
    </row>
    <row r="482" spans="1:19" ht="46.8" x14ac:dyDescent="0.3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up'!$A$2:$C$44,2,FALSE)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546</v>
      </c>
    </row>
    <row r="483" spans="1:19" ht="28.8" x14ac:dyDescent="0.3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up'!$A$2:$C$44,2,FALSE)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741</v>
      </c>
    </row>
    <row r="484" spans="1:19" x14ac:dyDescent="0.3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up'!$A$2:$C$44,2,FALSE)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732</v>
      </c>
    </row>
    <row r="485" spans="1:19" ht="62.4" x14ac:dyDescent="0.3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up'!$A$2:$C$44,2,FALSE)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733</v>
      </c>
    </row>
    <row r="486" spans="1:19" ht="28.8" x14ac:dyDescent="0.3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up'!$A$2:$C$44,2,FALSE)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734</v>
      </c>
    </row>
    <row r="487" spans="1:19" ht="28.8" x14ac:dyDescent="0.3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up'!$A$2:$C$44,2,FALSE)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735</v>
      </c>
    </row>
    <row r="488" spans="1:19" ht="28.8" x14ac:dyDescent="0.3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up'!$A$2:$C$44,2,FALSE)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735</v>
      </c>
    </row>
    <row r="489" spans="1:19" ht="46.8" x14ac:dyDescent="0.3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up'!$A$2:$C$44,2,FALSE)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669</v>
      </c>
    </row>
    <row r="490" spans="1:19" ht="28.8" x14ac:dyDescent="0.3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669</v>
      </c>
    </row>
    <row r="491" spans="1:19" ht="46.8" x14ac:dyDescent="0.3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up'!$A$2:$C$44,2,FALSE)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581</v>
      </c>
    </row>
    <row r="492" spans="1:19" ht="31.2" x14ac:dyDescent="0.3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up'!$A$2:$C$44,2,FALSE)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581</v>
      </c>
    </row>
    <row r="493" spans="1:19" x14ac:dyDescent="0.3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up'!$A$2:$C$44,2,FALSE)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581</v>
      </c>
    </row>
    <row r="494" spans="1:19" x14ac:dyDescent="0.3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up'!$A$2:$C$44,2,FALSE)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581</v>
      </c>
    </row>
    <row r="495" spans="1:19" ht="15" customHeight="1" x14ac:dyDescent="0.3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up'!$A$2:$C$44,2,FALSE)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736</v>
      </c>
    </row>
    <row r="496" spans="1:19" x14ac:dyDescent="0.3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up'!$A$2:$C$44,2,FALSE)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737</v>
      </c>
    </row>
    <row r="497" spans="1:19" x14ac:dyDescent="0.3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up'!$A$2:$C$44,2,FALSE)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737</v>
      </c>
    </row>
    <row r="498" spans="1:19" x14ac:dyDescent="0.3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up'!$A$2:$C$44,2,FALSE)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737</v>
      </c>
    </row>
    <row r="499" spans="1:19" x14ac:dyDescent="0.3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up'!$A$2:$C$44,2,FALSE)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582</v>
      </c>
    </row>
    <row r="500" spans="1:19" x14ac:dyDescent="0.3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up'!$A$2:$C$44,2,FALSE)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582</v>
      </c>
    </row>
    <row r="501" spans="1:19" x14ac:dyDescent="0.3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up'!$A$2:$C$44,2,FALSE)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578</v>
      </c>
    </row>
    <row r="502" spans="1:19" x14ac:dyDescent="0.3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up'!$A$2:$C$44,2,FALSE)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578</v>
      </c>
    </row>
    <row r="503" spans="1:19" x14ac:dyDescent="0.3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up'!$A$2:$C$44,2,FALSE)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737</v>
      </c>
    </row>
    <row r="504" spans="1:19" x14ac:dyDescent="0.3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up'!$A$2:$C$44,2,FALSE)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738</v>
      </c>
    </row>
    <row r="505" spans="1:19" x14ac:dyDescent="0.3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up'!$A$2:$C$44,2,FALSE)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739</v>
      </c>
    </row>
    <row r="506" spans="1:19" x14ac:dyDescent="0.3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up'!$A$2:$C$44,2,FALSE)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739</v>
      </c>
    </row>
    <row r="507" spans="1:19" x14ac:dyDescent="0.3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up'!$A$2:$C$44,2,FALSE)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739</v>
      </c>
    </row>
    <row r="508" spans="1:19" ht="124.8" x14ac:dyDescent="0.3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up'!$A$2:$C$44,2,FALSE)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628</v>
      </c>
    </row>
    <row r="509" spans="1:19" x14ac:dyDescent="0.3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up'!$A$2:$C$44,2,FALSE)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629</v>
      </c>
    </row>
    <row r="510" spans="1:19" x14ac:dyDescent="0.3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630</v>
      </c>
    </row>
    <row r="511" spans="1:19" x14ac:dyDescent="0.3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up'!$A$2:$C$44,2,FALSE)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631</v>
      </c>
    </row>
    <row r="512" spans="1:19" x14ac:dyDescent="0.3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up'!$A$2:$C$44,2,FALSE)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752</v>
      </c>
    </row>
    <row r="513" spans="1:19" x14ac:dyDescent="0.3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up'!$A$2:$C$44,2,FALSE)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752</v>
      </c>
    </row>
    <row r="514" spans="1:19" x14ac:dyDescent="0.3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752</v>
      </c>
    </row>
    <row r="515" spans="1:19" x14ac:dyDescent="0.3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up'!$A$2:$C$44,2,FALSE)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752</v>
      </c>
    </row>
    <row r="516" spans="1:19" x14ac:dyDescent="0.3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up'!$A$2:$C$44,2,FALSE)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752</v>
      </c>
    </row>
    <row r="517" spans="1:19" x14ac:dyDescent="0.3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up'!$A$2:$C$44,2,FALSE)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752</v>
      </c>
    </row>
    <row r="518" spans="1:19" x14ac:dyDescent="0.3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up'!$A$2:$C$44,2,FALSE)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580</v>
      </c>
    </row>
    <row r="519" spans="1:19" x14ac:dyDescent="0.3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up'!$A$2:$C$44,2,FALSE)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580</v>
      </c>
    </row>
    <row r="520" spans="1:19" x14ac:dyDescent="0.3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up'!$A$2:$C$44,2,FALSE)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742</v>
      </c>
    </row>
    <row r="521" spans="1:19" x14ac:dyDescent="0.3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up'!$A$2:$C$44,2,FALSE)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743</v>
      </c>
    </row>
    <row r="522" spans="1:19" x14ac:dyDescent="0.3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up'!$A$2:$C$44,2,FALSE)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821</v>
      </c>
    </row>
    <row r="523" spans="1:19" x14ac:dyDescent="0.3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up'!$A$2:$C$44,2,FALSE)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820</v>
      </c>
    </row>
    <row r="524" spans="1:19" x14ac:dyDescent="0.3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up'!$A$2:$C$44,2,FALSE)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820</v>
      </c>
    </row>
    <row r="525" spans="1:19" x14ac:dyDescent="0.3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up'!$A$2:$C$44,2,FALSE)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819</v>
      </c>
    </row>
    <row r="526" spans="1:19" x14ac:dyDescent="0.3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up'!$A$2:$C$44,2,FALSE)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819</v>
      </c>
    </row>
    <row r="527" spans="1:19" x14ac:dyDescent="0.3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up'!$A$2:$C$44,2,FALSE)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819</v>
      </c>
    </row>
    <row r="528" spans="1:19" x14ac:dyDescent="0.3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up'!$A$2:$C$44,2,FALSE)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819</v>
      </c>
    </row>
    <row r="529" spans="1:19" x14ac:dyDescent="0.3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819</v>
      </c>
    </row>
    <row r="530" spans="1:19" x14ac:dyDescent="0.3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up'!$A$2:$C$44,2,FALSE)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819</v>
      </c>
    </row>
    <row r="531" spans="1:19" x14ac:dyDescent="0.3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up'!$A$2:$C$44,2,FALSE)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819</v>
      </c>
    </row>
    <row r="532" spans="1:19" x14ac:dyDescent="0.3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819</v>
      </c>
    </row>
    <row r="533" spans="1:19" x14ac:dyDescent="0.3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819</v>
      </c>
    </row>
    <row r="534" spans="1:19" x14ac:dyDescent="0.3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up'!$A$2:$C$44,2,FALSE)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819</v>
      </c>
    </row>
    <row r="535" spans="1:19" x14ac:dyDescent="0.3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up'!$A$2:$C$44,2,FALSE)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819</v>
      </c>
    </row>
    <row r="536" spans="1:19" x14ac:dyDescent="0.3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up'!$A$2:$C$44,2,FALSE)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820</v>
      </c>
    </row>
    <row r="537" spans="1:19" x14ac:dyDescent="0.3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up'!$A$2:$C$44,2,FALSE)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820</v>
      </c>
    </row>
    <row r="538" spans="1:19" x14ac:dyDescent="0.3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up'!$A$2:$C$44,2,FALSE)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820</v>
      </c>
    </row>
    <row r="539" spans="1:19" x14ac:dyDescent="0.3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up'!$A$2:$C$44,2,FALSE)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820</v>
      </c>
    </row>
    <row r="540" spans="1:19" x14ac:dyDescent="0.3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up'!$A$2:$C$44,2,FALSE)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820</v>
      </c>
    </row>
    <row r="541" spans="1:19" x14ac:dyDescent="0.3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up'!$A$2:$C$44,2,FALSE)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584</v>
      </c>
    </row>
    <row r="542" spans="1:19" x14ac:dyDescent="0.3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up'!$A$2:$C$44,2,FALSE)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584</v>
      </c>
    </row>
    <row r="543" spans="1:19" x14ac:dyDescent="0.3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up'!$A$2:$C$44,2,FALSE)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584</v>
      </c>
    </row>
    <row r="544" spans="1:19" x14ac:dyDescent="0.3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up'!$A$2:$C$44,2,FALSE)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752</v>
      </c>
    </row>
    <row r="545" spans="1:19" x14ac:dyDescent="0.3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752</v>
      </c>
    </row>
    <row r="546" spans="1:19" x14ac:dyDescent="0.3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up'!$A$2:$C$44,2,FALSE)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752</v>
      </c>
    </row>
    <row r="547" spans="1:19" x14ac:dyDescent="0.3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up'!$A$2:$C$44,2,FALSE)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752</v>
      </c>
    </row>
    <row r="548" spans="1:19" x14ac:dyDescent="0.3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up'!$A$2:$C$44,2,FALSE)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620</v>
      </c>
    </row>
    <row r="549" spans="1:19" x14ac:dyDescent="0.3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up'!$A$2:$C$44,2,FALSE)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620</v>
      </c>
    </row>
    <row r="550" spans="1:19" x14ac:dyDescent="0.3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up'!$A$2:$C$44,2,FALSE)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819</v>
      </c>
    </row>
    <row r="551" spans="1:19" x14ac:dyDescent="0.3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up'!$A$2:$C$44,2,FALSE)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819</v>
      </c>
    </row>
    <row r="552" spans="1:19" x14ac:dyDescent="0.3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up'!$A$2:$C$44,2,FALSE)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819</v>
      </c>
    </row>
    <row r="553" spans="1:19" x14ac:dyDescent="0.3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up'!$A$2:$C$44,2,FALSE)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819</v>
      </c>
    </row>
    <row r="554" spans="1:19" x14ac:dyDescent="0.3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up'!$A$2:$C$44,2,FALSE)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621</v>
      </c>
    </row>
    <row r="555" spans="1:19" x14ac:dyDescent="0.3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up'!$A$2:$C$44,2,FALSE)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621</v>
      </c>
    </row>
    <row r="556" spans="1:19" x14ac:dyDescent="0.3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up'!$A$2:$C$44,2,FALSE)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621</v>
      </c>
    </row>
    <row r="557" spans="1:19" x14ac:dyDescent="0.3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up'!$A$2:$C$44,2,FALSE)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621</v>
      </c>
    </row>
    <row r="558" spans="1:19" x14ac:dyDescent="0.3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up'!$A$2:$C$44,2,FALSE)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854</v>
      </c>
    </row>
    <row r="559" spans="1:19" x14ac:dyDescent="0.3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up'!$A$2:$C$44,2,FALSE)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854</v>
      </c>
    </row>
    <row r="560" spans="1:19" x14ac:dyDescent="0.3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up'!$A$2:$C$44,2,FALSE)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815</v>
      </c>
    </row>
    <row r="561" spans="1:19" x14ac:dyDescent="0.3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up'!$A$2:$C$44,2,FALSE)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815</v>
      </c>
    </row>
    <row r="562" spans="1:19" x14ac:dyDescent="0.3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815</v>
      </c>
    </row>
    <row r="563" spans="1:19" x14ac:dyDescent="0.3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up'!$A$2:$C$44,2,FALSE)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815</v>
      </c>
    </row>
    <row r="564" spans="1:19" x14ac:dyDescent="0.3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up'!$A$2:$C$44,2,FALSE)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815</v>
      </c>
    </row>
    <row r="565" spans="1:19" x14ac:dyDescent="0.3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up'!$A$2:$C$44,2,FALSE)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817</v>
      </c>
    </row>
    <row r="566" spans="1:19" x14ac:dyDescent="0.3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up'!$A$2:$C$44,2,FALSE)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817</v>
      </c>
    </row>
    <row r="567" spans="1:19" ht="124.8" x14ac:dyDescent="0.3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up'!$A$2:$C$44,2,FALSE)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744</v>
      </c>
    </row>
    <row r="568" spans="1:19" x14ac:dyDescent="0.3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745</v>
      </c>
    </row>
    <row r="569" spans="1:19" x14ac:dyDescent="0.3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745</v>
      </c>
    </row>
    <row r="570" spans="1:19" x14ac:dyDescent="0.3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up'!$A$2:$C$44,2,FALSE)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745</v>
      </c>
    </row>
    <row r="571" spans="1:19" x14ac:dyDescent="0.3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up'!$A$2:$C$44,2,FALSE)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671</v>
      </c>
    </row>
    <row r="572" spans="1:19" x14ac:dyDescent="0.3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up'!$A$2:$C$44,2,FALSE)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672</v>
      </c>
    </row>
    <row r="573" spans="1:19" x14ac:dyDescent="0.3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up'!$A$2:$C$44,2,FALSE)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673</v>
      </c>
    </row>
    <row r="574" spans="1:19" x14ac:dyDescent="0.3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up'!$A$2:$C$44,2,FALSE)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748</v>
      </c>
    </row>
    <row r="575" spans="1:19" x14ac:dyDescent="0.3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up'!$A$2:$C$44,2,FALSE)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622</v>
      </c>
    </row>
    <row r="576" spans="1:19" x14ac:dyDescent="0.3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up'!$A$2:$C$44,2,FALSE)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622</v>
      </c>
    </row>
    <row r="577" spans="1:19" x14ac:dyDescent="0.3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up'!$A$2:$C$44,2,FALSE)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622</v>
      </c>
    </row>
    <row r="578" spans="1:19" x14ac:dyDescent="0.3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up'!$A$2:$C$44,2,FALSE)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622</v>
      </c>
    </row>
    <row r="579" spans="1:19" x14ac:dyDescent="0.3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up'!$A$2:$C$44,2,FALSE)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622</v>
      </c>
    </row>
    <row r="580" spans="1:19" x14ac:dyDescent="0.3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up'!$A$2:$C$44,2,FALSE)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622</v>
      </c>
    </row>
    <row r="581" spans="1:19" x14ac:dyDescent="0.3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up'!$A$2:$C$44,2,FALSE)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823</v>
      </c>
    </row>
    <row r="582" spans="1:19" x14ac:dyDescent="0.3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up'!$A$2:$C$44,2,FALSE)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822</v>
      </c>
    </row>
    <row r="583" spans="1:19" x14ac:dyDescent="0.3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up'!$A$2:$C$44,2,FALSE)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822</v>
      </c>
    </row>
    <row r="584" spans="1:19" x14ac:dyDescent="0.3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up'!$A$2:$C$44,2,FALSE)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822</v>
      </c>
    </row>
    <row r="585" spans="1:19" x14ac:dyDescent="0.3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up'!$A$2:$C$44,2,FALSE)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822</v>
      </c>
    </row>
    <row r="586" spans="1:19" x14ac:dyDescent="0.3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up'!$A$2:$C$44,2,FALSE)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822</v>
      </c>
    </row>
    <row r="587" spans="1:19" x14ac:dyDescent="0.3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up'!$A$2:$C$44,2,FALSE)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822</v>
      </c>
    </row>
    <row r="588" spans="1:19" x14ac:dyDescent="0.3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up'!$A$2:$C$44,2,FALSE)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745</v>
      </c>
    </row>
    <row r="589" spans="1:19" x14ac:dyDescent="0.3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up'!$A$2:$C$44,2,FALSE)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746</v>
      </c>
    </row>
    <row r="590" spans="1:19" x14ac:dyDescent="0.3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up'!$A$2:$C$44,2,FALSE)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746</v>
      </c>
    </row>
    <row r="591" spans="1:19" x14ac:dyDescent="0.3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up'!$A$2:$C$44,2,FALSE)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746</v>
      </c>
    </row>
    <row r="592" spans="1:19" x14ac:dyDescent="0.3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up'!$A$2:$C$44,2,FALSE)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670</v>
      </c>
    </row>
    <row r="593" spans="1:19" x14ac:dyDescent="0.3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up'!$A$2:$C$44,2,FALSE)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670</v>
      </c>
    </row>
    <row r="594" spans="1:19" x14ac:dyDescent="0.3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up'!$A$2:$C$44,2,FALSE)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670</v>
      </c>
    </row>
    <row r="595" spans="1:19" x14ac:dyDescent="0.3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up'!$A$2:$C$44,2,FALSE)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670</v>
      </c>
    </row>
    <row r="596" spans="1:19" x14ac:dyDescent="0.3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up'!$A$2:$C$44,2,FALSE)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670</v>
      </c>
    </row>
    <row r="597" spans="1:19" x14ac:dyDescent="0.3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up'!$A$2:$C$44,2,FALSE)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670</v>
      </c>
    </row>
    <row r="598" spans="1:19" x14ac:dyDescent="0.3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up'!$A$2:$C$44,2,FALSE)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670</v>
      </c>
    </row>
    <row r="599" spans="1:19" x14ac:dyDescent="0.3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up'!$A$2:$C$44,2,FALSE)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670</v>
      </c>
    </row>
    <row r="600" spans="1:19" x14ac:dyDescent="0.3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up'!$A$2:$C$44,2,FALSE)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855</v>
      </c>
    </row>
    <row r="601" spans="1:19" x14ac:dyDescent="0.3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up'!$A$2:$C$44,2,FALSE)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855</v>
      </c>
    </row>
    <row r="602" spans="1:19" x14ac:dyDescent="0.3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855</v>
      </c>
    </row>
    <row r="603" spans="1:19" x14ac:dyDescent="0.3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up'!$A$2:$C$44,2,FALSE)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670</v>
      </c>
    </row>
    <row r="604" spans="1:19" x14ac:dyDescent="0.3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up'!$A$2:$C$44,2,FALSE)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804</v>
      </c>
    </row>
    <row r="605" spans="1:19" x14ac:dyDescent="0.3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up'!$A$2:$C$44,2,FALSE)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804</v>
      </c>
    </row>
    <row r="606" spans="1:19" x14ac:dyDescent="0.3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up'!$A$2:$C$44,2,FALSE)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804</v>
      </c>
    </row>
    <row r="607" spans="1:19" x14ac:dyDescent="0.3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up'!$A$2:$C$44,2,FALSE)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804</v>
      </c>
    </row>
    <row r="608" spans="1:19" x14ac:dyDescent="0.3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up'!$A$2:$C$44,2,FALSE)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670</v>
      </c>
    </row>
    <row r="609" spans="1:19" x14ac:dyDescent="0.3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up'!$A$2:$C$44,2,FALSE)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748</v>
      </c>
    </row>
    <row r="610" spans="1:19" x14ac:dyDescent="0.3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up'!$A$2:$C$44,2,FALSE)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825</v>
      </c>
    </row>
    <row r="611" spans="1:19" x14ac:dyDescent="0.3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up'!$A$2:$C$44,2,FALSE)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824</v>
      </c>
    </row>
    <row r="612" spans="1:19" x14ac:dyDescent="0.3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up'!$A$2:$C$44,2,FALSE)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824</v>
      </c>
    </row>
    <row r="613" spans="1:19" x14ac:dyDescent="0.3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up'!$A$2:$C$44,2,FALSE)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855</v>
      </c>
    </row>
    <row r="614" spans="1:19" x14ac:dyDescent="0.3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up'!$A$2:$C$44,2,FALSE)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855</v>
      </c>
    </row>
    <row r="615" spans="1:19" x14ac:dyDescent="0.3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up'!$A$2:$C$44,2,FALSE)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855</v>
      </c>
    </row>
    <row r="616" spans="1:19" x14ac:dyDescent="0.3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up'!$A$2:$C$44,2,FALSE)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824</v>
      </c>
    </row>
    <row r="617" spans="1:19" x14ac:dyDescent="0.3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up'!$A$2:$C$44,2,FALSE)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827</v>
      </c>
    </row>
    <row r="618" spans="1:19" x14ac:dyDescent="0.3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up'!$A$2:$C$44,2,FALSE)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826</v>
      </c>
    </row>
    <row r="619" spans="1:19" x14ac:dyDescent="0.3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up'!$A$2:$C$44,2,FALSE)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826</v>
      </c>
    </row>
    <row r="620" spans="1:19" x14ac:dyDescent="0.3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up'!$A$2:$C$44,2,FALSE)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826</v>
      </c>
    </row>
    <row r="621" spans="1:19" x14ac:dyDescent="0.3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up'!$A$2:$C$44,2,FALSE)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805</v>
      </c>
    </row>
    <row r="622" spans="1:19" x14ac:dyDescent="0.3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up'!$A$2:$C$44,2,FALSE)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841</v>
      </c>
    </row>
    <row r="623" spans="1:19" x14ac:dyDescent="0.3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up'!$A$2:$C$44,2,FALSE)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840</v>
      </c>
    </row>
    <row r="624" spans="1:19" x14ac:dyDescent="0.3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up'!$A$2:$C$44,2,FALSE)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840</v>
      </c>
    </row>
    <row r="625" spans="1:19" x14ac:dyDescent="0.3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up'!$A$2:$C$44,2,FALSE)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818</v>
      </c>
    </row>
    <row r="626" spans="1:19" x14ac:dyDescent="0.3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up'!$A$2:$C$44,2,FALSE)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818</v>
      </c>
    </row>
    <row r="627" spans="1:19" x14ac:dyDescent="0.3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up'!$A$2:$C$44,2,FALSE)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818</v>
      </c>
    </row>
    <row r="628" spans="1:19" x14ac:dyDescent="0.3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up'!$A$2:$C$44,2,FALSE)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818</v>
      </c>
    </row>
    <row r="629" spans="1:19" x14ac:dyDescent="0.3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up'!$A$2:$C$44,2,FALSE)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818</v>
      </c>
    </row>
    <row r="630" spans="1:19" x14ac:dyDescent="0.3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up'!$A$2:$C$44,2,FALSE)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818</v>
      </c>
    </row>
    <row r="631" spans="1:19" x14ac:dyDescent="0.3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up'!$A$2:$C$44,2,FALSE)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818</v>
      </c>
    </row>
    <row r="632" spans="1:19" x14ac:dyDescent="0.3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up'!$A$2:$C$44,2,FALSE)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748</v>
      </c>
    </row>
    <row r="633" spans="1:19" x14ac:dyDescent="0.3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up'!$A$2:$C$44,2,FALSE)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840</v>
      </c>
    </row>
    <row r="634" spans="1:19" x14ac:dyDescent="0.3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up'!$A$2:$C$44,2,FALSE)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840</v>
      </c>
    </row>
    <row r="635" spans="1:19" ht="15" customHeight="1" x14ac:dyDescent="0.3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up'!$A$2:$C$44,2,FALSE)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840</v>
      </c>
    </row>
    <row r="636" spans="1:19" x14ac:dyDescent="0.3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up'!$A$2:$C$44,2,FALSE)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840</v>
      </c>
    </row>
    <row r="637" spans="1:19" x14ac:dyDescent="0.3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up'!$A$2:$C$44,2,FALSE)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840</v>
      </c>
    </row>
    <row r="638" spans="1:19" x14ac:dyDescent="0.3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up'!$A$2:$C$44,2,FALSE)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840</v>
      </c>
    </row>
    <row r="639" spans="1:19" x14ac:dyDescent="0.3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up'!$A$2:$C$44,2,FALSE)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840</v>
      </c>
    </row>
    <row r="640" spans="1:19" x14ac:dyDescent="0.3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up'!$A$2:$C$44,2,FALSE)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850</v>
      </c>
    </row>
    <row r="641" spans="1:19" x14ac:dyDescent="0.3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up'!$A$2:$C$44,2,FALSE)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883</v>
      </c>
    </row>
    <row r="642" spans="1:19" x14ac:dyDescent="0.3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674</v>
      </c>
    </row>
    <row r="643" spans="1:19" x14ac:dyDescent="0.3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up'!$A$2:$C$44,2,FALSE)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674</v>
      </c>
    </row>
    <row r="644" spans="1:19" x14ac:dyDescent="0.3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up'!$A$2:$C$44,2,FALSE)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883</v>
      </c>
    </row>
    <row r="645" spans="1:19" x14ac:dyDescent="0.3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up'!$A$2:$C$44,2,FALSE)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884</v>
      </c>
    </row>
    <row r="646" spans="1:19" x14ac:dyDescent="0.3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up'!$A$2:$C$44,2,FALSE)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885</v>
      </c>
    </row>
    <row r="647" spans="1:19" x14ac:dyDescent="0.3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up'!$A$2:$C$44,2,FALSE)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886</v>
      </c>
    </row>
    <row r="648" spans="1:19" x14ac:dyDescent="0.3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up'!$A$2:$C$44,2,FALSE)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675</v>
      </c>
    </row>
    <row r="649" spans="1:19" x14ac:dyDescent="0.3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up'!$A$2:$C$44,2,FALSE)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675</v>
      </c>
    </row>
    <row r="650" spans="1:19" x14ac:dyDescent="0.3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up'!$A$2:$C$44,2,FALSE)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675</v>
      </c>
    </row>
    <row r="651" spans="1:19" x14ac:dyDescent="0.3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up'!$A$2:$C$44,2,FALSE)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675</v>
      </c>
    </row>
    <row r="652" spans="1:19" x14ac:dyDescent="0.3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up'!$A$2:$C$44,2,FALSE)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754</v>
      </c>
    </row>
    <row r="653" spans="1:19" x14ac:dyDescent="0.3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up'!$A$2:$C$44,2,FALSE)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754</v>
      </c>
    </row>
    <row r="654" spans="1:19" x14ac:dyDescent="0.3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up'!$A$2:$C$44,2,FALSE)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754</v>
      </c>
    </row>
    <row r="655" spans="1:19" x14ac:dyDescent="0.3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up'!$A$2:$C$44,2,FALSE)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754</v>
      </c>
    </row>
    <row r="656" spans="1:19" x14ac:dyDescent="0.3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up'!$A$2:$C$44,2,FALSE)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754</v>
      </c>
    </row>
    <row r="657" spans="1:19" x14ac:dyDescent="0.3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up'!$A$2:$C$44,2,FALSE)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887</v>
      </c>
    </row>
    <row r="658" spans="1:19" x14ac:dyDescent="0.3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up'!$A$2:$C$44,2,FALSE)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888</v>
      </c>
    </row>
    <row r="659" spans="1:19" x14ac:dyDescent="0.3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up'!$A$2:$C$44,2,FALSE)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889</v>
      </c>
    </row>
    <row r="660" spans="1:19" x14ac:dyDescent="0.3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up'!$A$2:$C$44,2,FALSE)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885</v>
      </c>
    </row>
    <row r="661" spans="1:19" x14ac:dyDescent="0.3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up'!$A$2:$C$44,2,FALSE)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923</v>
      </c>
    </row>
    <row r="662" spans="1:19" x14ac:dyDescent="0.3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up'!$A$2:$C$44,2,FALSE)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809</v>
      </c>
    </row>
    <row r="663" spans="1:19" x14ac:dyDescent="0.3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up'!$A$2:$C$44,2,FALSE)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809</v>
      </c>
    </row>
    <row r="664" spans="1:19" x14ac:dyDescent="0.3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up'!$A$2:$C$44,2,FALSE)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809</v>
      </c>
    </row>
    <row r="665" spans="1:19" x14ac:dyDescent="0.3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up'!$A$2:$C$44,2,FALSE)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809</v>
      </c>
    </row>
    <row r="666" spans="1:19" x14ac:dyDescent="0.3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up'!$A$2:$C$44,2,FALSE)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961</v>
      </c>
    </row>
    <row r="667" spans="1:19" x14ac:dyDescent="0.3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up'!$A$2:$C$44,2,FALSE)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962</v>
      </c>
    </row>
    <row r="668" spans="1:19" x14ac:dyDescent="0.3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up'!$A$2:$C$44,2,FALSE)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964</v>
      </c>
    </row>
    <row r="669" spans="1:19" x14ac:dyDescent="0.3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up'!$A$2:$C$44,2,FALSE)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965</v>
      </c>
    </row>
    <row r="670" spans="1:19" x14ac:dyDescent="0.3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up'!$A$2:$C$44,2,FALSE)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963</v>
      </c>
    </row>
    <row r="671" spans="1:19" x14ac:dyDescent="0.3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up'!$A$2:$C$44,2,FALSE)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966</v>
      </c>
    </row>
    <row r="672" spans="1:19" x14ac:dyDescent="0.3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up'!$A$2:$C$44,2,FALSE)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806</v>
      </c>
    </row>
    <row r="673" spans="1:19" x14ac:dyDescent="0.3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up'!$A$2:$C$44,2,FALSE)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806</v>
      </c>
    </row>
    <row r="674" spans="1:19" x14ac:dyDescent="0.3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up'!$A$2:$C$44,2,FALSE)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806</v>
      </c>
    </row>
    <row r="675" spans="1:19" x14ac:dyDescent="0.3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up'!$A$2:$C$44,2,FALSE)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806</v>
      </c>
    </row>
    <row r="676" spans="1:19" x14ac:dyDescent="0.3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up'!$A$2:$C$44,2,FALSE)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806</v>
      </c>
    </row>
    <row r="677" spans="1:19" ht="93.6" x14ac:dyDescent="0.3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851</v>
      </c>
    </row>
    <row r="678" spans="1:19" x14ac:dyDescent="0.3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852</v>
      </c>
    </row>
    <row r="679" spans="1:19" x14ac:dyDescent="0.3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852</v>
      </c>
    </row>
    <row r="680" spans="1:19" x14ac:dyDescent="0.3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up'!$A$2:$C$44,2,FALSE)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852</v>
      </c>
    </row>
    <row r="681" spans="1:19" x14ac:dyDescent="0.3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925</v>
      </c>
    </row>
    <row r="682" spans="1:19" x14ac:dyDescent="0.3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up'!$A$2:$C$44,2,FALSE)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925</v>
      </c>
    </row>
    <row r="683" spans="1:19" x14ac:dyDescent="0.3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up'!$A$2:$C$44,2,FALSE)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925</v>
      </c>
    </row>
    <row r="684" spans="1:19" x14ac:dyDescent="0.3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up'!$A$2:$C$44,2,FALSE)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967</v>
      </c>
    </row>
    <row r="685" spans="1:19" x14ac:dyDescent="0.3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up'!$A$2:$C$44,2,FALSE)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968</v>
      </c>
    </row>
    <row r="686" spans="1:19" x14ac:dyDescent="0.3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up'!$A$2:$C$44,2,FALSE)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969</v>
      </c>
    </row>
    <row r="687" spans="1:19" x14ac:dyDescent="0.3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up'!$A$2:$C$44,2,FALSE)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970</v>
      </c>
    </row>
    <row r="688" spans="1:19" x14ac:dyDescent="0.3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up'!$A$2:$C$44,2,FALSE)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810</v>
      </c>
    </row>
    <row r="689" spans="1:19" x14ac:dyDescent="0.3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up'!$A$2:$C$44,2,FALSE)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810</v>
      </c>
    </row>
    <row r="690" spans="1:19" x14ac:dyDescent="0.3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up'!$A$2:$C$44,2,FALSE)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810</v>
      </c>
    </row>
    <row r="691" spans="1:19" x14ac:dyDescent="0.3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up'!$A$2:$C$44,2,FALSE)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810</v>
      </c>
    </row>
    <row r="692" spans="1:19" x14ac:dyDescent="0.3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up'!$A$2:$C$44,2,FALSE)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810</v>
      </c>
    </row>
    <row r="693" spans="1:19" x14ac:dyDescent="0.3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up'!$A$2:$C$44,2,FALSE)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810</v>
      </c>
    </row>
    <row r="694" spans="1:19" x14ac:dyDescent="0.3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up'!$A$2:$C$44,2,FALSE)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809</v>
      </c>
    </row>
    <row r="695" spans="1:19" x14ac:dyDescent="0.3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up'!$A$2:$C$44,2,FALSE)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809</v>
      </c>
    </row>
    <row r="696" spans="1:19" x14ac:dyDescent="0.3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up'!$A$2:$C$44,2,FALSE)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747</v>
      </c>
    </row>
    <row r="697" spans="1:19" x14ac:dyDescent="0.3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up'!$A$2:$C$44,2,FALSE)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971</v>
      </c>
    </row>
    <row r="698" spans="1:19" x14ac:dyDescent="0.3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up'!$A$2:$C$44,2,FALSE)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973</v>
      </c>
    </row>
    <row r="699" spans="1:19" x14ac:dyDescent="0.3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up'!$A$2:$C$44,2,FALSE)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972</v>
      </c>
    </row>
    <row r="700" spans="1:19" x14ac:dyDescent="0.3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up'!$A$2:$C$44,2,FALSE)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972</v>
      </c>
    </row>
    <row r="701" spans="1:19" x14ac:dyDescent="0.3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up'!$A$2:$C$44,2,FALSE)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857</v>
      </c>
    </row>
    <row r="702" spans="1:19" x14ac:dyDescent="0.3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up'!$A$2:$C$44,2,FALSE)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857</v>
      </c>
    </row>
    <row r="703" spans="1:19" x14ac:dyDescent="0.3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up'!$A$2:$C$44,2,FALSE)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857</v>
      </c>
    </row>
    <row r="704" spans="1:19" x14ac:dyDescent="0.3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up'!$A$2:$C$44,2,FALSE)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811</v>
      </c>
    </row>
    <row r="705" spans="1:19" x14ac:dyDescent="0.3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up'!$A$2:$C$44,2,FALSE)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811</v>
      </c>
    </row>
    <row r="706" spans="1:19" x14ac:dyDescent="0.3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up'!$A$2:$C$44,2,FALSE)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972</v>
      </c>
    </row>
    <row r="707" spans="1:19" x14ac:dyDescent="0.3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up'!$A$2:$C$44,2,FALSE)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972</v>
      </c>
    </row>
    <row r="708" spans="1:19" x14ac:dyDescent="0.3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up'!$A$2:$C$44,2,FALSE)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972</v>
      </c>
    </row>
    <row r="709" spans="1:19" x14ac:dyDescent="0.3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up'!$A$2:$C$44,2,FALSE)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972</v>
      </c>
    </row>
    <row r="710" spans="1:19" x14ac:dyDescent="0.3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up'!$A$2:$C$44,2,FALSE)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1039</v>
      </c>
    </row>
    <row r="711" spans="1:19" x14ac:dyDescent="0.3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up'!$A$2:$C$44,2,FALSE)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814</v>
      </c>
    </row>
    <row r="712" spans="1:19" x14ac:dyDescent="0.3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up'!$A$2:$C$44,2,FALSE)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814</v>
      </c>
    </row>
    <row r="713" spans="1:19" ht="15.45" customHeight="1" x14ac:dyDescent="0.3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up'!$A$2:$C$44,2,FALSE)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814</v>
      </c>
    </row>
    <row r="714" spans="1:19" x14ac:dyDescent="0.3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up'!$A$2:$C$44,2,FALSE)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814</v>
      </c>
    </row>
    <row r="715" spans="1:19" x14ac:dyDescent="0.3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up'!$A$2:$C$44,2,FALSE)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1040</v>
      </c>
    </row>
    <row r="716" spans="1:19" x14ac:dyDescent="0.3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up'!$A$2:$C$44,2,FALSE)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1040</v>
      </c>
    </row>
    <row r="717" spans="1:19" x14ac:dyDescent="0.3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up'!$A$2:$C$44,2,FALSE)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1040</v>
      </c>
    </row>
    <row r="718" spans="1:19" x14ac:dyDescent="0.3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up'!$A$2:$C$44,2,FALSE)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749</v>
      </c>
    </row>
    <row r="719" spans="1:19" x14ac:dyDescent="0.3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up'!$A$2:$C$44,2,FALSE)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749</v>
      </c>
    </row>
    <row r="720" spans="1:19" x14ac:dyDescent="0.3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up'!$A$2:$C$44,2,FALSE)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749</v>
      </c>
    </row>
    <row r="721" spans="1:19" x14ac:dyDescent="0.3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up'!$A$2:$C$44,2,FALSE)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749</v>
      </c>
    </row>
    <row r="722" spans="1:19" x14ac:dyDescent="0.3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up'!$A$2:$C$44,2,FALSE)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918</v>
      </c>
    </row>
    <row r="723" spans="1:19" x14ac:dyDescent="0.3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up'!$A$2:$C$44,2,FALSE)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918</v>
      </c>
    </row>
    <row r="724" spans="1:19" x14ac:dyDescent="0.3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up'!$A$2:$C$44,2,FALSE)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918</v>
      </c>
    </row>
    <row r="725" spans="1:19" x14ac:dyDescent="0.3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up'!$A$2:$C$44,2,FALSE)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918</v>
      </c>
    </row>
    <row r="726" spans="1:19" x14ac:dyDescent="0.3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up'!$A$2:$C$44,2,FALSE)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750</v>
      </c>
    </row>
    <row r="727" spans="1:19" x14ac:dyDescent="0.3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up'!$A$2:$C$44,2,FALSE)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755</v>
      </c>
    </row>
    <row r="728" spans="1:19" x14ac:dyDescent="0.3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up'!$A$2:$C$44,2,FALSE)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755</v>
      </c>
    </row>
    <row r="729" spans="1:19" x14ac:dyDescent="0.3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up'!$A$2:$C$44,2,FALSE)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1043</v>
      </c>
    </row>
    <row r="730" spans="1:19" x14ac:dyDescent="0.3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up'!$A$2:$C$44,2,FALSE)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1041</v>
      </c>
    </row>
    <row r="731" spans="1:19" x14ac:dyDescent="0.3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up'!$A$2:$C$44,2,FALSE)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1044</v>
      </c>
    </row>
    <row r="732" spans="1:19" x14ac:dyDescent="0.3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up'!$A$2:$C$44,2,FALSE)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1037</v>
      </c>
    </row>
    <row r="733" spans="1:19" x14ac:dyDescent="0.3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up'!$A$2:$C$44,2,FALSE)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1037</v>
      </c>
    </row>
    <row r="734" spans="1:19" x14ac:dyDescent="0.3">
      <c r="A734" s="4" t="s">
        <v>723</v>
      </c>
      <c r="B734" s="5" t="e">
        <f t="shared" si="125"/>
        <v>#VALUE!</v>
      </c>
      <c r="C734" s="5" t="e">
        <f t="shared" si="126"/>
        <v>#VALUE!</v>
      </c>
      <c r="D734" s="5" t="s">
        <v>722</v>
      </c>
      <c r="E734" s="5" t="str">
        <f>VLOOKUP(F734,'Set up'!$A$2:$C$44,2,FALSE)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 t="e">
        <f t="shared" si="134"/>
        <v>#VALUE!</v>
      </c>
      <c r="L734" s="5" t="e">
        <f t="shared" si="122"/>
        <v>#VALUE!</v>
      </c>
      <c r="M734" s="5" t="e">
        <f t="shared" si="123"/>
        <v>#VALUE!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753</v>
      </c>
    </row>
    <row r="735" spans="1:19" x14ac:dyDescent="0.3">
      <c r="A735" s="4" t="s">
        <v>723</v>
      </c>
      <c r="B735" s="5" t="e">
        <f t="shared" si="125"/>
        <v>#VALUE!</v>
      </c>
      <c r="C735" s="5" t="e">
        <f t="shared" si="126"/>
        <v>#VALUE!</v>
      </c>
      <c r="D735" s="5" t="s">
        <v>722</v>
      </c>
      <c r="E735" s="5" t="str">
        <f>VLOOKUP(F735,'Set up'!$A$2:$C$44,2,FALSE)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 t="e">
        <f t="shared" si="134"/>
        <v>#VALUE!</v>
      </c>
      <c r="L735" s="5" t="e">
        <f t="shared" ref="L735:L798" si="137">MONTH(K735)</f>
        <v>#VALUE!</v>
      </c>
      <c r="M735" s="5" t="e">
        <f t="shared" ref="M735:M798" si="138">YEAR(K735)</f>
        <v>#VALUE!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753</v>
      </c>
    </row>
    <row r="736" spans="1:19" x14ac:dyDescent="0.3">
      <c r="A736" s="4" t="s">
        <v>723</v>
      </c>
      <c r="B736" s="5" t="e">
        <f t="shared" si="125"/>
        <v>#VALUE!</v>
      </c>
      <c r="C736" s="5" t="e">
        <f t="shared" si="126"/>
        <v>#VALUE!</v>
      </c>
      <c r="D736" s="5" t="s">
        <v>722</v>
      </c>
      <c r="E736" s="5" t="str">
        <f>VLOOKUP(F736,'Set up'!$A$2:$C$44,2,FALSE)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 t="e">
        <f t="shared" si="134"/>
        <v>#VALUE!</v>
      </c>
      <c r="L736" s="5" t="e">
        <f t="shared" si="137"/>
        <v>#VALUE!</v>
      </c>
      <c r="M736" s="5" t="e">
        <f t="shared" si="138"/>
        <v>#VALUE!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753</v>
      </c>
    </row>
    <row r="737" spans="1:19" x14ac:dyDescent="0.3">
      <c r="A737" s="4" t="s">
        <v>723</v>
      </c>
      <c r="B737" s="5" t="e">
        <f t="shared" si="125"/>
        <v>#VALUE!</v>
      </c>
      <c r="C737" s="5" t="e">
        <f t="shared" si="126"/>
        <v>#VALUE!</v>
      </c>
      <c r="D737" s="5" t="s">
        <v>722</v>
      </c>
      <c r="E737" s="5" t="str">
        <f>VLOOKUP(F737,'Set up'!$A$2:$C$44,2,FALSE)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 t="e">
        <f t="shared" si="134"/>
        <v>#VALUE!</v>
      </c>
      <c r="L737" s="5" t="e">
        <f t="shared" si="137"/>
        <v>#VALUE!</v>
      </c>
      <c r="M737" s="5" t="e">
        <f t="shared" si="138"/>
        <v>#VALUE!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753</v>
      </c>
    </row>
    <row r="738" spans="1:19" x14ac:dyDescent="0.3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up'!$A$2:$C$44,2,FALSE)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890</v>
      </c>
    </row>
    <row r="739" spans="1:19" x14ac:dyDescent="0.3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up'!$A$2:$C$44,2,FALSE)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890</v>
      </c>
    </row>
    <row r="740" spans="1:19" x14ac:dyDescent="0.3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up'!$A$2:$C$44,2,FALSE)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881</v>
      </c>
    </row>
    <row r="741" spans="1:19" x14ac:dyDescent="0.3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up'!$A$2:$C$44,2,FALSE)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881</v>
      </c>
    </row>
    <row r="742" spans="1:19" x14ac:dyDescent="0.3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up'!$A$2:$C$44,2,FALSE)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881</v>
      </c>
    </row>
    <row r="743" spans="1:19" x14ac:dyDescent="0.3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up'!$A$2:$C$44,2,FALSE)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1037</v>
      </c>
    </row>
    <row r="744" spans="1:19" x14ac:dyDescent="0.3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up'!$A$2:$C$44,2,FALSE)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1037</v>
      </c>
    </row>
    <row r="745" spans="1:19" x14ac:dyDescent="0.3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up'!$A$2:$C$44,2,FALSE)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1037</v>
      </c>
    </row>
    <row r="746" spans="1:19" x14ac:dyDescent="0.3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up'!$A$2:$C$44,2,FALSE)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1037</v>
      </c>
    </row>
    <row r="747" spans="1:19" x14ac:dyDescent="0.3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up'!$A$2:$C$44,2,FALSE)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1037</v>
      </c>
    </row>
    <row r="748" spans="1:19" x14ac:dyDescent="0.3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up'!$A$2:$C$44,2,FALSE)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803</v>
      </c>
    </row>
    <row r="749" spans="1:19" x14ac:dyDescent="0.3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up'!$A$2:$C$44,2,FALSE)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803</v>
      </c>
    </row>
    <row r="750" spans="1:19" x14ac:dyDescent="0.3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up'!$A$2:$C$44,2,FALSE)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803</v>
      </c>
    </row>
    <row r="751" spans="1:19" x14ac:dyDescent="0.3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up'!$A$2:$C$44,2,FALSE)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803</v>
      </c>
    </row>
    <row r="752" spans="1:19" x14ac:dyDescent="0.3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up'!$A$2:$C$44,2,FALSE)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803</v>
      </c>
    </row>
    <row r="753" spans="1:19" x14ac:dyDescent="0.3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up'!$A$2:$C$44,2,FALSE)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808</v>
      </c>
    </row>
    <row r="754" spans="1:19" x14ac:dyDescent="0.3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up'!$A$2:$C$44,2,FALSE)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1037</v>
      </c>
    </row>
    <row r="755" spans="1:19" x14ac:dyDescent="0.3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up'!$A$2:$C$44,2,FALSE)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1045</v>
      </c>
    </row>
    <row r="756" spans="1:19" x14ac:dyDescent="0.3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up'!$A$2:$C$44,2,FALSE)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1038</v>
      </c>
    </row>
    <row r="757" spans="1:19" x14ac:dyDescent="0.3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up'!$A$2:$C$44,2,FALSE)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1037</v>
      </c>
    </row>
    <row r="758" spans="1:19" x14ac:dyDescent="0.3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up'!$A$2:$C$44,2,FALSE)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1037</v>
      </c>
    </row>
    <row r="759" spans="1:19" x14ac:dyDescent="0.3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up'!$A$2:$C$44,2,FALSE)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1037</v>
      </c>
    </row>
    <row r="760" spans="1:19" x14ac:dyDescent="0.3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up'!$A$2:$C$44,2,FALSE)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1037</v>
      </c>
    </row>
    <row r="761" spans="1:19" x14ac:dyDescent="0.3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up'!$A$2:$C$44,2,FALSE)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1037</v>
      </c>
    </row>
    <row r="762" spans="1:19" x14ac:dyDescent="0.3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up'!$A$2:$C$44,2,FALSE)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1037</v>
      </c>
    </row>
    <row r="763" spans="1:19" x14ac:dyDescent="0.3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up'!$A$2:$C$44,2,FALSE)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1037</v>
      </c>
    </row>
    <row r="764" spans="1:19" x14ac:dyDescent="0.3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up'!$A$2:$C$44,2,FALSE)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813</v>
      </c>
    </row>
    <row r="765" spans="1:19" x14ac:dyDescent="0.3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up'!$A$2:$C$44,2,FALSE)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1037</v>
      </c>
    </row>
    <row r="766" spans="1:19" x14ac:dyDescent="0.3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up'!$A$2:$C$44,2,FALSE)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1081</v>
      </c>
    </row>
    <row r="767" spans="1:19" x14ac:dyDescent="0.3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up'!$A$2:$C$44,2,FALSE)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1083</v>
      </c>
    </row>
    <row r="768" spans="1:19" x14ac:dyDescent="0.3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up'!$A$2:$C$44,2,FALSE)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1082</v>
      </c>
    </row>
    <row r="769" spans="1:19" x14ac:dyDescent="0.3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up'!$A$2:$C$44,2,FALSE)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986</v>
      </c>
    </row>
    <row r="770" spans="1:19" x14ac:dyDescent="0.3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up'!$A$2:$C$44,2,FALSE)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986</v>
      </c>
    </row>
    <row r="771" spans="1:19" x14ac:dyDescent="0.3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up'!$A$2:$C$44,2,FALSE)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986</v>
      </c>
    </row>
    <row r="772" spans="1:19" x14ac:dyDescent="0.3">
      <c r="A772" s="4" t="s">
        <v>769</v>
      </c>
      <c r="B772" s="5">
        <f t="shared" si="142"/>
        <v>11</v>
      </c>
      <c r="C772" s="5">
        <f t="shared" si="143"/>
        <v>2022</v>
      </c>
      <c r="D772" s="5" t="s">
        <v>768</v>
      </c>
      <c r="E772" s="5" t="str">
        <f>VLOOKUP(F772,'Set up'!$A$2:$C$44,2,FALSE)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44870</v>
      </c>
      <c r="L772" s="5">
        <f t="shared" si="137"/>
        <v>11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882</v>
      </c>
    </row>
    <row r="773" spans="1:19" x14ac:dyDescent="0.3">
      <c r="A773" s="4" t="s">
        <v>769</v>
      </c>
      <c r="B773" s="5">
        <f t="shared" si="142"/>
        <v>11</v>
      </c>
      <c r="C773" s="5">
        <f t="shared" si="143"/>
        <v>2022</v>
      </c>
      <c r="D773" s="5" t="s">
        <v>768</v>
      </c>
      <c r="E773" s="5" t="str">
        <f>VLOOKUP(F773,'Set up'!$A$2:$C$44,2,FALSE)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44870</v>
      </c>
      <c r="L773" s="5">
        <f t="shared" si="137"/>
        <v>11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882</v>
      </c>
    </row>
    <row r="774" spans="1:19" x14ac:dyDescent="0.3">
      <c r="A774" s="4" t="s">
        <v>769</v>
      </c>
      <c r="B774" s="5">
        <f t="shared" si="142"/>
        <v>11</v>
      </c>
      <c r="C774" s="5">
        <f t="shared" si="143"/>
        <v>2022</v>
      </c>
      <c r="D774" s="5" t="s">
        <v>768</v>
      </c>
      <c r="E774" s="5" t="str">
        <f>VLOOKUP(F774,'Set up'!$A$2:$C$44,2,FALSE)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44870</v>
      </c>
      <c r="L774" s="5">
        <f t="shared" si="137"/>
        <v>11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882</v>
      </c>
    </row>
    <row r="775" spans="1:19" x14ac:dyDescent="0.3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up'!$A$2:$C$44,2,FALSE)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891</v>
      </c>
    </row>
    <row r="776" spans="1:19" x14ac:dyDescent="0.3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up'!$A$2:$C$44,2,FALSE)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980</v>
      </c>
    </row>
    <row r="777" spans="1:19" x14ac:dyDescent="0.3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up'!$A$2:$C$44,2,FALSE)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982</v>
      </c>
    </row>
    <row r="778" spans="1:19" x14ac:dyDescent="0.3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up'!$A$2:$C$44,2,FALSE)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981</v>
      </c>
    </row>
    <row r="779" spans="1:19" x14ac:dyDescent="0.3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up'!$A$2:$C$44,2,FALSE)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981</v>
      </c>
    </row>
    <row r="780" spans="1:19" x14ac:dyDescent="0.3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up'!$A$2:$C$44,2,FALSE)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981</v>
      </c>
    </row>
    <row r="781" spans="1:19" x14ac:dyDescent="0.3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up'!$A$2:$C$44,2,FALSE)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812</v>
      </c>
    </row>
    <row r="782" spans="1:19" x14ac:dyDescent="0.3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up'!$A$2:$C$44,2,FALSE)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812</v>
      </c>
    </row>
    <row r="783" spans="1:19" x14ac:dyDescent="0.3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up'!$A$2:$C$44,2,FALSE)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812</v>
      </c>
    </row>
    <row r="784" spans="1:19" x14ac:dyDescent="0.3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up'!$A$2:$C$44,2,FALSE)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812</v>
      </c>
    </row>
    <row r="785" spans="1:19" x14ac:dyDescent="0.3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up'!$A$2:$C$44,2,FALSE)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812</v>
      </c>
    </row>
    <row r="786" spans="1:19" x14ac:dyDescent="0.3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up'!$A$2:$C$44,2,FALSE)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812</v>
      </c>
    </row>
    <row r="787" spans="1:19" x14ac:dyDescent="0.3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up'!$A$2:$C$44,2,FALSE)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882</v>
      </c>
    </row>
    <row r="788" spans="1:19" x14ac:dyDescent="0.3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up'!$A$2:$C$44,2,FALSE)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1154</v>
      </c>
    </row>
    <row r="789" spans="1:19" x14ac:dyDescent="0.3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up'!$A$2:$C$44,2,FALSE)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1155</v>
      </c>
    </row>
    <row r="790" spans="1:19" x14ac:dyDescent="0.3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up'!$A$2:$C$44,2,FALSE)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1155</v>
      </c>
    </row>
    <row r="791" spans="1:19" x14ac:dyDescent="0.3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up'!$A$2:$C$44,2,FALSE)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1155</v>
      </c>
    </row>
    <row r="792" spans="1:19" ht="109.2" x14ac:dyDescent="0.3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877</v>
      </c>
    </row>
    <row r="793" spans="1:19" ht="46.8" x14ac:dyDescent="0.3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878</v>
      </c>
    </row>
    <row r="794" spans="1:19" x14ac:dyDescent="0.3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879</v>
      </c>
    </row>
    <row r="795" spans="1:19" x14ac:dyDescent="0.3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up'!$A$2:$C$44,2,FALSE)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879</v>
      </c>
    </row>
    <row r="796" spans="1:19" x14ac:dyDescent="0.3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up'!$A$2:$C$44,2,FALSE)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1155</v>
      </c>
    </row>
    <row r="797" spans="1:19" x14ac:dyDescent="0.3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up'!$A$2:$C$44,2,FALSE)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1155</v>
      </c>
    </row>
    <row r="798" spans="1:19" x14ac:dyDescent="0.3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up'!$A$2:$C$44,2,FALSE)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1155</v>
      </c>
    </row>
    <row r="799" spans="1:19" x14ac:dyDescent="0.3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up'!$A$2:$C$44,2,FALSE)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1155</v>
      </c>
    </row>
    <row r="800" spans="1:19" x14ac:dyDescent="0.3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up'!$A$2:$C$44,2,FALSE)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1156</v>
      </c>
    </row>
    <row r="801" spans="1:19" x14ac:dyDescent="0.3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up'!$A$2:$C$44,2,FALSE)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921</v>
      </c>
    </row>
    <row r="802" spans="1:19" x14ac:dyDescent="0.3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up'!$A$2:$C$44,2,FALSE)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921</v>
      </c>
    </row>
    <row r="803" spans="1:19" x14ac:dyDescent="0.3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up'!$A$2:$C$44,2,FALSE)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921</v>
      </c>
    </row>
    <row r="804" spans="1:19" x14ac:dyDescent="0.3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up'!$A$2:$C$44,2,FALSE)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1157</v>
      </c>
    </row>
    <row r="805" spans="1:19" x14ac:dyDescent="0.3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up'!$A$2:$C$44,2,FALSE)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1157</v>
      </c>
    </row>
    <row r="806" spans="1:19" x14ac:dyDescent="0.3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up'!$A$2:$C$44,2,FALSE)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1157</v>
      </c>
    </row>
    <row r="807" spans="1:19" x14ac:dyDescent="0.3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up'!$A$2:$C$44,2,FALSE)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1157</v>
      </c>
    </row>
    <row r="808" spans="1:19" x14ac:dyDescent="0.3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up'!$A$2:$C$44,2,FALSE)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816</v>
      </c>
    </row>
    <row r="809" spans="1:19" x14ac:dyDescent="0.3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up'!$A$2:$C$44,2,FALSE)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816</v>
      </c>
    </row>
    <row r="810" spans="1:19" x14ac:dyDescent="0.3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up'!$A$2:$C$44,2,FALSE)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816</v>
      </c>
    </row>
    <row r="811" spans="1:19" x14ac:dyDescent="0.3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up'!$A$2:$C$44,2,FALSE)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816</v>
      </c>
    </row>
    <row r="812" spans="1:19" x14ac:dyDescent="0.3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up'!$A$2:$C$44,2,FALSE)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1157</v>
      </c>
    </row>
    <row r="813" spans="1:19" x14ac:dyDescent="0.3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up'!$A$2:$C$44,2,FALSE)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1157</v>
      </c>
    </row>
    <row r="814" spans="1:19" x14ac:dyDescent="0.3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up'!$A$2:$C$44,2,FALSE)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1157</v>
      </c>
    </row>
    <row r="815" spans="1:19" x14ac:dyDescent="0.3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up'!$A$2:$C$44,2,FALSE)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1157</v>
      </c>
    </row>
    <row r="816" spans="1:19" x14ac:dyDescent="0.3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up'!$A$2:$C$44,2,FALSE)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924</v>
      </c>
    </row>
    <row r="817" spans="1:19" x14ac:dyDescent="0.3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up'!$A$2:$C$44,2,FALSE)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924</v>
      </c>
    </row>
    <row r="818" spans="1:19" x14ac:dyDescent="0.3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up'!$A$2:$C$44,2,FALSE)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924</v>
      </c>
    </row>
    <row r="819" spans="1:19" x14ac:dyDescent="0.3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up'!$A$2:$C$44,2,FALSE)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924</v>
      </c>
    </row>
    <row r="820" spans="1:19" x14ac:dyDescent="0.3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up'!$A$2:$C$44,2,FALSE)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924</v>
      </c>
    </row>
    <row r="821" spans="1:19" x14ac:dyDescent="0.3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up'!$A$2:$C$44,2,FALSE)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1157</v>
      </c>
    </row>
    <row r="822" spans="1:19" x14ac:dyDescent="0.3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up'!$A$2:$C$44,2,FALSE)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1157</v>
      </c>
    </row>
    <row r="823" spans="1:19" x14ac:dyDescent="0.3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up'!$A$2:$C$44,2,FALSE)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1157</v>
      </c>
    </row>
    <row r="824" spans="1:19" x14ac:dyDescent="0.3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up'!$A$2:$C$44,2,FALSE)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1157</v>
      </c>
    </row>
    <row r="825" spans="1:19" x14ac:dyDescent="0.3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up'!$A$2:$C$44,2,FALSE)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1157</v>
      </c>
    </row>
    <row r="826" spans="1:19" x14ac:dyDescent="0.3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up'!$A$2:$C$44,2,FALSE)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807</v>
      </c>
    </row>
    <row r="827" spans="1:19" x14ac:dyDescent="0.3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up'!$A$2:$C$44,2,FALSE)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807</v>
      </c>
    </row>
    <row r="828" spans="1:19" x14ac:dyDescent="0.3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up'!$A$2:$C$44,2,FALSE)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807</v>
      </c>
    </row>
    <row r="829" spans="1:19" x14ac:dyDescent="0.3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up'!$A$2:$C$44,2,FALSE)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807</v>
      </c>
    </row>
    <row r="830" spans="1:19" x14ac:dyDescent="0.3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up'!$A$2:$C$44,2,FALSE)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807</v>
      </c>
    </row>
    <row r="831" spans="1:19" x14ac:dyDescent="0.3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up'!$A$2:$C$44,2,FALSE)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978</v>
      </c>
    </row>
    <row r="832" spans="1:19" x14ac:dyDescent="0.3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up'!$A$2:$C$44,2,FALSE)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1157</v>
      </c>
    </row>
    <row r="833" spans="1:19" x14ac:dyDescent="0.3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up'!$A$2:$C$44,2,FALSE)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1157</v>
      </c>
    </row>
    <row r="834" spans="1:19" x14ac:dyDescent="0.3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up'!$A$2:$C$44,2,FALSE)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1157</v>
      </c>
    </row>
    <row r="835" spans="1:19" x14ac:dyDescent="0.3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up'!$A$2:$C$44,2,FALSE)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1157</v>
      </c>
    </row>
    <row r="836" spans="1:19" x14ac:dyDescent="0.3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up'!$A$2:$C$44,2,FALSE)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1157</v>
      </c>
    </row>
    <row r="837" spans="1:19" x14ac:dyDescent="0.3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up'!$A$2:$C$44,2,FALSE)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974</v>
      </c>
    </row>
    <row r="838" spans="1:19" x14ac:dyDescent="0.3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up'!$A$2:$C$44,2,FALSE)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974</v>
      </c>
    </row>
    <row r="839" spans="1:19" x14ac:dyDescent="0.3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up'!$A$2:$C$44,2,FALSE)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974</v>
      </c>
    </row>
    <row r="840" spans="1:19" x14ac:dyDescent="0.3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up'!$A$2:$C$44,2,FALSE)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974</v>
      </c>
    </row>
    <row r="841" spans="1:19" x14ac:dyDescent="0.3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up'!$A$2:$C$44,2,FALSE)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1158</v>
      </c>
    </row>
    <row r="842" spans="1:19" x14ac:dyDescent="0.3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up'!$A$2:$C$44,2,FALSE)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1159</v>
      </c>
    </row>
    <row r="843" spans="1:19" x14ac:dyDescent="0.3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up'!$A$2:$C$44,2,FALSE)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1159</v>
      </c>
    </row>
    <row r="844" spans="1:19" x14ac:dyDescent="0.3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up'!$A$2:$C$44,2,FALSE)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1160</v>
      </c>
    </row>
    <row r="845" spans="1:19" x14ac:dyDescent="0.3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up'!$A$2:$C$44,2,FALSE)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1161</v>
      </c>
    </row>
    <row r="846" spans="1:19" x14ac:dyDescent="0.3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up'!$A$2:$C$44,2,FALSE)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983</v>
      </c>
    </row>
    <row r="847" spans="1:19" x14ac:dyDescent="0.3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up'!$A$2:$C$44,2,FALSE)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1161</v>
      </c>
    </row>
    <row r="848" spans="1:19" x14ac:dyDescent="0.3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up'!$A$2:$C$44,2,FALSE)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1161</v>
      </c>
    </row>
    <row r="849" spans="1:20" x14ac:dyDescent="0.3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up'!$A$2:$C$44,2,FALSE)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1162</v>
      </c>
    </row>
    <row r="850" spans="1:20" x14ac:dyDescent="0.3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up'!$A$2:$C$44,2,FALSE)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1163</v>
      </c>
    </row>
    <row r="851" spans="1:20" x14ac:dyDescent="0.3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up'!$A$2:$C$44,2,FALSE)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842</v>
      </c>
    </row>
    <row r="852" spans="1:20" x14ac:dyDescent="0.3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up'!$A$2:$C$44,2,FALSE)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842</v>
      </c>
    </row>
    <row r="853" spans="1:20" x14ac:dyDescent="0.3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up'!$A$2:$C$44,2,FALSE)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979</v>
      </c>
      <c r="T853" s="91"/>
    </row>
    <row r="854" spans="1:20" x14ac:dyDescent="0.3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up'!$A$2:$C$44,2,FALSE)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979</v>
      </c>
    </row>
    <row r="855" spans="1:20" x14ac:dyDescent="0.3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up'!$A$2:$C$44,2,FALSE)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979</v>
      </c>
    </row>
    <row r="856" spans="1:20" x14ac:dyDescent="0.3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up'!$A$2:$C$44,2,FALSE)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979</v>
      </c>
    </row>
    <row r="857" spans="1:20" x14ac:dyDescent="0.3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up'!$A$2:$C$44,2,FALSE)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979</v>
      </c>
    </row>
    <row r="858" spans="1:20" x14ac:dyDescent="0.3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up'!$A$2:$C$44,2,FALSE)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985</v>
      </c>
    </row>
    <row r="859" spans="1:20" x14ac:dyDescent="0.3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up'!$A$2:$C$44,2,FALSE)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977</v>
      </c>
    </row>
    <row r="860" spans="1:20" x14ac:dyDescent="0.3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up'!$A$2:$C$44,2,FALSE)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977</v>
      </c>
    </row>
    <row r="861" spans="1:20" x14ac:dyDescent="0.3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up'!$A$2:$C$44,2,FALSE)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977</v>
      </c>
    </row>
    <row r="862" spans="1:20" x14ac:dyDescent="0.3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up'!$A$2:$C$44,2,FALSE)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1163</v>
      </c>
    </row>
    <row r="863" spans="1:20" x14ac:dyDescent="0.3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up'!$A$2:$C$44,2,FALSE)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1163</v>
      </c>
    </row>
    <row r="864" spans="1:20" x14ac:dyDescent="0.3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up'!$A$2:$C$44,2,FALSE)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1163</v>
      </c>
    </row>
    <row r="865" spans="1:19" x14ac:dyDescent="0.3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up'!$A$2:$C$44,2,FALSE)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1164</v>
      </c>
    </row>
    <row r="866" spans="1:19" x14ac:dyDescent="0.3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up'!$A$2:$C$44,2,FALSE)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843</v>
      </c>
    </row>
    <row r="867" spans="1:19" x14ac:dyDescent="0.3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up'!$A$2:$C$44,2,FALSE)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843</v>
      </c>
    </row>
    <row r="868" spans="1:19" x14ac:dyDescent="0.3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up'!$A$2:$C$44,2,FALSE)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843</v>
      </c>
    </row>
    <row r="869" spans="1:19" x14ac:dyDescent="0.3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up'!$A$2:$C$44,2,FALSE)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1149</v>
      </c>
    </row>
    <row r="870" spans="1:19" x14ac:dyDescent="0.3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up'!$A$2:$C$44,2,FALSE)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853</v>
      </c>
    </row>
    <row r="871" spans="1:19" x14ac:dyDescent="0.3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up'!$A$2:$C$44,2,FALSE)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853</v>
      </c>
    </row>
    <row r="872" spans="1:19" x14ac:dyDescent="0.3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up'!$A$2:$C$44,2,FALSE)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1165</v>
      </c>
    </row>
    <row r="873" spans="1:19" x14ac:dyDescent="0.3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up'!$A$2:$C$44,2,FALSE)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1165</v>
      </c>
    </row>
    <row r="874" spans="1:19" x14ac:dyDescent="0.3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up'!$A$2:$C$44,2,FALSE)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1165</v>
      </c>
    </row>
    <row r="875" spans="1:19" x14ac:dyDescent="0.3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up'!$A$2:$C$44,2,FALSE)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1165</v>
      </c>
    </row>
    <row r="876" spans="1:19" x14ac:dyDescent="0.3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up'!$A$2:$C$44,2,FALSE)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1165</v>
      </c>
    </row>
    <row r="877" spans="1:19" x14ac:dyDescent="0.3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up'!$A$2:$C$44,2,FALSE)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1165</v>
      </c>
    </row>
    <row r="878" spans="1:19" x14ac:dyDescent="0.3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up'!$A$2:$C$44,2,FALSE)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922</v>
      </c>
    </row>
    <row r="879" spans="1:19" x14ac:dyDescent="0.3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up'!$A$2:$C$44,2,FALSE)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1025</v>
      </c>
    </row>
    <row r="880" spans="1:19" x14ac:dyDescent="0.3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up'!$A$2:$C$44,2,FALSE)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1025</v>
      </c>
    </row>
    <row r="881" spans="1:19" x14ac:dyDescent="0.3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up'!$A$2:$C$44,2,FALSE)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1025</v>
      </c>
    </row>
    <row r="882" spans="1:19" x14ac:dyDescent="0.3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up'!$A$2:$C$44,2,FALSE)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1025</v>
      </c>
    </row>
    <row r="883" spans="1:19" x14ac:dyDescent="0.3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up'!$A$2:$C$44,2,FALSE)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1165</v>
      </c>
    </row>
    <row r="884" spans="1:19" x14ac:dyDescent="0.3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up'!$A$2:$C$44,2,FALSE)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1165</v>
      </c>
    </row>
    <row r="885" spans="1:19" x14ac:dyDescent="0.3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up'!$A$2:$C$44,2,FALSE)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1165</v>
      </c>
    </row>
    <row r="886" spans="1:19" x14ac:dyDescent="0.3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up'!$A$2:$C$44,2,FALSE)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1165</v>
      </c>
    </row>
    <row r="887" spans="1:19" x14ac:dyDescent="0.3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up'!$A$2:$C$44,2,FALSE)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856</v>
      </c>
    </row>
    <row r="888" spans="1:19" x14ac:dyDescent="0.3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up'!$A$2:$C$44,2,FALSE)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856</v>
      </c>
    </row>
    <row r="889" spans="1:19" x14ac:dyDescent="0.3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up'!$A$2:$C$44,2,FALSE)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856</v>
      </c>
    </row>
    <row r="890" spans="1:19" x14ac:dyDescent="0.3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up'!$A$2:$C$44,2,FALSE)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856</v>
      </c>
    </row>
    <row r="891" spans="1:19" x14ac:dyDescent="0.3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up'!$A$2:$C$44,2,FALSE)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856</v>
      </c>
    </row>
    <row r="892" spans="1:19" x14ac:dyDescent="0.3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up'!$A$2:$C$44,2,FALSE)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979</v>
      </c>
    </row>
    <row r="893" spans="1:19" x14ac:dyDescent="0.3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up'!$A$2:$C$44,2,FALSE)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979</v>
      </c>
    </row>
    <row r="894" spans="1:19" x14ac:dyDescent="0.3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up'!$A$2:$C$44,2,FALSE)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979</v>
      </c>
    </row>
    <row r="895" spans="1:19" x14ac:dyDescent="0.3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979</v>
      </c>
    </row>
    <row r="896" spans="1:19" x14ac:dyDescent="0.3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up'!$A$2:$C$44,2,FALSE)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979</v>
      </c>
    </row>
    <row r="897" spans="1:19" x14ac:dyDescent="0.3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up'!$A$2:$C$44,2,FALSE)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979</v>
      </c>
    </row>
    <row r="898" spans="1:19" x14ac:dyDescent="0.3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up'!$A$2:$C$44,2,FALSE)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1088</v>
      </c>
    </row>
    <row r="899" spans="1:19" x14ac:dyDescent="0.3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up'!$A$2:$C$44,2,FALSE)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880</v>
      </c>
    </row>
    <row r="900" spans="1:19" x14ac:dyDescent="0.3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up'!$A$2:$C$44,2,FALSE)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880</v>
      </c>
    </row>
    <row r="901" spans="1:19" x14ac:dyDescent="0.3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up'!$A$2:$C$44,2,FALSE)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1165</v>
      </c>
    </row>
    <row r="902" spans="1:19" x14ac:dyDescent="0.3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up'!$A$2:$C$44,2,FALSE)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1165</v>
      </c>
    </row>
    <row r="903" spans="1:19" x14ac:dyDescent="0.3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up'!$A$2:$C$44,2,FALSE)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1165</v>
      </c>
    </row>
    <row r="904" spans="1:19" x14ac:dyDescent="0.3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up'!$A$2:$C$44,2,FALSE)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1165</v>
      </c>
    </row>
    <row r="905" spans="1:19" x14ac:dyDescent="0.3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up'!$A$2:$C$44,2,FALSE)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1032</v>
      </c>
    </row>
    <row r="906" spans="1:19" x14ac:dyDescent="0.3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up'!$A$2:$C$44,2,FALSE)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1032</v>
      </c>
    </row>
    <row r="907" spans="1:19" x14ac:dyDescent="0.3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up'!$A$2:$C$44,2,FALSE)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1032</v>
      </c>
    </row>
    <row r="908" spans="1:19" x14ac:dyDescent="0.3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up'!$A$2:$C$44,2,FALSE)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1032</v>
      </c>
    </row>
    <row r="909" spans="1:19" x14ac:dyDescent="0.3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up'!$A$2:$C$44,2,FALSE)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1032</v>
      </c>
    </row>
    <row r="910" spans="1:19" x14ac:dyDescent="0.3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up'!$A$2:$C$44,2,FALSE)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1032</v>
      </c>
    </row>
    <row r="911" spans="1:19" x14ac:dyDescent="0.3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up'!$A$2:$C$44,2,FALSE)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1032</v>
      </c>
    </row>
    <row r="912" spans="1:19" x14ac:dyDescent="0.3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up'!$A$2:$C$44,2,FALSE)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1032</v>
      </c>
    </row>
    <row r="913" spans="1:19" x14ac:dyDescent="0.3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up'!$A$2:$C$44,2,FALSE)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1165</v>
      </c>
    </row>
    <row r="914" spans="1:19" x14ac:dyDescent="0.3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up'!$A$2:$C$44,2,FALSE)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1165</v>
      </c>
    </row>
    <row r="915" spans="1:19" x14ac:dyDescent="0.3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up'!$A$2:$C$44,2,FALSE)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1166</v>
      </c>
    </row>
    <row r="916" spans="1:19" x14ac:dyDescent="0.3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up'!$A$2:$C$44,2,FALSE)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1167</v>
      </c>
    </row>
    <row r="917" spans="1:19" x14ac:dyDescent="0.3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up'!$A$2:$C$44,2,FALSE)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1167</v>
      </c>
    </row>
    <row r="918" spans="1:19" x14ac:dyDescent="0.3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up'!$A$2:$C$44,2,FALSE)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1167</v>
      </c>
    </row>
    <row r="919" spans="1:19" x14ac:dyDescent="0.3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up'!$A$2:$C$44,2,FALSE)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1167</v>
      </c>
    </row>
    <row r="920" spans="1:19" x14ac:dyDescent="0.3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up'!$A$2:$C$44,2,FALSE)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1167</v>
      </c>
    </row>
    <row r="921" spans="1:19" x14ac:dyDescent="0.3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up'!$A$2:$C$44,2,FALSE)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1230</v>
      </c>
    </row>
    <row r="922" spans="1:19" x14ac:dyDescent="0.3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up'!$A$2:$C$44,2,FALSE)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1210</v>
      </c>
    </row>
    <row r="923" spans="1:19" x14ac:dyDescent="0.3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up'!$A$2:$C$44,2,FALSE)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1210</v>
      </c>
    </row>
    <row r="924" spans="1:19" x14ac:dyDescent="0.3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up'!$A$2:$C$44,2,FALSE)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1210</v>
      </c>
    </row>
    <row r="925" spans="1:19" x14ac:dyDescent="0.3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up'!$A$2:$C$44,2,FALSE)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892</v>
      </c>
    </row>
    <row r="926" spans="1:19" x14ac:dyDescent="0.3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up'!$A$2:$C$44,2,FALSE)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1029</v>
      </c>
    </row>
    <row r="927" spans="1:19" x14ac:dyDescent="0.3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up'!$A$2:$C$44,2,FALSE)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1029</v>
      </c>
    </row>
    <row r="928" spans="1:19" x14ac:dyDescent="0.3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up'!$A$2:$C$44,2,FALSE)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1029</v>
      </c>
    </row>
    <row r="929" spans="1:19" x14ac:dyDescent="0.3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1029</v>
      </c>
    </row>
    <row r="930" spans="1:19" x14ac:dyDescent="0.3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up'!$A$2:$C$44,2,FALSE)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1026</v>
      </c>
    </row>
    <row r="931" spans="1:19" x14ac:dyDescent="0.3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up'!$A$2:$C$44,2,FALSE)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1026</v>
      </c>
    </row>
    <row r="932" spans="1:19" x14ac:dyDescent="0.3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up'!$A$2:$C$44,2,FALSE)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1088</v>
      </c>
    </row>
    <row r="933" spans="1:19" x14ac:dyDescent="0.3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up'!$A$2:$C$44,2,FALSE)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1088</v>
      </c>
    </row>
    <row r="934" spans="1:19" x14ac:dyDescent="0.3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up'!$A$2:$C$44,2,FALSE)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1033</v>
      </c>
    </row>
    <row r="935" spans="1:19" x14ac:dyDescent="0.3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up'!$A$2:$C$44,2,FALSE)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1034</v>
      </c>
    </row>
    <row r="936" spans="1:19" x14ac:dyDescent="0.3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up'!$A$2:$C$44,2,FALSE)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1033</v>
      </c>
    </row>
    <row r="937" spans="1:19" x14ac:dyDescent="0.3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up'!$A$2:$C$44,2,FALSE)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1033</v>
      </c>
    </row>
    <row r="938" spans="1:19" x14ac:dyDescent="0.3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up'!$A$2:$C$44,2,FALSE)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1033</v>
      </c>
    </row>
    <row r="939" spans="1:19" x14ac:dyDescent="0.3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up'!$A$2:$C$44,2,FALSE)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1033</v>
      </c>
    </row>
    <row r="940" spans="1:19" x14ac:dyDescent="0.3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up'!$A$2:$C$44,2,FALSE)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1033</v>
      </c>
    </row>
    <row r="941" spans="1:19" x14ac:dyDescent="0.3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up'!$A$2:$C$44,2,FALSE)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1033</v>
      </c>
    </row>
    <row r="942" spans="1:19" x14ac:dyDescent="0.3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up'!$A$2:$C$44,2,FALSE)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1033</v>
      </c>
    </row>
    <row r="943" spans="1:19" x14ac:dyDescent="0.3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up'!$A$2:$C$44,2,FALSE)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1210</v>
      </c>
    </row>
    <row r="944" spans="1:19" x14ac:dyDescent="0.3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up'!$A$2:$C$44,2,FALSE)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1210</v>
      </c>
    </row>
    <row r="945" spans="1:19" x14ac:dyDescent="0.3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up'!$A$2:$C$44,2,FALSE)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1210</v>
      </c>
    </row>
    <row r="946" spans="1:19" x14ac:dyDescent="0.3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up'!$A$2:$C$44,2,FALSE)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1210</v>
      </c>
    </row>
    <row r="947" spans="1:19" x14ac:dyDescent="0.3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up'!$A$2:$C$44,2,FALSE)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920</v>
      </c>
    </row>
    <row r="948" spans="1:19" x14ac:dyDescent="0.3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up'!$A$2:$C$44,2,FALSE)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919</v>
      </c>
    </row>
    <row r="949" spans="1:19" x14ac:dyDescent="0.3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up'!$A$2:$C$44,2,FALSE)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1210</v>
      </c>
    </row>
    <row r="950" spans="1:19" x14ac:dyDescent="0.3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up'!$A$2:$C$44,2,FALSE)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1210</v>
      </c>
    </row>
    <row r="951" spans="1:19" x14ac:dyDescent="0.3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up'!$A$2:$C$44,2,FALSE)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1210</v>
      </c>
    </row>
    <row r="952" spans="1:19" x14ac:dyDescent="0.3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up'!$A$2:$C$44,2,FALSE)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1210</v>
      </c>
    </row>
    <row r="953" spans="1:19" x14ac:dyDescent="0.3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up'!$A$2:$C$44,2,FALSE)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1210</v>
      </c>
    </row>
    <row r="954" spans="1:19" x14ac:dyDescent="0.3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up'!$A$2:$C$44,2,FALSE)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up'!$A$2:$C$44,2,FALSE)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1089</v>
      </c>
    </row>
    <row r="956" spans="1:19" x14ac:dyDescent="0.3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up'!$A$2:$C$44,2,FALSE)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1089</v>
      </c>
    </row>
    <row r="957" spans="1:19" x14ac:dyDescent="0.3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up'!$A$2:$C$44,2,FALSE)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1089</v>
      </c>
    </row>
    <row r="958" spans="1:19" x14ac:dyDescent="0.3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up'!$A$2:$C$44,2,FALSE)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1089</v>
      </c>
    </row>
    <row r="959" spans="1:19" x14ac:dyDescent="0.3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up'!$A$2:$C$44,2,FALSE)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1089</v>
      </c>
    </row>
    <row r="960" spans="1:19" x14ac:dyDescent="0.3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up'!$A$2:$C$44,2,FALSE)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1089</v>
      </c>
    </row>
    <row r="961" spans="1:19" ht="109.2" x14ac:dyDescent="0.3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1030</v>
      </c>
    </row>
    <row r="962" spans="1:19" x14ac:dyDescent="0.3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1031</v>
      </c>
    </row>
    <row r="963" spans="1:19" x14ac:dyDescent="0.3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1031</v>
      </c>
    </row>
    <row r="964" spans="1:19" x14ac:dyDescent="0.3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up'!$A$2:$C$44,2,FALSE)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1031</v>
      </c>
    </row>
    <row r="965" spans="1:19" x14ac:dyDescent="0.3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up'!$A$2:$C$44,2,FALSE)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1031</v>
      </c>
    </row>
    <row r="966" spans="1:19" x14ac:dyDescent="0.3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up'!$A$2:$C$44,2,FALSE)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1027</v>
      </c>
    </row>
    <row r="967" spans="1:19" x14ac:dyDescent="0.3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up'!$A$2:$C$44,2,FALSE)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1027</v>
      </c>
    </row>
    <row r="968" spans="1:19" x14ac:dyDescent="0.3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up'!$A$2:$C$44,2,FALSE)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1027</v>
      </c>
    </row>
    <row r="969" spans="1:19" x14ac:dyDescent="0.3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up'!$A$2:$C$44,2,FALSE)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1027</v>
      </c>
    </row>
    <row r="970" spans="1:19" x14ac:dyDescent="0.3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up'!$A$2:$C$44,2,FALSE)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1035</v>
      </c>
    </row>
    <row r="971" spans="1:19" x14ac:dyDescent="0.3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up'!$A$2:$C$44,2,FALSE)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1035</v>
      </c>
    </row>
    <row r="972" spans="1:19" x14ac:dyDescent="0.3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up'!$A$2:$C$44,2,FALSE)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1035</v>
      </c>
    </row>
    <row r="973" spans="1:19" x14ac:dyDescent="0.3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up'!$A$2:$C$44,2,FALSE)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1035</v>
      </c>
    </row>
    <row r="974" spans="1:19" x14ac:dyDescent="0.3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up'!$A$2:$C$44,2,FALSE)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1210</v>
      </c>
    </row>
    <row r="975" spans="1:19" x14ac:dyDescent="0.3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up'!$A$2:$C$44,2,FALSE)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1210</v>
      </c>
    </row>
    <row r="976" spans="1:19" x14ac:dyDescent="0.3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up'!$A$2:$C$44,2,FALSE)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1210</v>
      </c>
    </row>
    <row r="977" spans="1:19" x14ac:dyDescent="0.3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up'!$A$2:$C$44,2,FALSE)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1210</v>
      </c>
    </row>
    <row r="978" spans="1:19" x14ac:dyDescent="0.3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up'!$A$2:$C$44,2,FALSE)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1224</v>
      </c>
    </row>
    <row r="979" spans="1:19" x14ac:dyDescent="0.3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up'!$A$2:$C$44,2,FALSE)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1097</v>
      </c>
    </row>
    <row r="980" spans="1:19" x14ac:dyDescent="0.3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up'!$A$2:$C$44,2,FALSE)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1097</v>
      </c>
    </row>
    <row r="981" spans="1:19" x14ac:dyDescent="0.3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up'!$A$2:$C$44,2,FALSE)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1097</v>
      </c>
    </row>
    <row r="982" spans="1:19" x14ac:dyDescent="0.3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up'!$A$2:$C$44,2,FALSE)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1097</v>
      </c>
    </row>
    <row r="983" spans="1:19" x14ac:dyDescent="0.3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up'!$A$2:$C$44,2,FALSE)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1097</v>
      </c>
    </row>
    <row r="984" spans="1:19" x14ac:dyDescent="0.3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up'!$A$2:$C$44,2,FALSE)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1035</v>
      </c>
    </row>
    <row r="985" spans="1:19" x14ac:dyDescent="0.3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up'!$A$2:$C$44,2,FALSE)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1020</v>
      </c>
    </row>
    <row r="986" spans="1:19" x14ac:dyDescent="0.3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up'!$A$2:$C$44,2,FALSE)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1021</v>
      </c>
    </row>
    <row r="987" spans="1:19" x14ac:dyDescent="0.3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up'!$A$2:$C$44,2,FALSE)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1022</v>
      </c>
    </row>
    <row r="988" spans="1:19" x14ac:dyDescent="0.3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up'!$A$2:$C$44,2,FALSE)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1023</v>
      </c>
    </row>
    <row r="989" spans="1:19" x14ac:dyDescent="0.3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up'!$A$2:$C$44,2,FALSE)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1024</v>
      </c>
    </row>
    <row r="990" spans="1:19" x14ac:dyDescent="0.3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up'!$A$2:$C$44,2,FALSE)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1210</v>
      </c>
    </row>
    <row r="991" spans="1:19" x14ac:dyDescent="0.3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up'!$A$2:$C$44,2,FALSE)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1210</v>
      </c>
    </row>
    <row r="992" spans="1:19" x14ac:dyDescent="0.3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up'!$A$2:$C$44,2,FALSE)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1186</v>
      </c>
    </row>
    <row r="993" spans="1:19" x14ac:dyDescent="0.3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up'!$A$2:$C$44,2,FALSE)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1187</v>
      </c>
    </row>
    <row r="994" spans="1:19" x14ac:dyDescent="0.3">
      <c r="A994" s="97" t="s">
        <v>928</v>
      </c>
      <c r="B994" s="5">
        <f t="shared" ref="B994:B1031" si="245">MONTH(A994)</f>
        <v>5</v>
      </c>
      <c r="C994" s="5">
        <f t="shared" ref="C994:C1031" si="246">YEAR(A994)</f>
        <v>2022</v>
      </c>
      <c r="D994" s="5" t="s">
        <v>927</v>
      </c>
      <c r="E994" s="5" t="str">
        <f>VLOOKUP(F994,'Set up'!$A$2:$C$44,2,FALSE)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44750</v>
      </c>
      <c r="L994" s="5">
        <f t="shared" si="242"/>
        <v>7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1224</v>
      </c>
    </row>
    <row r="995" spans="1:19" x14ac:dyDescent="0.3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up'!$A$2:$C$44,2,FALSE)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1189</v>
      </c>
    </row>
    <row r="996" spans="1:19" x14ac:dyDescent="0.3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up'!$A$2:$C$44,2,FALSE)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1188</v>
      </c>
    </row>
    <row r="997" spans="1:19" x14ac:dyDescent="0.3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up'!$A$2:$C$44,2,FALSE)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1231</v>
      </c>
    </row>
    <row r="998" spans="1:19" x14ac:dyDescent="0.3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up'!$A$2:$C$44,2,FALSE)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1232</v>
      </c>
    </row>
    <row r="999" spans="1:19" x14ac:dyDescent="0.3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up'!$A$2:$C$44,2,FALSE)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1232</v>
      </c>
    </row>
    <row r="1000" spans="1:19" x14ac:dyDescent="0.3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up'!$A$2:$C$44,2,FALSE)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975</v>
      </c>
    </row>
    <row r="1001" spans="1:19" x14ac:dyDescent="0.3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up'!$A$2:$C$44,2,FALSE)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975</v>
      </c>
    </row>
    <row r="1002" spans="1:19" x14ac:dyDescent="0.3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up'!$A$2:$C$44,2,FALSE)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1232</v>
      </c>
    </row>
    <row r="1003" spans="1:19" x14ac:dyDescent="0.3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up'!$A$2:$C$44,2,FALSE)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1087</v>
      </c>
    </row>
    <row r="1004" spans="1:19" x14ac:dyDescent="0.3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up'!$A$2:$C$44,2,FALSE)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1087</v>
      </c>
    </row>
    <row r="1005" spans="1:19" x14ac:dyDescent="0.3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up'!$A$2:$C$44,2,FALSE)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1087</v>
      </c>
    </row>
    <row r="1006" spans="1:19" x14ac:dyDescent="0.3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up'!$A$2:$C$44,2,FALSE)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1233</v>
      </c>
    </row>
    <row r="1007" spans="1:19" x14ac:dyDescent="0.3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up'!$A$2:$C$44,2,FALSE)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1211</v>
      </c>
    </row>
    <row r="1008" spans="1:19" x14ac:dyDescent="0.3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up'!$A$2:$C$44,2,FALSE)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1211</v>
      </c>
    </row>
    <row r="1009" spans="1:19" x14ac:dyDescent="0.3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up'!$A$2:$C$44,2,FALSE)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1211</v>
      </c>
    </row>
    <row r="1010" spans="1:19" x14ac:dyDescent="0.3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up'!$A$2:$C$44,2,FALSE)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1211</v>
      </c>
    </row>
    <row r="1011" spans="1:19" x14ac:dyDescent="0.3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up'!$A$2:$C$44,2,FALSE)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1211</v>
      </c>
    </row>
    <row r="1012" spans="1:19" x14ac:dyDescent="0.3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up'!$A$2:$C$44,2,FALSE)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1211</v>
      </c>
    </row>
    <row r="1013" spans="1:19" x14ac:dyDescent="0.3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up'!$A$2:$C$44,2,FALSE)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1211</v>
      </c>
    </row>
    <row r="1014" spans="1:19" x14ac:dyDescent="0.3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up'!$A$2:$C$44,2,FALSE)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1211</v>
      </c>
    </row>
    <row r="1015" spans="1:19" x14ac:dyDescent="0.3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up'!$A$2:$C$44,2,FALSE)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1211</v>
      </c>
    </row>
    <row r="1016" spans="1:19" x14ac:dyDescent="0.3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up'!$A$2:$C$44,2,FALSE)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1019</v>
      </c>
    </row>
    <row r="1017" spans="1:19" x14ac:dyDescent="0.3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up'!$A$2:$C$44,2,FALSE)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1151</v>
      </c>
    </row>
    <row r="1018" spans="1:19" x14ac:dyDescent="0.3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up'!$A$2:$C$44,2,FALSE)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1151</v>
      </c>
    </row>
    <row r="1019" spans="1:19" x14ac:dyDescent="0.3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up'!$A$2:$C$44,2,FALSE)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1151</v>
      </c>
    </row>
    <row r="1020" spans="1:19" x14ac:dyDescent="0.3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up'!$A$2:$C$44,2,FALSE)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1151</v>
      </c>
    </row>
    <row r="1021" spans="1:19" x14ac:dyDescent="0.3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up'!$A$2:$C$44,2,FALSE)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1079</v>
      </c>
    </row>
    <row r="1022" spans="1:19" x14ac:dyDescent="0.3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up'!$A$2:$C$44,2,FALSE)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1079</v>
      </c>
    </row>
    <row r="1023" spans="1:19" x14ac:dyDescent="0.3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up'!$A$2:$C$44,2,FALSE)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1079</v>
      </c>
    </row>
    <row r="1024" spans="1:19" x14ac:dyDescent="0.3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up'!$A$2:$C$44,2,FALSE)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1079</v>
      </c>
    </row>
    <row r="1025" spans="1:19" x14ac:dyDescent="0.3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up'!$A$2:$C$44,2,FALSE)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1150</v>
      </c>
    </row>
    <row r="1026" spans="1:19" x14ac:dyDescent="0.3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up'!$A$2:$C$44,2,FALSE)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1150</v>
      </c>
    </row>
    <row r="1027" spans="1:19" x14ac:dyDescent="0.3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1150</v>
      </c>
    </row>
    <row r="1028" spans="1:19" x14ac:dyDescent="0.3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up'!$A$2:$C$44,2,FALSE)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1150</v>
      </c>
    </row>
    <row r="1029" spans="1:19" x14ac:dyDescent="0.3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up'!$A$2:$C$44,2,FALSE)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1150</v>
      </c>
    </row>
    <row r="1030" spans="1:19" x14ac:dyDescent="0.3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up'!$A$2:$C$44,2,FALSE)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1150</v>
      </c>
    </row>
    <row r="1031" spans="1:19" x14ac:dyDescent="0.3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up'!$A$2:$C$44,2,FALSE)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1152</v>
      </c>
    </row>
    <row r="1032" spans="1:19" x14ac:dyDescent="0.3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up'!$A$2:$C$44,2,FALSE)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1152</v>
      </c>
    </row>
    <row r="1033" spans="1:19" x14ac:dyDescent="0.3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up'!$A$2:$C$44,2,FALSE)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1152</v>
      </c>
    </row>
    <row r="1034" spans="1:19" x14ac:dyDescent="0.3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up'!$A$2:$C$44,2,FALSE)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1152</v>
      </c>
    </row>
    <row r="1035" spans="1:19" x14ac:dyDescent="0.3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up'!$A$2:$C$44,2,FALSE)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1152</v>
      </c>
    </row>
    <row r="1036" spans="1:19" x14ac:dyDescent="0.3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up'!$A$2:$C$44,2,FALSE)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984</v>
      </c>
    </row>
    <row r="1037" spans="1:19" x14ac:dyDescent="0.3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up'!$A$2:$C$44,2,FALSE)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984</v>
      </c>
    </row>
    <row r="1038" spans="1:19" x14ac:dyDescent="0.3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up'!$A$2:$C$44,2,FALSE)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984</v>
      </c>
    </row>
    <row r="1039" spans="1:19" x14ac:dyDescent="0.3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up'!$A$2:$C$44,2,FALSE)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984</v>
      </c>
    </row>
    <row r="1040" spans="1:19" x14ac:dyDescent="0.3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up'!$A$2:$C$44,2,FALSE)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984</v>
      </c>
    </row>
    <row r="1041" spans="1:19" x14ac:dyDescent="0.3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up'!$A$2:$C$44,2,FALSE)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984</v>
      </c>
    </row>
    <row r="1042" spans="1:19" x14ac:dyDescent="0.3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up'!$A$2:$C$44,2,FALSE)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1299</v>
      </c>
    </row>
    <row r="1043" spans="1:19" x14ac:dyDescent="0.3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up'!$A$2:$C$44,2,FALSE)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1299</v>
      </c>
    </row>
    <row r="1044" spans="1:19" x14ac:dyDescent="0.3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up'!$A$2:$C$44,2,FALSE)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1299</v>
      </c>
    </row>
    <row r="1045" spans="1:19" x14ac:dyDescent="0.3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up'!$A$2:$C$44,2,FALSE)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1299</v>
      </c>
    </row>
    <row r="1046" spans="1:19" x14ac:dyDescent="0.3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up'!$A$2:$C$44,2,FALSE)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1299</v>
      </c>
    </row>
    <row r="1047" spans="1:19" x14ac:dyDescent="0.3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up'!$A$2:$C$44,2,FALSE)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1299</v>
      </c>
    </row>
    <row r="1048" spans="1:19" x14ac:dyDescent="0.3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up'!$A$2:$C$44,2,FALSE)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1299</v>
      </c>
    </row>
    <row r="1049" spans="1:19" x14ac:dyDescent="0.3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up'!$A$2:$C$44,2,FALSE)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1299</v>
      </c>
    </row>
    <row r="1050" spans="1:19" x14ac:dyDescent="0.3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up'!$A$2:$C$44,2,FALSE)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1299</v>
      </c>
    </row>
    <row r="1051" spans="1:19" x14ac:dyDescent="0.3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up'!$A$2:$C$44,2,FALSE)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976</v>
      </c>
    </row>
    <row r="1052" spans="1:19" x14ac:dyDescent="0.3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up'!$A$2:$C$44,2,FALSE)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976</v>
      </c>
    </row>
    <row r="1053" spans="1:19" x14ac:dyDescent="0.3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up'!$A$2:$C$44,2,FALSE)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976</v>
      </c>
    </row>
    <row r="1054" spans="1:19" x14ac:dyDescent="0.3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up'!$A$2:$C$44,2,FALSE)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1228</v>
      </c>
    </row>
    <row r="1055" spans="1:19" x14ac:dyDescent="0.3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up'!$A$2:$C$44,2,FALSE)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1228</v>
      </c>
    </row>
    <row r="1056" spans="1:19" x14ac:dyDescent="0.3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1228</v>
      </c>
    </row>
    <row r="1057" spans="1:19" x14ac:dyDescent="0.3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up'!$A$2:$C$44,2,FALSE)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1228</v>
      </c>
    </row>
    <row r="1058" spans="1:19" x14ac:dyDescent="0.3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up'!$A$2:$C$44,2,FALSE)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1228</v>
      </c>
    </row>
    <row r="1059" spans="1:19" x14ac:dyDescent="0.3">
      <c r="A1059" s="4" t="s">
        <v>994</v>
      </c>
      <c r="B1059" s="5">
        <f t="shared" si="278"/>
        <v>3</v>
      </c>
      <c r="C1059" s="5">
        <f t="shared" si="279"/>
        <v>2022</v>
      </c>
      <c r="D1059" s="5" t="s">
        <v>989</v>
      </c>
      <c r="E1059" s="5" t="str">
        <f>VLOOKUP(F1059,'Set up'!$A$2:$C$44,2,FALSE)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44630</v>
      </c>
      <c r="L1059" s="5">
        <f t="shared" ref="L1059:L1064" si="280">MONTH(K1059)</f>
        <v>3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1288</v>
      </c>
    </row>
    <row r="1060" spans="1:19" x14ac:dyDescent="0.3">
      <c r="A1060" s="4" t="s">
        <v>994</v>
      </c>
      <c r="B1060" s="5">
        <f t="shared" si="278"/>
        <v>3</v>
      </c>
      <c r="C1060" s="5">
        <f t="shared" si="279"/>
        <v>2022</v>
      </c>
      <c r="D1060" s="5" t="s">
        <v>989</v>
      </c>
      <c r="E1060" s="5" t="str">
        <f>VLOOKUP(F1060,'Set up'!$A$2:$C$44,2,FALSE)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44630</v>
      </c>
      <c r="L1060" s="5">
        <f t="shared" si="280"/>
        <v>3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1289</v>
      </c>
    </row>
    <row r="1061" spans="1:19" x14ac:dyDescent="0.3">
      <c r="A1061" s="4" t="s">
        <v>994</v>
      </c>
      <c r="B1061" s="5">
        <f t="shared" si="278"/>
        <v>3</v>
      </c>
      <c r="C1061" s="5">
        <f t="shared" si="279"/>
        <v>2022</v>
      </c>
      <c r="D1061" s="5" t="s">
        <v>989</v>
      </c>
      <c r="E1061" s="5" t="str">
        <f>VLOOKUP(F1061,'Set up'!$A$2:$C$44,2,FALSE)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44630</v>
      </c>
      <c r="L1061" s="5">
        <f t="shared" si="280"/>
        <v>3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1290</v>
      </c>
    </row>
    <row r="1062" spans="1:19" x14ac:dyDescent="0.3">
      <c r="A1062" s="4" t="s">
        <v>994</v>
      </c>
      <c r="B1062" s="5">
        <f t="shared" si="278"/>
        <v>3</v>
      </c>
      <c r="C1062" s="5">
        <f t="shared" si="279"/>
        <v>2022</v>
      </c>
      <c r="D1062" s="5" t="s">
        <v>989</v>
      </c>
      <c r="E1062" s="5" t="str">
        <f>VLOOKUP(F1062,'Set up'!$A$2:$C$44,2,FALSE)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44630</v>
      </c>
      <c r="L1062" s="5">
        <f t="shared" si="280"/>
        <v>3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1290</v>
      </c>
    </row>
    <row r="1063" spans="1:19" x14ac:dyDescent="0.3">
      <c r="A1063" s="4" t="s">
        <v>994</v>
      </c>
      <c r="B1063" s="5">
        <f t="shared" si="278"/>
        <v>3</v>
      </c>
      <c r="C1063" s="5">
        <f t="shared" si="279"/>
        <v>2022</v>
      </c>
      <c r="D1063" s="5" t="s">
        <v>989</v>
      </c>
      <c r="E1063" s="5" t="str">
        <f>VLOOKUP(F1063,'Set up'!$A$2:$C$44,2,FALSE)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44630</v>
      </c>
      <c r="L1063" s="5">
        <f t="shared" si="280"/>
        <v>3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1290</v>
      </c>
    </row>
    <row r="1064" spans="1:19" x14ac:dyDescent="0.3">
      <c r="A1064" s="4" t="s">
        <v>994</v>
      </c>
      <c r="B1064" s="5">
        <f t="shared" si="278"/>
        <v>3</v>
      </c>
      <c r="C1064" s="5">
        <f t="shared" si="279"/>
        <v>2022</v>
      </c>
      <c r="D1064" s="5" t="s">
        <v>989</v>
      </c>
      <c r="E1064" s="5" t="str">
        <f>VLOOKUP(F1064,'Set up'!$A$2:$C$44,2,FALSE)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44630</v>
      </c>
      <c r="L1064" s="5">
        <f t="shared" si="280"/>
        <v>3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1290</v>
      </c>
    </row>
    <row r="1065" spans="1:19" x14ac:dyDescent="0.3">
      <c r="A1065" s="4" t="s">
        <v>996</v>
      </c>
      <c r="B1065" s="5">
        <f t="shared" si="278"/>
        <v>1</v>
      </c>
      <c r="C1065" s="5">
        <f t="shared" si="279"/>
        <v>2022</v>
      </c>
      <c r="D1065" s="5" t="s">
        <v>995</v>
      </c>
      <c r="E1065" s="5" t="str">
        <f>VLOOKUP(F1065,'Set up'!$A$2:$C$44,2,FALSE)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44571</v>
      </c>
      <c r="L1065" s="5">
        <f t="shared" ref="L1065:L1068" si="283">MONTH(K1065)</f>
        <v>1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1226</v>
      </c>
    </row>
    <row r="1066" spans="1:19" x14ac:dyDescent="0.3">
      <c r="A1066" s="4" t="s">
        <v>996</v>
      </c>
      <c r="B1066" s="5">
        <f t="shared" si="278"/>
        <v>1</v>
      </c>
      <c r="C1066" s="5">
        <f t="shared" si="279"/>
        <v>2022</v>
      </c>
      <c r="D1066" s="5" t="s">
        <v>995</v>
      </c>
      <c r="E1066" s="5" t="str">
        <f>VLOOKUP(F1066,'Set up'!$A$2:$C$44,2,FALSE)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44571</v>
      </c>
      <c r="L1066" s="5">
        <f t="shared" si="283"/>
        <v>1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1226</v>
      </c>
    </row>
    <row r="1067" spans="1:19" x14ac:dyDescent="0.3">
      <c r="A1067" s="4" t="s">
        <v>996</v>
      </c>
      <c r="B1067" s="5">
        <f t="shared" si="278"/>
        <v>1</v>
      </c>
      <c r="C1067" s="5">
        <f t="shared" si="279"/>
        <v>2022</v>
      </c>
      <c r="D1067" s="5" t="s">
        <v>995</v>
      </c>
      <c r="E1067" s="5" t="str">
        <f>VLOOKUP(F1067,'Set up'!$A$2:$C$44,2,FALSE)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44571</v>
      </c>
      <c r="L1067" s="5">
        <f t="shared" si="283"/>
        <v>1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1226</v>
      </c>
    </row>
    <row r="1068" spans="1:19" x14ac:dyDescent="0.3">
      <c r="A1068" s="4" t="s">
        <v>996</v>
      </c>
      <c r="B1068" s="5">
        <f t="shared" si="278"/>
        <v>1</v>
      </c>
      <c r="C1068" s="5">
        <f t="shared" si="279"/>
        <v>2022</v>
      </c>
      <c r="D1068" s="5" t="s">
        <v>995</v>
      </c>
      <c r="E1068" s="5" t="str">
        <f>VLOOKUP(F1068,'Set up'!$A$2:$C$44,2,FALSE)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44571</v>
      </c>
      <c r="L1068" s="5">
        <f t="shared" si="283"/>
        <v>1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1226</v>
      </c>
    </row>
    <row r="1069" spans="1:19" x14ac:dyDescent="0.3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1144</v>
      </c>
    </row>
    <row r="1070" spans="1:19" x14ac:dyDescent="0.3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1145</v>
      </c>
    </row>
    <row r="1071" spans="1:19" x14ac:dyDescent="0.3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1146</v>
      </c>
    </row>
    <row r="1072" spans="1:19" x14ac:dyDescent="0.3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1209</v>
      </c>
    </row>
    <row r="1073" spans="1:19" x14ac:dyDescent="0.3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up'!$A$2:$C$44,2,FALSE)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1096</v>
      </c>
    </row>
    <row r="1074" spans="1:19" x14ac:dyDescent="0.3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up'!$A$2:$C$44,2,FALSE)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1096</v>
      </c>
    </row>
    <row r="1075" spans="1:19" x14ac:dyDescent="0.3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up'!$A$2:$C$44,2,FALSE)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1084</v>
      </c>
    </row>
    <row r="1076" spans="1:19" x14ac:dyDescent="0.3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up'!$A$2:$C$44,2,FALSE)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1084</v>
      </c>
    </row>
    <row r="1077" spans="1:19" x14ac:dyDescent="0.3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up'!$A$2:$C$44,2,FALSE)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1084</v>
      </c>
    </row>
    <row r="1078" spans="1:19" x14ac:dyDescent="0.3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up'!$A$2:$C$44,2,FALSE)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1084</v>
      </c>
    </row>
    <row r="1079" spans="1:19" x14ac:dyDescent="0.3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up'!$A$2:$C$44,2,FALSE)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1084</v>
      </c>
    </row>
    <row r="1080" spans="1:19" x14ac:dyDescent="0.3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up'!$A$2:$C$44,2,FALSE)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1290</v>
      </c>
    </row>
    <row r="1081" spans="1:19" x14ac:dyDescent="0.3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up'!$A$2:$C$44,2,FALSE)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1290</v>
      </c>
    </row>
    <row r="1082" spans="1:19" x14ac:dyDescent="0.3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up'!$A$2:$C$44,2,FALSE)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1290</v>
      </c>
    </row>
    <row r="1083" spans="1:19" x14ac:dyDescent="0.3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up'!$A$2:$C$44,2,FALSE)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1290</v>
      </c>
    </row>
    <row r="1084" spans="1:19" x14ac:dyDescent="0.3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up'!$A$2:$C$44,2,FALSE)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1290</v>
      </c>
    </row>
    <row r="1085" spans="1:19" x14ac:dyDescent="0.3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up'!$A$2:$C$44,2,FALSE)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1290</v>
      </c>
    </row>
    <row r="1086" spans="1:19" x14ac:dyDescent="0.3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up'!$A$2:$C$44,2,FALSE)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1290</v>
      </c>
    </row>
    <row r="1087" spans="1:19" x14ac:dyDescent="0.3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up'!$A$2:$C$44,2,FALSE)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1227</v>
      </c>
    </row>
    <row r="1088" spans="1:19" x14ac:dyDescent="0.3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up'!$A$2:$C$44,2,FALSE)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1227</v>
      </c>
    </row>
    <row r="1089" spans="1:19" x14ac:dyDescent="0.3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up'!$A$2:$C$44,2,FALSE)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1227</v>
      </c>
    </row>
    <row r="1090" spans="1:19" x14ac:dyDescent="0.3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up'!$A$2:$C$44,2,FALSE)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1228</v>
      </c>
    </row>
    <row r="1091" spans="1:19" x14ac:dyDescent="0.3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up'!$A$2:$C$44,2,FALSE)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1228</v>
      </c>
    </row>
    <row r="1092" spans="1:19" x14ac:dyDescent="0.3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1228</v>
      </c>
    </row>
    <row r="1093" spans="1:19" x14ac:dyDescent="0.3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up'!$A$2:$C$44,2,FALSE)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1228</v>
      </c>
    </row>
    <row r="1094" spans="1:19" x14ac:dyDescent="0.3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up'!$A$2:$C$44,2,FALSE)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1228</v>
      </c>
    </row>
    <row r="1095" spans="1:19" x14ac:dyDescent="0.3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up'!$A$2:$C$44,2,FALSE)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1028</v>
      </c>
    </row>
    <row r="1096" spans="1:19" x14ac:dyDescent="0.3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up'!$A$2:$C$44,2,FALSE)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1028</v>
      </c>
    </row>
    <row r="1097" spans="1:19" x14ac:dyDescent="0.3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up'!$A$2:$C$44,2,FALSE)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1028</v>
      </c>
    </row>
    <row r="1098" spans="1:19" x14ac:dyDescent="0.3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up'!$A$2:$C$44,2,FALSE)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1028</v>
      </c>
    </row>
    <row r="1099" spans="1:19" x14ac:dyDescent="0.3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up'!$A$2:$C$44,2,FALSE)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1028</v>
      </c>
    </row>
    <row r="1100" spans="1:19" x14ac:dyDescent="0.3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up'!$A$2:$C$44,2,FALSE)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1028</v>
      </c>
    </row>
    <row r="1101" spans="1:19" x14ac:dyDescent="0.3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up'!$A$2:$C$44,2,FALSE)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1028</v>
      </c>
    </row>
    <row r="1102" spans="1:19" x14ac:dyDescent="0.3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up'!$A$2:$C$44,2,FALSE)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1028</v>
      </c>
    </row>
    <row r="1103" spans="1:19" x14ac:dyDescent="0.3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up'!$A$2:$C$44,2,FALSE)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1028</v>
      </c>
    </row>
    <row r="1104" spans="1:19" x14ac:dyDescent="0.3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up'!$A$2:$C$44,2,FALSE)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1228</v>
      </c>
    </row>
    <row r="1105" spans="1:19" x14ac:dyDescent="0.3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up'!$A$2:$C$44,2,FALSE)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1384</v>
      </c>
    </row>
    <row r="1106" spans="1:19" x14ac:dyDescent="0.3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up'!$A$2:$C$44,2,FALSE)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1384</v>
      </c>
    </row>
    <row r="1107" spans="1:19" x14ac:dyDescent="0.3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up'!$A$2:$C$44,2,FALSE)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1298</v>
      </c>
    </row>
    <row r="1108" spans="1:19" x14ac:dyDescent="0.3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up'!$A$2:$C$44,2,FALSE)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1298</v>
      </c>
    </row>
    <row r="1109" spans="1:19" x14ac:dyDescent="0.3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up'!$A$2:$C$44,2,FALSE)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1298</v>
      </c>
    </row>
    <row r="1110" spans="1:19" x14ac:dyDescent="0.3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up'!$A$2:$C$44,2,FALSE)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1298</v>
      </c>
    </row>
    <row r="1111" spans="1:19" x14ac:dyDescent="0.3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up'!$A$2:$C$44,2,FALSE)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1298</v>
      </c>
    </row>
    <row r="1112" spans="1:19" x14ac:dyDescent="0.3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up'!$A$2:$C$44,2,FALSE)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1078</v>
      </c>
    </row>
    <row r="1113" spans="1:19" x14ac:dyDescent="0.3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up'!$A$2:$C$44,2,FALSE)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1078</v>
      </c>
    </row>
    <row r="1114" spans="1:19" x14ac:dyDescent="0.3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up'!$A$2:$C$44,2,FALSE)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1036</v>
      </c>
    </row>
    <row r="1115" spans="1:19" x14ac:dyDescent="0.3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up'!$A$2:$C$44,2,FALSE)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1036</v>
      </c>
    </row>
    <row r="1116" spans="1:19" x14ac:dyDescent="0.3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up'!$A$2:$C$44,2,FALSE)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1036</v>
      </c>
    </row>
    <row r="1117" spans="1:19" x14ac:dyDescent="0.3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up'!$A$2:$C$44,2,FALSE)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1287</v>
      </c>
    </row>
    <row r="1118" spans="1:19" x14ac:dyDescent="0.3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up'!$A$2:$C$44,2,FALSE)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1287</v>
      </c>
    </row>
    <row r="1119" spans="1:19" x14ac:dyDescent="0.3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up'!$A$2:$C$44,2,FALSE)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1287</v>
      </c>
    </row>
    <row r="1120" spans="1:19" x14ac:dyDescent="0.3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up'!$A$2:$C$44,2,FALSE)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1042</v>
      </c>
    </row>
    <row r="1121" spans="1:19" x14ac:dyDescent="0.3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up'!$A$2:$C$44,2,FALSE)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1376</v>
      </c>
    </row>
    <row r="1122" spans="1:19" x14ac:dyDescent="0.3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up'!$A$2:$C$44,2,FALSE)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1377</v>
      </c>
    </row>
    <row r="1123" spans="1:19" x14ac:dyDescent="0.3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up'!$A$2:$C$44,2,FALSE)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1377</v>
      </c>
    </row>
    <row r="1124" spans="1:19" x14ac:dyDescent="0.3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up'!$A$2:$C$44,2,FALSE)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1377</v>
      </c>
    </row>
    <row r="1125" spans="1:19" x14ac:dyDescent="0.3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up'!$A$2:$C$44,2,FALSE)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1377</v>
      </c>
    </row>
    <row r="1126" spans="1:19" x14ac:dyDescent="0.3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up'!$A$2:$C$44,2,FALSE)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1377</v>
      </c>
    </row>
    <row r="1127" spans="1:19" x14ac:dyDescent="0.3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up'!$A$2:$C$44,2,FALSE)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1377</v>
      </c>
    </row>
    <row r="1128" spans="1:19" x14ac:dyDescent="0.3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up'!$A$2:$C$44,2,FALSE)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1297</v>
      </c>
    </row>
    <row r="1129" spans="1:19" x14ac:dyDescent="0.3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up'!$A$2:$C$44,2,FALSE)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1297</v>
      </c>
    </row>
    <row r="1130" spans="1:19" x14ac:dyDescent="0.3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up'!$A$2:$C$44,2,FALSE)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1297</v>
      </c>
    </row>
    <row r="1131" spans="1:19" x14ac:dyDescent="0.3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up'!$A$2:$C$44,2,FALSE)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1297</v>
      </c>
    </row>
    <row r="1132" spans="1:19" x14ac:dyDescent="0.3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up'!$A$2:$C$44,2,FALSE)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1788</v>
      </c>
    </row>
    <row r="1133" spans="1:19" x14ac:dyDescent="0.3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up'!$A$2:$C$44,2,FALSE)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1788</v>
      </c>
    </row>
    <row r="1134" spans="1:19" x14ac:dyDescent="0.3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up'!$A$2:$C$44,2,FALSE)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1300</v>
      </c>
    </row>
    <row r="1135" spans="1:19" x14ac:dyDescent="0.3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up'!$A$2:$C$44,2,FALSE)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1300</v>
      </c>
    </row>
    <row r="1136" spans="1:19" x14ac:dyDescent="0.3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1300</v>
      </c>
    </row>
    <row r="1137" spans="1:19" x14ac:dyDescent="0.3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up'!$A$2:$C$44,2,FALSE)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1300</v>
      </c>
    </row>
    <row r="1138" spans="1:19" x14ac:dyDescent="0.3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up'!$A$2:$C$44,2,FALSE)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1384</v>
      </c>
    </row>
    <row r="1139" spans="1:19" x14ac:dyDescent="0.3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up'!$A$2:$C$44,2,FALSE)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1384</v>
      </c>
    </row>
    <row r="1140" spans="1:19" x14ac:dyDescent="0.3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up'!$A$2:$C$44,2,FALSE)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1384</v>
      </c>
    </row>
    <row r="1141" spans="1:19" x14ac:dyDescent="0.3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up'!$A$2:$C$44,2,FALSE)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1080</v>
      </c>
    </row>
    <row r="1142" spans="1:19" x14ac:dyDescent="0.3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up'!$A$2:$C$44,2,FALSE)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1080</v>
      </c>
    </row>
    <row r="1143" spans="1:19" x14ac:dyDescent="0.3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up'!$A$2:$C$44,2,FALSE)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1085</v>
      </c>
    </row>
    <row r="1144" spans="1:19" x14ac:dyDescent="0.3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up'!$A$2:$C$44,2,FALSE)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1085</v>
      </c>
    </row>
    <row r="1145" spans="1:19" x14ac:dyDescent="0.3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up'!$A$2:$C$44,2,FALSE)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1085</v>
      </c>
    </row>
    <row r="1146" spans="1:19" x14ac:dyDescent="0.3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up'!$A$2:$C$44,2,FALSE)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1153</v>
      </c>
    </row>
    <row r="1147" spans="1:19" x14ac:dyDescent="0.3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up'!$A$2:$C$44,2,FALSE)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1153</v>
      </c>
    </row>
    <row r="1148" spans="1:19" x14ac:dyDescent="0.3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up'!$A$2:$C$44,2,FALSE)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1086</v>
      </c>
    </row>
    <row r="1149" spans="1:19" x14ac:dyDescent="0.3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up'!$A$2:$C$44,2,FALSE)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1086</v>
      </c>
    </row>
    <row r="1150" spans="1:19" x14ac:dyDescent="0.3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up'!$A$2:$C$44,2,FALSE)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1086</v>
      </c>
    </row>
    <row r="1151" spans="1:19" x14ac:dyDescent="0.3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up'!$A$2:$C$44,2,FALSE)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1086</v>
      </c>
    </row>
    <row r="1152" spans="1:19" x14ac:dyDescent="0.3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up'!$A$2:$C$44,2,FALSE)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1374</v>
      </c>
    </row>
    <row r="1153" spans="1:19" x14ac:dyDescent="0.3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up'!$A$2:$C$44,2,FALSE)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1374</v>
      </c>
    </row>
    <row r="1154" spans="1:19" x14ac:dyDescent="0.3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up'!$A$2:$C$44,2,FALSE)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1374</v>
      </c>
    </row>
    <row r="1155" spans="1:19" x14ac:dyDescent="0.3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up'!$A$2:$C$44,2,FALSE)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1502</v>
      </c>
    </row>
    <row r="1156" spans="1:19" x14ac:dyDescent="0.3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up'!$A$2:$C$44,2,FALSE)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1503</v>
      </c>
    </row>
    <row r="1157" spans="1:19" x14ac:dyDescent="0.3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up'!$A$2:$C$44,2,FALSE)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1504</v>
      </c>
    </row>
    <row r="1158" spans="1:19" x14ac:dyDescent="0.3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up'!$A$2:$C$44,2,FALSE)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1505</v>
      </c>
    </row>
    <row r="1159" spans="1:19" x14ac:dyDescent="0.3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up'!$A$2:$C$44,2,FALSE)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1506</v>
      </c>
    </row>
    <row r="1160" spans="1:19" x14ac:dyDescent="0.3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up'!$A$2:$C$44,2,FALSE)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1507</v>
      </c>
    </row>
    <row r="1161" spans="1:19" x14ac:dyDescent="0.3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up'!$A$2:$C$44,2,FALSE)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1479</v>
      </c>
    </row>
    <row r="1162" spans="1:19" x14ac:dyDescent="0.3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up'!$A$2:$C$44,2,FALSE)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1479</v>
      </c>
    </row>
    <row r="1163" spans="1:19" x14ac:dyDescent="0.3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up'!$A$2:$C$44,2,FALSE)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1479</v>
      </c>
    </row>
    <row r="1164" spans="1:19" x14ac:dyDescent="0.3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up'!$A$2:$C$44,2,FALSE)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1479</v>
      </c>
    </row>
    <row r="1165" spans="1:19" x14ac:dyDescent="0.3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up'!$A$2:$C$44,2,FALSE)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1479</v>
      </c>
    </row>
    <row r="1166" spans="1:19" x14ac:dyDescent="0.3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up'!$A$2:$C$44,2,FALSE)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1479</v>
      </c>
    </row>
    <row r="1167" spans="1:19" x14ac:dyDescent="0.3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up'!$A$2:$C$44,2,FALSE)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1479</v>
      </c>
    </row>
    <row r="1168" spans="1:19" x14ac:dyDescent="0.3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up'!$A$2:$C$44,2,FALSE)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1479</v>
      </c>
    </row>
    <row r="1169" spans="1:19" x14ac:dyDescent="0.3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up'!$A$2:$C$44,2,FALSE)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1479</v>
      </c>
    </row>
    <row r="1170" spans="1:19" x14ac:dyDescent="0.3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up'!$A$2:$C$44,2,FALSE)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1479</v>
      </c>
    </row>
    <row r="1171" spans="1:19" x14ac:dyDescent="0.3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up'!$A$2:$C$44,2,FALSE)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1218</v>
      </c>
    </row>
    <row r="1172" spans="1:19" x14ac:dyDescent="0.3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up'!$A$2:$C$44,2,FALSE)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1217</v>
      </c>
    </row>
    <row r="1173" spans="1:19" x14ac:dyDescent="0.3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up'!$A$2:$C$44,2,FALSE)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1219</v>
      </c>
    </row>
    <row r="1174" spans="1:19" x14ac:dyDescent="0.3">
      <c r="A1174" s="97" t="s">
        <v>1071</v>
      </c>
      <c r="B1174" s="5" t="e">
        <f t="shared" si="326"/>
        <v>#VALUE!</v>
      </c>
      <c r="C1174" s="5" t="e">
        <f t="shared" si="327"/>
        <v>#VALUE!</v>
      </c>
      <c r="D1174" s="5" t="s">
        <v>1069</v>
      </c>
      <c r="E1174" s="5" t="str">
        <f>VLOOKUP(F1174,'Set up'!$A$2:$C$44,2,FALSE)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 t="e">
        <f t="shared" si="303"/>
        <v>#VALUE!</v>
      </c>
      <c r="L1174" s="5" t="e">
        <f t="shared" si="321"/>
        <v>#VALUE!</v>
      </c>
      <c r="M1174" s="5" t="e">
        <f t="shared" si="322"/>
        <v>#VALUE!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1220</v>
      </c>
    </row>
    <row r="1175" spans="1:19" x14ac:dyDescent="0.3">
      <c r="A1175" s="97" t="s">
        <v>1072</v>
      </c>
      <c r="B1175" s="5" t="e">
        <f t="shared" si="326"/>
        <v>#VALUE!</v>
      </c>
      <c r="C1175" s="5" t="e">
        <f t="shared" si="327"/>
        <v>#VALUE!</v>
      </c>
      <c r="D1175" s="5" t="s">
        <v>1070</v>
      </c>
      <c r="E1175" s="5" t="str">
        <f>VLOOKUP(F1175,'Set up'!$A$2:$C$44,2,FALSE)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 t="e">
        <f t="shared" si="303"/>
        <v>#VALUE!</v>
      </c>
      <c r="L1175" s="5" t="e">
        <f t="shared" si="321"/>
        <v>#VALUE!</v>
      </c>
      <c r="M1175" s="5" t="e">
        <f t="shared" si="322"/>
        <v>#VALUE!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1143</v>
      </c>
    </row>
    <row r="1176" spans="1:19" x14ac:dyDescent="0.3">
      <c r="A1176" s="97" t="s">
        <v>1072</v>
      </c>
      <c r="B1176" s="5" t="e">
        <f t="shared" si="326"/>
        <v>#VALUE!</v>
      </c>
      <c r="C1176" s="5" t="e">
        <f t="shared" si="327"/>
        <v>#VALUE!</v>
      </c>
      <c r="D1176" s="5" t="s">
        <v>1073</v>
      </c>
      <c r="E1176" s="5" t="str">
        <f>VLOOKUP(F1176,'Set up'!$A$2:$C$44,2,FALSE)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 t="e">
        <f t="shared" ref="K1176:K1239" si="336">A1176+J1176</f>
        <v>#VALUE!</v>
      </c>
      <c r="L1176" s="5" t="e">
        <f t="shared" si="321"/>
        <v>#VALUE!</v>
      </c>
      <c r="M1176" s="5" t="e">
        <f t="shared" si="322"/>
        <v>#VALUE!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1092</v>
      </c>
    </row>
    <row r="1177" spans="1:19" x14ac:dyDescent="0.3">
      <c r="A1177" s="97" t="s">
        <v>1072</v>
      </c>
      <c r="B1177" s="5" t="e">
        <f t="shared" si="326"/>
        <v>#VALUE!</v>
      </c>
      <c r="C1177" s="5" t="e">
        <f t="shared" si="327"/>
        <v>#VALUE!</v>
      </c>
      <c r="D1177" s="5" t="s">
        <v>1077</v>
      </c>
      <c r="E1177" s="5" t="str">
        <f>VLOOKUP(F1177,'Set up'!$A$2:$C$44,2,FALSE)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 t="e">
        <f t="shared" si="336"/>
        <v>#VALUE!</v>
      </c>
      <c r="L1177" s="5" t="e">
        <f t="shared" si="321"/>
        <v>#VALUE!</v>
      </c>
      <c r="M1177" s="5" t="e">
        <f t="shared" si="322"/>
        <v>#VALUE!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1508</v>
      </c>
    </row>
    <row r="1178" spans="1:19" x14ac:dyDescent="0.3">
      <c r="A1178" s="97" t="s">
        <v>1072</v>
      </c>
      <c r="B1178" s="5" t="e">
        <f t="shared" si="326"/>
        <v>#VALUE!</v>
      </c>
      <c r="C1178" s="5" t="e">
        <f t="shared" si="327"/>
        <v>#VALUE!</v>
      </c>
      <c r="D1178" s="5" t="s">
        <v>1077</v>
      </c>
      <c r="E1178" s="5" t="str">
        <f>VLOOKUP(F1178,'Set up'!$A$2:$C$44,2,FALSE)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 t="e">
        <f t="shared" si="336"/>
        <v>#VALUE!</v>
      </c>
      <c r="L1178" s="5" t="e">
        <f t="shared" si="321"/>
        <v>#VALUE!</v>
      </c>
      <c r="M1178" s="5" t="e">
        <f t="shared" si="322"/>
        <v>#VALUE!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1509</v>
      </c>
    </row>
    <row r="1179" spans="1:19" x14ac:dyDescent="0.3">
      <c r="A1179" s="97" t="s">
        <v>1072</v>
      </c>
      <c r="B1179" s="5" t="e">
        <f t="shared" si="326"/>
        <v>#VALUE!</v>
      </c>
      <c r="C1179" s="5" t="e">
        <f t="shared" si="327"/>
        <v>#VALUE!</v>
      </c>
      <c r="D1179" s="5" t="s">
        <v>1077</v>
      </c>
      <c r="E1179" s="5" t="str">
        <f>VLOOKUP(F1179,'Set up'!$A$2:$C$44,2,FALSE)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 t="e">
        <f t="shared" si="336"/>
        <v>#VALUE!</v>
      </c>
      <c r="L1179" s="5" t="e">
        <f t="shared" si="321"/>
        <v>#VALUE!</v>
      </c>
      <c r="M1179" s="5" t="e">
        <f t="shared" si="322"/>
        <v>#VALUE!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1510</v>
      </c>
    </row>
    <row r="1180" spans="1:19" x14ac:dyDescent="0.3">
      <c r="A1180" s="97" t="s">
        <v>1072</v>
      </c>
      <c r="B1180" s="5" t="e">
        <f t="shared" si="326"/>
        <v>#VALUE!</v>
      </c>
      <c r="C1180" s="5" t="e">
        <f t="shared" si="327"/>
        <v>#VALUE!</v>
      </c>
      <c r="D1180" s="5" t="s">
        <v>1077</v>
      </c>
      <c r="E1180" s="5" t="str">
        <f>VLOOKUP(F1180,'Set up'!$A$2:$C$44,2,FALSE)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 t="e">
        <f t="shared" si="336"/>
        <v>#VALUE!</v>
      </c>
      <c r="L1180" s="5" t="e">
        <f t="shared" si="321"/>
        <v>#VALUE!</v>
      </c>
      <c r="M1180" s="5" t="e">
        <f t="shared" si="322"/>
        <v>#VALUE!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1511</v>
      </c>
    </row>
    <row r="1181" spans="1:19" x14ac:dyDescent="0.3">
      <c r="A1181" s="97" t="s">
        <v>1072</v>
      </c>
      <c r="B1181" s="5" t="e">
        <f t="shared" si="326"/>
        <v>#VALUE!</v>
      </c>
      <c r="C1181" s="5" t="e">
        <f t="shared" si="327"/>
        <v>#VALUE!</v>
      </c>
      <c r="D1181" s="5" t="s">
        <v>1077</v>
      </c>
      <c r="E1181" s="5" t="str">
        <f>VLOOKUP(F1181,'Set up'!$A$2:$C$44,2,FALSE)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 t="e">
        <f t="shared" si="336"/>
        <v>#VALUE!</v>
      </c>
      <c r="L1181" s="5" t="e">
        <f t="shared" si="321"/>
        <v>#VALUE!</v>
      </c>
      <c r="M1181" s="5" t="e">
        <f t="shared" si="322"/>
        <v>#VALUE!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1513</v>
      </c>
    </row>
    <row r="1182" spans="1:19" x14ac:dyDescent="0.3">
      <c r="A1182" s="97" t="s">
        <v>1072</v>
      </c>
      <c r="B1182" s="5" t="e">
        <f t="shared" si="326"/>
        <v>#VALUE!</v>
      </c>
      <c r="C1182" s="5" t="e">
        <f t="shared" si="327"/>
        <v>#VALUE!</v>
      </c>
      <c r="D1182" s="5" t="s">
        <v>1077</v>
      </c>
      <c r="E1182" s="5" t="str">
        <f>VLOOKUP(F1182,'Set up'!$A$2:$C$44,2,FALSE)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 t="e">
        <f t="shared" si="336"/>
        <v>#VALUE!</v>
      </c>
      <c r="L1182" s="5" t="e">
        <f t="shared" si="321"/>
        <v>#VALUE!</v>
      </c>
      <c r="M1182" s="5" t="e">
        <f t="shared" si="322"/>
        <v>#VALUE!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1514</v>
      </c>
    </row>
    <row r="1183" spans="1:19" x14ac:dyDescent="0.3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1225</v>
      </c>
    </row>
    <row r="1184" spans="1:19" x14ac:dyDescent="0.3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up'!$A$2:$C$44,2,FALSE)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1292</v>
      </c>
    </row>
    <row r="1185" spans="1:19" x14ac:dyDescent="0.3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1293</v>
      </c>
    </row>
    <row r="1186" spans="1:19" x14ac:dyDescent="0.3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1294</v>
      </c>
    </row>
    <row r="1187" spans="1:19" x14ac:dyDescent="0.3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up'!$A$2:$C$44,2,FALSE)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1295</v>
      </c>
    </row>
    <row r="1188" spans="1:19" x14ac:dyDescent="0.3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up'!$A$2:$C$44,2,FALSE)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1300</v>
      </c>
    </row>
    <row r="1189" spans="1:19" x14ac:dyDescent="0.3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up'!$A$2:$C$44,2,FALSE)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1300</v>
      </c>
    </row>
    <row r="1190" spans="1:19" x14ac:dyDescent="0.3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up'!$A$2:$C$44,2,FALSE)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1300</v>
      </c>
    </row>
    <row r="1191" spans="1:19" x14ac:dyDescent="0.3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1300</v>
      </c>
    </row>
    <row r="1192" spans="1:19" x14ac:dyDescent="0.3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up'!$A$2:$C$44,2,FALSE)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1300</v>
      </c>
    </row>
    <row r="1193" spans="1:19" x14ac:dyDescent="0.3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up'!$A$2:$C$44,2,FALSE)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1300</v>
      </c>
    </row>
    <row r="1194" spans="1:19" x14ac:dyDescent="0.3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up'!$A$2:$C$44,2,FALSE)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1104</v>
      </c>
    </row>
    <row r="1195" spans="1:19" x14ac:dyDescent="0.3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up'!$A$2:$C$44,2,FALSE)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1105</v>
      </c>
    </row>
    <row r="1196" spans="1:19" x14ac:dyDescent="0.3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up'!$A$2:$C$44,2,FALSE)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1105</v>
      </c>
    </row>
    <row r="1197" spans="1:19" x14ac:dyDescent="0.3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up'!$A$2:$C$44,2,FALSE)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up'!$A$2:$C$44,2,FALSE)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1216</v>
      </c>
    </row>
    <row r="1199" spans="1:19" x14ac:dyDescent="0.3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up'!$A$2:$C$44,2,FALSE)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1515</v>
      </c>
    </row>
    <row r="1200" spans="1:19" x14ac:dyDescent="0.3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up'!$A$2:$C$44,2,FALSE)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1512</v>
      </c>
    </row>
    <row r="1201" spans="1:19" x14ac:dyDescent="0.3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up'!$A$2:$C$44,2,FALSE)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1516</v>
      </c>
    </row>
    <row r="1202" spans="1:19" x14ac:dyDescent="0.3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up'!$A$2:$C$44,2,FALSE)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1517</v>
      </c>
    </row>
    <row r="1203" spans="1:19" x14ac:dyDescent="0.3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up'!$A$2:$C$44,2,FALSE)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1518</v>
      </c>
    </row>
    <row r="1204" spans="1:19" x14ac:dyDescent="0.3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up'!$A$2:$C$44,2,FALSE)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1519</v>
      </c>
    </row>
    <row r="1205" spans="1:19" x14ac:dyDescent="0.3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up'!$A$2:$C$44,2,FALSE)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1520</v>
      </c>
    </row>
    <row r="1206" spans="1:19" x14ac:dyDescent="0.3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up'!$A$2:$C$44,2,FALSE)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1521</v>
      </c>
    </row>
    <row r="1207" spans="1:19" x14ac:dyDescent="0.3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1685</v>
      </c>
    </row>
    <row r="1208" spans="1:19" x14ac:dyDescent="0.3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up'!$A$2:$C$44,2,FALSE)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1685</v>
      </c>
    </row>
    <row r="1209" spans="1:19" x14ac:dyDescent="0.3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up'!$A$2:$C$44,2,FALSE)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1685</v>
      </c>
    </row>
    <row r="1210" spans="1:19" x14ac:dyDescent="0.3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up'!$A$2:$C$44,2,FALSE)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1685</v>
      </c>
    </row>
    <row r="1211" spans="1:19" x14ac:dyDescent="0.3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up'!$A$2:$C$44,2,FALSE)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1522</v>
      </c>
    </row>
    <row r="1212" spans="1:19" x14ac:dyDescent="0.3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up'!$A$2:$C$44,2,FALSE)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1518</v>
      </c>
    </row>
    <row r="1213" spans="1:19" x14ac:dyDescent="0.3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up'!$A$2:$C$44,2,FALSE)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1523</v>
      </c>
    </row>
    <row r="1214" spans="1:19" x14ac:dyDescent="0.3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up'!$A$2:$C$44,2,FALSE)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1524</v>
      </c>
    </row>
    <row r="1215" spans="1:19" x14ac:dyDescent="0.3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up'!$A$2:$C$44,2,FALSE)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1153</v>
      </c>
    </row>
    <row r="1216" spans="1:19" x14ac:dyDescent="0.3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up'!$A$2:$C$44,2,FALSE)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1153</v>
      </c>
    </row>
    <row r="1217" spans="1:19" x14ac:dyDescent="0.3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up'!$A$2:$C$44,2,FALSE)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1375</v>
      </c>
    </row>
    <row r="1218" spans="1:19" x14ac:dyDescent="0.3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up'!$A$2:$C$44,2,FALSE)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1375</v>
      </c>
    </row>
    <row r="1219" spans="1:19" x14ac:dyDescent="0.3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up'!$A$2:$C$44,2,FALSE)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1375</v>
      </c>
    </row>
    <row r="1220" spans="1:19" x14ac:dyDescent="0.3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up'!$A$2:$C$44,2,FALSE)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1375</v>
      </c>
    </row>
    <row r="1221" spans="1:19" x14ac:dyDescent="0.3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up'!$A$2:$C$44,2,FALSE)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1301</v>
      </c>
    </row>
    <row r="1222" spans="1:19" x14ac:dyDescent="0.3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up'!$A$2:$C$44,2,FALSE)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1525</v>
      </c>
    </row>
    <row r="1223" spans="1:19" x14ac:dyDescent="0.3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up'!$A$2:$C$44,2,FALSE)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1572</v>
      </c>
    </row>
    <row r="1224" spans="1:19" x14ac:dyDescent="0.3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up'!$A$2:$C$44,2,FALSE)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1573</v>
      </c>
    </row>
    <row r="1225" spans="1:19" x14ac:dyDescent="0.3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up'!$A$2:$C$44,2,FALSE)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1695</v>
      </c>
    </row>
    <row r="1226" spans="1:19" x14ac:dyDescent="0.3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up'!$A$2:$C$44,2,FALSE)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1696</v>
      </c>
    </row>
    <row r="1227" spans="1:19" x14ac:dyDescent="0.3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up'!$A$2:$C$44,2,FALSE)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1696</v>
      </c>
    </row>
    <row r="1228" spans="1:19" x14ac:dyDescent="0.3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up'!$A$2:$C$44,2,FALSE)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1696</v>
      </c>
    </row>
    <row r="1229" spans="1:19" x14ac:dyDescent="0.3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up'!$A$2:$C$44,2,FALSE)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1696</v>
      </c>
    </row>
    <row r="1230" spans="1:19" x14ac:dyDescent="0.3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up'!$A$2:$C$44,2,FALSE)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1480</v>
      </c>
    </row>
    <row r="1231" spans="1:19" x14ac:dyDescent="0.3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up'!$A$2:$C$44,2,FALSE)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1480</v>
      </c>
    </row>
    <row r="1232" spans="1:19" x14ac:dyDescent="0.3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up'!$A$2:$C$44,2,FALSE)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1480</v>
      </c>
    </row>
    <row r="1233" spans="1:19" x14ac:dyDescent="0.3">
      <c r="A1233" s="4" t="s">
        <v>1126</v>
      </c>
      <c r="B1233" s="5" t="e">
        <f t="shared" si="367"/>
        <v>#VALUE!</v>
      </c>
      <c r="C1233" s="5" t="e">
        <f t="shared" si="368"/>
        <v>#VALUE!</v>
      </c>
      <c r="D1233" s="5" t="s">
        <v>1127</v>
      </c>
      <c r="E1233" s="5" t="str">
        <f>VLOOKUP(F1233,'Set up'!$A$2:$C$44,2,FALSE)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 t="e">
        <f t="shared" si="336"/>
        <v>#VALUE!</v>
      </c>
      <c r="L1233" s="5" t="e">
        <f t="shared" si="371"/>
        <v>#VALUE!</v>
      </c>
      <c r="M1233" s="5" t="e">
        <f t="shared" si="372"/>
        <v>#VALUE!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1148</v>
      </c>
    </row>
    <row r="1234" spans="1:19" x14ac:dyDescent="0.3">
      <c r="A1234" s="4" t="s">
        <v>1126</v>
      </c>
      <c r="B1234" s="5" t="e">
        <f t="shared" si="367"/>
        <v>#VALUE!</v>
      </c>
      <c r="C1234" s="5" t="e">
        <f t="shared" si="368"/>
        <v>#VALUE!</v>
      </c>
      <c r="D1234" s="5" t="s">
        <v>1127</v>
      </c>
      <c r="E1234" s="5" t="str">
        <f>VLOOKUP(F1234,'Set up'!$A$2:$C$44,2,FALSE)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 t="e">
        <f t="shared" si="336"/>
        <v>#VALUE!</v>
      </c>
      <c r="L1234" s="5" t="e">
        <f t="shared" si="371"/>
        <v>#VALUE!</v>
      </c>
      <c r="M1234" s="5" t="e">
        <f t="shared" si="372"/>
        <v>#VALUE!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1148</v>
      </c>
    </row>
    <row r="1235" spans="1:19" x14ac:dyDescent="0.3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up'!$A$2:$C$44,2,FALSE)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1763</v>
      </c>
    </row>
    <row r="1236" spans="1:19" x14ac:dyDescent="0.3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up'!$A$2:$C$44,2,FALSE)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1764</v>
      </c>
    </row>
    <row r="1237" spans="1:19" x14ac:dyDescent="0.3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up'!$A$2:$C$44,2,FALSE)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1765</v>
      </c>
    </row>
    <row r="1238" spans="1:19" x14ac:dyDescent="0.3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up'!$A$2:$C$44,2,FALSE)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1767</v>
      </c>
    </row>
    <row r="1239" spans="1:19" x14ac:dyDescent="0.3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up'!$A$2:$C$44,2,FALSE)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1768</v>
      </c>
    </row>
    <row r="1240" spans="1:19" x14ac:dyDescent="0.3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up'!$A$2:$C$44,2,FALSE)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1769</v>
      </c>
    </row>
    <row r="1241" spans="1:19" x14ac:dyDescent="0.3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up'!$A$2:$C$44,2,FALSE)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1770</v>
      </c>
    </row>
    <row r="1242" spans="1:19" x14ac:dyDescent="0.3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up'!$A$2:$C$44,2,FALSE)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1771</v>
      </c>
    </row>
    <row r="1243" spans="1:19" x14ac:dyDescent="0.3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up'!$A$2:$C$44,2,FALSE)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1147</v>
      </c>
    </row>
    <row r="1244" spans="1:19" x14ac:dyDescent="0.3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up'!$A$2:$C$44,2,FALSE)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1147</v>
      </c>
    </row>
    <row r="1245" spans="1:19" x14ac:dyDescent="0.3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1147</v>
      </c>
    </row>
    <row r="1246" spans="1:19" x14ac:dyDescent="0.3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up'!$A$2:$C$44,2,FALSE)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1216</v>
      </c>
    </row>
    <row r="1247" spans="1:19" x14ac:dyDescent="0.3">
      <c r="A1247" s="4" t="s">
        <v>1136</v>
      </c>
      <c r="B1247" s="5" t="e">
        <f t="shared" si="377"/>
        <v>#VALUE!</v>
      </c>
      <c r="C1247" s="5" t="e">
        <f t="shared" si="378"/>
        <v>#VALUE!</v>
      </c>
      <c r="D1247" s="5" t="s">
        <v>1135</v>
      </c>
      <c r="E1247" s="5" t="str">
        <f>VLOOKUP(F1247,'Set up'!$A$2:$C$44,2,FALSE)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 t="e">
        <f t="shared" si="376"/>
        <v>#VALUE!</v>
      </c>
      <c r="L1247" s="5" t="e">
        <f t="shared" si="371"/>
        <v>#VALUE!</v>
      </c>
      <c r="M1247" s="5" t="e">
        <f t="shared" si="372"/>
        <v>#VALUE!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1369</v>
      </c>
    </row>
    <row r="1248" spans="1:19" x14ac:dyDescent="0.3">
      <c r="A1248" s="4" t="s">
        <v>1136</v>
      </c>
      <c r="B1248" s="5" t="e">
        <f t="shared" si="377"/>
        <v>#VALUE!</v>
      </c>
      <c r="C1248" s="5" t="e">
        <f t="shared" si="378"/>
        <v>#VALUE!</v>
      </c>
      <c r="D1248" s="5" t="s">
        <v>1135</v>
      </c>
      <c r="E1248" s="5" t="str">
        <f>VLOOKUP(F1248,'Set up'!$A$2:$C$44,2,FALSE)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 t="e">
        <f t="shared" si="376"/>
        <v>#VALUE!</v>
      </c>
      <c r="L1248" s="5" t="e">
        <f t="shared" si="371"/>
        <v>#VALUE!</v>
      </c>
      <c r="M1248" s="5" t="e">
        <f t="shared" si="372"/>
        <v>#VALUE!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1485</v>
      </c>
    </row>
    <row r="1249" spans="1:19" x14ac:dyDescent="0.3">
      <c r="A1249" s="4" t="s">
        <v>1136</v>
      </c>
      <c r="B1249" s="5" t="e">
        <f t="shared" si="377"/>
        <v>#VALUE!</v>
      </c>
      <c r="C1249" s="5" t="e">
        <f t="shared" si="378"/>
        <v>#VALUE!</v>
      </c>
      <c r="D1249" s="5" t="s">
        <v>1135</v>
      </c>
      <c r="E1249" s="5" t="str">
        <f>VLOOKUP(F1249,'Set up'!$A$2:$C$44,2,FALSE)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 t="e">
        <f t="shared" si="376"/>
        <v>#VALUE!</v>
      </c>
      <c r="L1249" s="5" t="e">
        <f t="shared" si="371"/>
        <v>#VALUE!</v>
      </c>
      <c r="M1249" s="5" t="e">
        <f t="shared" si="372"/>
        <v>#VALUE!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1486</v>
      </c>
    </row>
    <row r="1250" spans="1:19" x14ac:dyDescent="0.3">
      <c r="A1250" s="4" t="s">
        <v>1136</v>
      </c>
      <c r="B1250" s="5" t="e">
        <f t="shared" si="377"/>
        <v>#VALUE!</v>
      </c>
      <c r="C1250" s="5" t="e">
        <f t="shared" si="378"/>
        <v>#VALUE!</v>
      </c>
      <c r="D1250" s="5" t="s">
        <v>1135</v>
      </c>
      <c r="E1250" s="5" t="str">
        <f>VLOOKUP(F1250,'Set up'!$A$2:$C$44,2,FALSE)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 t="e">
        <f t="shared" si="376"/>
        <v>#VALUE!</v>
      </c>
      <c r="L1250" s="5" t="e">
        <f t="shared" si="371"/>
        <v>#VALUE!</v>
      </c>
      <c r="M1250" s="5" t="e">
        <f t="shared" si="372"/>
        <v>#VALUE!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1486</v>
      </c>
    </row>
    <row r="1251" spans="1:19" x14ac:dyDescent="0.3">
      <c r="A1251" s="4" t="s">
        <v>1136</v>
      </c>
      <c r="B1251" s="5" t="e">
        <f t="shared" si="377"/>
        <v>#VALUE!</v>
      </c>
      <c r="C1251" s="5" t="e">
        <f t="shared" si="378"/>
        <v>#VALUE!</v>
      </c>
      <c r="D1251" s="5" t="s">
        <v>1135</v>
      </c>
      <c r="E1251" s="5" t="str">
        <f>VLOOKUP(F1251,'Set up'!$A$2:$C$44,2,FALSE)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 t="e">
        <f t="shared" si="376"/>
        <v>#VALUE!</v>
      </c>
      <c r="L1251" s="5" t="e">
        <f t="shared" si="371"/>
        <v>#VALUE!</v>
      </c>
      <c r="M1251" s="5" t="e">
        <f t="shared" si="372"/>
        <v>#VALUE!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1486</v>
      </c>
    </row>
    <row r="1252" spans="1:19" x14ac:dyDescent="0.3">
      <c r="A1252" s="4" t="s">
        <v>1136</v>
      </c>
      <c r="B1252" s="5" t="e">
        <f t="shared" si="377"/>
        <v>#VALUE!</v>
      </c>
      <c r="C1252" s="5" t="e">
        <f t="shared" si="378"/>
        <v>#VALUE!</v>
      </c>
      <c r="D1252" s="5" t="s">
        <v>1135</v>
      </c>
      <c r="E1252" s="5" t="str">
        <f>VLOOKUP(F1252,'Set up'!$A$2:$C$44,2,FALSE)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 t="e">
        <f t="shared" si="376"/>
        <v>#VALUE!</v>
      </c>
      <c r="L1252" s="5" t="e">
        <f t="shared" si="371"/>
        <v>#VALUE!</v>
      </c>
      <c r="M1252" s="5" t="e">
        <f t="shared" si="372"/>
        <v>#VALUE!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1486</v>
      </c>
    </row>
    <row r="1253" spans="1:19" x14ac:dyDescent="0.3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up'!$A$2:$C$44,2,FALSE)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1527</v>
      </c>
    </row>
    <row r="1254" spans="1:19" x14ac:dyDescent="0.3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up'!$A$2:$C$44,2,FALSE)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1527</v>
      </c>
    </row>
    <row r="1255" spans="1:19" x14ac:dyDescent="0.3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up'!$A$2:$C$44,2,FALSE)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1527</v>
      </c>
    </row>
    <row r="1256" spans="1:19" x14ac:dyDescent="0.3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up'!$A$2:$C$44,2,FALSE)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1385</v>
      </c>
    </row>
    <row r="1257" spans="1:19" x14ac:dyDescent="0.3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up'!$A$2:$C$44,2,FALSE)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1385</v>
      </c>
    </row>
    <row r="1258" spans="1:19" x14ac:dyDescent="0.3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1385</v>
      </c>
    </row>
    <row r="1259" spans="1:19" x14ac:dyDescent="0.3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1385</v>
      </c>
    </row>
    <row r="1260" spans="1:19" x14ac:dyDescent="0.3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up'!$A$2:$C$44,2,FALSE)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1385</v>
      </c>
    </row>
    <row r="1261" spans="1:19" x14ac:dyDescent="0.3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up'!$A$2:$C$44,2,FALSE)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1385</v>
      </c>
    </row>
    <row r="1262" spans="1:19" x14ac:dyDescent="0.3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up'!$A$2:$C$44,2,FALSE)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1385</v>
      </c>
    </row>
    <row r="1263" spans="1:19" x14ac:dyDescent="0.3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up'!$A$2:$C$44,2,FALSE)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1168</v>
      </c>
    </row>
    <row r="1264" spans="1:19" x14ac:dyDescent="0.3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up'!$A$2:$C$44,2,FALSE)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1863</v>
      </c>
    </row>
    <row r="1265" spans="1:19" x14ac:dyDescent="0.3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up'!$A$2:$C$44,2,FALSE)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1865</v>
      </c>
    </row>
    <row r="1266" spans="1:19" x14ac:dyDescent="0.3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up'!$A$2:$C$44,2,FALSE)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1866</v>
      </c>
    </row>
    <row r="1267" spans="1:19" x14ac:dyDescent="0.3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up'!$A$2:$C$44,2,FALSE)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1867</v>
      </c>
    </row>
    <row r="1268" spans="1:19" x14ac:dyDescent="0.3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1141</v>
      </c>
      <c r="E1268" s="5" t="str">
        <f>VLOOKUP(F1268,'Set up'!$A$2:$C$44,2,FALSE)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1868</v>
      </c>
    </row>
    <row r="1269" spans="1:19" x14ac:dyDescent="0.3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1141</v>
      </c>
      <c r="E1269" s="5" t="str">
        <f>VLOOKUP(F1269,'Set up'!$A$2:$C$44,2,FALSE)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1864</v>
      </c>
    </row>
    <row r="1270" spans="1:19" x14ac:dyDescent="0.3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1169</v>
      </c>
      <c r="E1270" s="5" t="str">
        <f>VLOOKUP(F1270,'Set up'!$A$2:$C$44,2,FALSE)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1869</v>
      </c>
    </row>
    <row r="1271" spans="1:19" x14ac:dyDescent="0.3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1169</v>
      </c>
      <c r="E1271" s="5" t="str">
        <f>VLOOKUP(F1271,'Set up'!$A$2:$C$44,2,FALSE)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1870</v>
      </c>
    </row>
    <row r="1272" spans="1:19" x14ac:dyDescent="0.3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1169</v>
      </c>
      <c r="E1272" s="5" t="str">
        <f>VLOOKUP(F1272,'Set up'!$A$2:$C$44,2,FALSE)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1930</v>
      </c>
    </row>
    <row r="1273" spans="1:19" x14ac:dyDescent="0.3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1169</v>
      </c>
      <c r="E1273" s="5" t="str">
        <f>VLOOKUP(F1273,'Set up'!$A$2:$C$44,2,FALSE)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1931</v>
      </c>
    </row>
    <row r="1274" spans="1:19" x14ac:dyDescent="0.3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1169</v>
      </c>
      <c r="E1274" s="5" t="str">
        <f>VLOOKUP(F1274,'Set up'!$A$2:$C$44,2,FALSE)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1932</v>
      </c>
    </row>
    <row r="1275" spans="1:19" x14ac:dyDescent="0.3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1169</v>
      </c>
      <c r="E1275" s="5" t="str">
        <f>VLOOKUP(F1275,'Set up'!$A$2:$C$44,2,FALSE)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1933</v>
      </c>
    </row>
    <row r="1276" spans="1:19" x14ac:dyDescent="0.3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1172</v>
      </c>
      <c r="E1276" s="5" t="str">
        <f>VLOOKUP(F1276,'Set up'!$A$2:$C$44,2,FALSE)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1215</v>
      </c>
    </row>
    <row r="1277" spans="1:19" x14ac:dyDescent="0.3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1172</v>
      </c>
      <c r="E1277" s="5" t="str">
        <f>VLOOKUP(F1277,'Set up'!$A$2:$C$44,2,FALSE)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1215</v>
      </c>
    </row>
    <row r="1278" spans="1:19" x14ac:dyDescent="0.3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1172</v>
      </c>
      <c r="E1278" s="5" t="str">
        <f>VLOOKUP(F1278,'Set up'!$A$2:$C$44,2,FALSE)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1215</v>
      </c>
    </row>
    <row r="1279" spans="1:19" x14ac:dyDescent="0.3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1172</v>
      </c>
      <c r="E1279" s="5" t="str">
        <f>VLOOKUP(F1279,'Set up'!$A$2:$C$44,2,FALSE)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1215</v>
      </c>
    </row>
    <row r="1280" spans="1:19" x14ac:dyDescent="0.3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1172</v>
      </c>
      <c r="E1280" s="5" t="str">
        <f>VLOOKUP(F1280,'Set up'!$A$2:$C$44,2,FALSE)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1215</v>
      </c>
    </row>
    <row r="1281" spans="1:19" x14ac:dyDescent="0.3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1173</v>
      </c>
      <c r="E1281" s="5" t="str">
        <f>VLOOKUP(F1281,'Set up'!$A$2:$C$44,2,FALSE)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1934</v>
      </c>
    </row>
    <row r="1282" spans="1:19" x14ac:dyDescent="0.3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1173</v>
      </c>
      <c r="E1282" s="5" t="str">
        <f>VLOOKUP(F1282,'Set up'!$A$2:$C$44,2,FALSE)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1935</v>
      </c>
    </row>
    <row r="1283" spans="1:19" x14ac:dyDescent="0.3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1173</v>
      </c>
      <c r="E1283" s="5" t="str">
        <f>VLOOKUP(F1283,'Set up'!$A$2:$C$44,2,FALSE)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1936</v>
      </c>
    </row>
    <row r="1284" spans="1:19" x14ac:dyDescent="0.3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1173</v>
      </c>
      <c r="E1284" s="5" t="str">
        <f>VLOOKUP(F1284,'Set up'!$A$2:$C$44,2,FALSE)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1937</v>
      </c>
    </row>
    <row r="1285" spans="1:19" x14ac:dyDescent="0.3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1173</v>
      </c>
      <c r="E1285" s="5" t="str">
        <f>VLOOKUP(F1285,'Set up'!$A$2:$C$44,2,FALSE)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1938</v>
      </c>
    </row>
    <row r="1286" spans="1:19" x14ac:dyDescent="0.3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1174</v>
      </c>
      <c r="E1286" s="5" t="str">
        <f>VLOOKUP(F1286,'Set up'!$A$2:$C$44,2,FALSE)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1528</v>
      </c>
    </row>
    <row r="1287" spans="1:19" x14ac:dyDescent="0.3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1174</v>
      </c>
      <c r="E1287" s="5" t="str">
        <f>VLOOKUP(F1287,'Set up'!$A$2:$C$44,2,FALSE)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1528</v>
      </c>
    </row>
    <row r="1288" spans="1:19" x14ac:dyDescent="0.3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1174</v>
      </c>
      <c r="E1288" s="5" t="str">
        <f>VLOOKUP(F1288,'Set up'!$A$2:$C$44,2,FALSE)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1528</v>
      </c>
    </row>
    <row r="1289" spans="1:19" x14ac:dyDescent="0.3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1174</v>
      </c>
      <c r="E1289" s="5" t="str">
        <f>VLOOKUP(F1289,'Set up'!$A$2:$C$44,2,FALSE)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1528</v>
      </c>
    </row>
    <row r="1290" spans="1:19" x14ac:dyDescent="0.3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1174</v>
      </c>
      <c r="E1290" s="5" t="str">
        <f>VLOOKUP(F1290,'Set up'!$A$2:$C$44,2,FALSE)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1528</v>
      </c>
    </row>
    <row r="1291" spans="1:19" x14ac:dyDescent="0.3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1175</v>
      </c>
      <c r="E1291" s="5" t="str">
        <f>VLOOKUP(F1291,'Set up'!$A$2:$C$44,2,FALSE)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1212</v>
      </c>
    </row>
    <row r="1292" spans="1:19" x14ac:dyDescent="0.3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1175</v>
      </c>
      <c r="E1292" s="5" t="str">
        <f>VLOOKUP(F1292,'Set up'!$A$2:$C$44,2,FALSE)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1212</v>
      </c>
    </row>
    <row r="1293" spans="1:19" x14ac:dyDescent="0.3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1175</v>
      </c>
      <c r="E1293" s="5" t="str">
        <f>VLOOKUP(F1293,'Set up'!$A$2:$C$44,2,FALSE)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1212</v>
      </c>
    </row>
    <row r="1294" spans="1:19" x14ac:dyDescent="0.3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1175</v>
      </c>
      <c r="E1294" s="5" t="str">
        <f>VLOOKUP(F1294,'Set up'!$A$2:$C$44,2,FALSE)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1212</v>
      </c>
    </row>
    <row r="1295" spans="1:19" x14ac:dyDescent="0.3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1176</v>
      </c>
      <c r="E1295" s="5" t="str">
        <f>VLOOKUP(F1295,'Set up'!$A$2:$C$44,2,FALSE)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1939</v>
      </c>
    </row>
    <row r="1296" spans="1:19" x14ac:dyDescent="0.3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1178</v>
      </c>
      <c r="E1296" s="5" t="str">
        <f>VLOOKUP(F1296,'Set up'!$A$2:$C$44,2,FALSE)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1223</v>
      </c>
    </row>
    <row r="1297" spans="1:19" x14ac:dyDescent="0.3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1179</v>
      </c>
      <c r="E1297" s="5" t="str">
        <f>VLOOKUP(F1297,'Set up'!$A$2:$C$44,2,FALSE)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1221</v>
      </c>
    </row>
    <row r="1298" spans="1:19" x14ac:dyDescent="0.3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1179</v>
      </c>
      <c r="E1298" s="5" t="str">
        <f>VLOOKUP(F1298,'Set up'!$A$2:$C$44,2,FALSE)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1221</v>
      </c>
    </row>
    <row r="1299" spans="1:19" x14ac:dyDescent="0.3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1179</v>
      </c>
      <c r="E1299" s="5" t="str">
        <f>VLOOKUP(F1299,'Set up'!$A$2:$C$44,2,FALSE)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1221</v>
      </c>
    </row>
    <row r="1300" spans="1:19" x14ac:dyDescent="0.3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1179</v>
      </c>
      <c r="E1300" s="5" t="str">
        <f>VLOOKUP(F1300,'Set up'!$A$2:$C$44,2,FALSE)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1221</v>
      </c>
    </row>
    <row r="1301" spans="1:19" x14ac:dyDescent="0.3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1181</v>
      </c>
      <c r="E1301" s="5" t="str">
        <f>VLOOKUP(F1301,'Set up'!$A$2:$C$44,2,FALSE)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1213</v>
      </c>
    </row>
    <row r="1302" spans="1:19" x14ac:dyDescent="0.3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1181</v>
      </c>
      <c r="E1302" s="5" t="str">
        <f>VLOOKUP(F1302,'Set up'!$A$2:$C$44,2,FALSE)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1213</v>
      </c>
    </row>
    <row r="1303" spans="1:19" x14ac:dyDescent="0.3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1182</v>
      </c>
      <c r="E1303" s="5" t="str">
        <f>VLOOKUP(F1303,'Set up'!$A$2:$C$44,2,FALSE)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1582</v>
      </c>
    </row>
    <row r="1304" spans="1:19" x14ac:dyDescent="0.3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1182</v>
      </c>
      <c r="E1304" s="5" t="str">
        <f>VLOOKUP(F1304,'Set up'!$A$2:$C$44,2,FALSE)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1582</v>
      </c>
    </row>
    <row r="1305" spans="1:19" x14ac:dyDescent="0.3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1182</v>
      </c>
      <c r="E1305" s="5" t="str">
        <f>VLOOKUP(F1305,'Set up'!$A$2:$C$44,2,FALSE)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1582</v>
      </c>
    </row>
    <row r="1306" spans="1:19" x14ac:dyDescent="0.3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1182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1582</v>
      </c>
    </row>
    <row r="1307" spans="1:19" x14ac:dyDescent="0.3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1182</v>
      </c>
      <c r="E1307" s="5" t="str">
        <f>VLOOKUP(F1307,'Set up'!$A$2:$C$44,2,FALSE)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1582</v>
      </c>
    </row>
    <row r="1308" spans="1:19" x14ac:dyDescent="0.3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1182</v>
      </c>
      <c r="E1308" s="5" t="str">
        <f>VLOOKUP(F1308,'Set up'!$A$2:$C$44,2,FALSE)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1582</v>
      </c>
    </row>
    <row r="1309" spans="1:19" x14ac:dyDescent="0.3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1182</v>
      </c>
      <c r="E1309" s="5" t="str">
        <f>VLOOKUP(F1309,'Set up'!$A$2:$C$44,2,FALSE)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1582</v>
      </c>
    </row>
    <row r="1310" spans="1:19" x14ac:dyDescent="0.3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1183</v>
      </c>
      <c r="E1310" s="5" t="str">
        <f>VLOOKUP(F1310,'Set up'!$A$2:$C$44,2,FALSE)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1940</v>
      </c>
    </row>
    <row r="1311" spans="1:19" x14ac:dyDescent="0.3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1183</v>
      </c>
      <c r="E1311" s="5" t="str">
        <f>VLOOKUP(F1311,'Set up'!$A$2:$C$44,2,FALSE)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1941</v>
      </c>
    </row>
    <row r="1312" spans="1:19" x14ac:dyDescent="0.3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1183</v>
      </c>
      <c r="E1312" s="5" t="str">
        <f>VLOOKUP(F1312,'Set up'!$A$2:$C$44,2,FALSE)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1942</v>
      </c>
    </row>
    <row r="1313" spans="1:19" x14ac:dyDescent="0.3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1183</v>
      </c>
      <c r="E1313" s="5" t="str">
        <f>VLOOKUP(F1313,'Set up'!$A$2:$C$44,2,FALSE)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1943</v>
      </c>
    </row>
    <row r="1314" spans="1:19" x14ac:dyDescent="0.3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1183</v>
      </c>
      <c r="E1314" s="5" t="str">
        <f>VLOOKUP(F1314,'Set up'!$A$2:$C$44,2,FALSE)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1948</v>
      </c>
    </row>
    <row r="1315" spans="1:19" x14ac:dyDescent="0.3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1183</v>
      </c>
      <c r="E1315" s="5" t="str">
        <f>VLOOKUP(F1315,'Set up'!$A$2:$C$44,2,FALSE)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1949</v>
      </c>
    </row>
    <row r="1316" spans="1:19" x14ac:dyDescent="0.3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1184</v>
      </c>
      <c r="E1316" s="5" t="str">
        <f>VLOOKUP(F1316,'Set up'!$A$2:$C$44,2,FALSE)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1302</v>
      </c>
    </row>
    <row r="1317" spans="1:19" x14ac:dyDescent="0.3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1185</v>
      </c>
      <c r="E1317" s="5" t="str">
        <f>VLOOKUP(F1317,'Set up'!$A$2:$C$44,2,FALSE)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1214</v>
      </c>
    </row>
    <row r="1318" spans="1:19" x14ac:dyDescent="0.3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1185</v>
      </c>
      <c r="E1318" s="5" t="str">
        <f>VLOOKUP(F1318,'Set up'!$A$2:$C$44,2,FALSE)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1214</v>
      </c>
    </row>
    <row r="1319" spans="1:19" x14ac:dyDescent="0.3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1190</v>
      </c>
      <c r="E1319" s="5" t="str">
        <f>VLOOKUP(F1319,'Set up'!$A$2:$C$44,2,FALSE)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1222</v>
      </c>
    </row>
    <row r="1320" spans="1:19" x14ac:dyDescent="0.3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1191</v>
      </c>
      <c r="E1320" s="5" t="str">
        <f>VLOOKUP(F1320,'Set up'!$A$2:$C$44,2,FALSE)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1944</v>
      </c>
    </row>
    <row r="1321" spans="1:19" x14ac:dyDescent="0.3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1191</v>
      </c>
      <c r="E1321" s="5" t="str">
        <f>VLOOKUP(F1321,'Set up'!$A$2:$C$44,2,FALSE)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1945</v>
      </c>
    </row>
    <row r="1322" spans="1:19" x14ac:dyDescent="0.3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1191</v>
      </c>
      <c r="E1322" s="5" t="str">
        <f>VLOOKUP(F1322,'Set up'!$A$2:$C$44,2,FALSE)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1946</v>
      </c>
    </row>
    <row r="1323" spans="1:19" x14ac:dyDescent="0.3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1191</v>
      </c>
      <c r="E1323" s="5" t="str">
        <f>VLOOKUP(F1323,'Set up'!$A$2:$C$44,2,FALSE)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1947</v>
      </c>
    </row>
    <row r="1324" spans="1:19" x14ac:dyDescent="0.3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1192</v>
      </c>
      <c r="E1324" s="5" t="str">
        <f>VLOOKUP(F1324,'Set up'!$A$2:$C$44,2,FALSE)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1529</v>
      </c>
    </row>
    <row r="1325" spans="1:19" x14ac:dyDescent="0.3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1192</v>
      </c>
      <c r="E1325" s="5" t="str">
        <f>VLOOKUP(F1325,'Set up'!$A$2:$C$44,2,FALSE)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1529</v>
      </c>
    </row>
    <row r="1326" spans="1:19" x14ac:dyDescent="0.3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1192</v>
      </c>
      <c r="E1326" s="5" t="str">
        <f>VLOOKUP(F1326,'Set up'!$A$2:$C$44,2,FALSE)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1529</v>
      </c>
    </row>
    <row r="1327" spans="1:19" x14ac:dyDescent="0.3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1193</v>
      </c>
      <c r="E1327" s="5" t="str">
        <f>VLOOKUP(F1327,'Set up'!$A$2:$C$44,2,FALSE)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1386</v>
      </c>
    </row>
    <row r="1328" spans="1:19" x14ac:dyDescent="0.3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1194</v>
      </c>
      <c r="E1328" s="5" t="str">
        <f>VLOOKUP(F1328,'Set up'!$A$2:$C$44,2,FALSE)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1582</v>
      </c>
    </row>
    <row r="1329" spans="1:19" x14ac:dyDescent="0.3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1194</v>
      </c>
      <c r="E1329" s="5" t="str">
        <f>VLOOKUP(F1329,'Set up'!$A$2:$C$44,2,FALSE)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1582</v>
      </c>
    </row>
    <row r="1330" spans="1:19" x14ac:dyDescent="0.3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1194</v>
      </c>
      <c r="E1330" s="5" t="str">
        <f>VLOOKUP(F1330,'Set up'!$A$2:$C$44,2,FALSE)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1582</v>
      </c>
    </row>
    <row r="1331" spans="1:19" x14ac:dyDescent="0.3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1194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1582</v>
      </c>
    </row>
    <row r="1332" spans="1:19" x14ac:dyDescent="0.3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1194</v>
      </c>
      <c r="E1332" s="5" t="str">
        <f>VLOOKUP(F1332,'Set up'!$A$2:$C$44,2,FALSE)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1582</v>
      </c>
    </row>
    <row r="1333" spans="1:19" x14ac:dyDescent="0.3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1194</v>
      </c>
      <c r="E1333" s="5" t="str">
        <f>VLOOKUP(F1333,'Set up'!$A$2:$C$44,2,FALSE)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1583</v>
      </c>
    </row>
    <row r="1334" spans="1:19" x14ac:dyDescent="0.3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1195</v>
      </c>
      <c r="E1334" s="5" t="str">
        <f>VLOOKUP(F1334,'Set up'!$A$2:$C$44,2,FALSE)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</f>
        <v>-8162.2</v>
      </c>
      <c r="P1334" s="6">
        <f t="shared" si="422"/>
        <v>527.80000000000018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1950</v>
      </c>
    </row>
    <row r="1335" spans="1:19" x14ac:dyDescent="0.3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1195</v>
      </c>
      <c r="E1335" s="5" t="str">
        <f>VLOOKUP(F1335,'Set up'!$A$2:$C$44,2,FALSE)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P1335" s="6">
        <f t="shared" si="422"/>
        <v>3510</v>
      </c>
      <c r="Q1335" s="7">
        <f t="shared" si="423"/>
        <v>2481693.9500000011</v>
      </c>
      <c r="R1335" s="44" t="str">
        <f>VLOOKUP(F1335,'Set up'!$A$2:$E$44,5,FALSE)</f>
        <v>Trsf</v>
      </c>
    </row>
    <row r="1336" spans="1:19" x14ac:dyDescent="0.3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1195</v>
      </c>
      <c r="E1336" s="5" t="str">
        <f>VLOOKUP(F1336,'Set up'!$A$2:$C$44,2,FALSE)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P1336" s="6">
        <f t="shared" si="422"/>
        <v>1365</v>
      </c>
      <c r="Q1336" s="7">
        <f t="shared" si="423"/>
        <v>2483058.9500000011</v>
      </c>
      <c r="R1336" s="44" t="str">
        <f>VLOOKUP(F1336,'Set up'!$A$2:$E$44,5,FALSE)</f>
        <v>Trsf</v>
      </c>
    </row>
    <row r="1337" spans="1:19" x14ac:dyDescent="0.3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1195</v>
      </c>
      <c r="E1337" s="5" t="str">
        <f>VLOOKUP(F1337,'Set up'!$A$2:$C$44,2,FALSE)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P1337" s="6">
        <f t="shared" si="422"/>
        <v>1000</v>
      </c>
      <c r="Q1337" s="7">
        <f t="shared" si="423"/>
        <v>2484058.9500000011</v>
      </c>
      <c r="R1337" s="44" t="str">
        <f>VLOOKUP(F1337,'Set up'!$A$2:$E$44,5,FALSE)</f>
        <v>Trsf</v>
      </c>
    </row>
    <row r="1338" spans="1:19" x14ac:dyDescent="0.3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1196</v>
      </c>
      <c r="E1338" s="5" t="str">
        <f>VLOOKUP(F1338,'Set up'!$A$2:$C$44,2,FALSE)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1575</v>
      </c>
    </row>
    <row r="1339" spans="1:19" x14ac:dyDescent="0.3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1196</v>
      </c>
      <c r="E1339" s="5" t="str">
        <f>VLOOKUP(F1339,'Set up'!$A$2:$C$44,2,FALSE)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5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1576</v>
      </c>
    </row>
    <row r="1340" spans="1:19" x14ac:dyDescent="0.3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1196</v>
      </c>
      <c r="E1340" s="5" t="str">
        <f>VLOOKUP(F1340,'Set up'!$A$2:$C$44,2,FALSE)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1577</v>
      </c>
    </row>
    <row r="1341" spans="1:19" x14ac:dyDescent="0.3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1196</v>
      </c>
      <c r="E1341" s="5" t="str">
        <f>VLOOKUP(F1341,'Set up'!$A$2:$C$44,2,FALSE)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6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1578</v>
      </c>
    </row>
    <row r="1342" spans="1:19" x14ac:dyDescent="0.3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1196</v>
      </c>
      <c r="E1342" s="5" t="str">
        <f>VLOOKUP(F1342,'Set up'!$A$2:$C$44,2,FALSE)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6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1579</v>
      </c>
    </row>
    <row r="1343" spans="1:19" x14ac:dyDescent="0.3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1196</v>
      </c>
      <c r="E1343" s="5" t="str">
        <f>VLOOKUP(F1343,'Set up'!$A$2:$C$44,2,FALSE)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1580</v>
      </c>
    </row>
    <row r="1344" spans="1:19" x14ac:dyDescent="0.3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1197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7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1501</v>
      </c>
    </row>
    <row r="1345" spans="1:19" x14ac:dyDescent="0.3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1197</v>
      </c>
      <c r="E1345" s="5" t="str">
        <f>VLOOKUP(F1345,'Set up'!$A$2:$C$44,2,FALSE)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7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1501</v>
      </c>
    </row>
    <row r="1346" spans="1:19" x14ac:dyDescent="0.3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1197</v>
      </c>
      <c r="E1346" s="5" t="str">
        <f>VLOOKUP(F1346,'Set up'!$A$2:$C$44,2,FALSE)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7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1501</v>
      </c>
    </row>
    <row r="1347" spans="1:19" x14ac:dyDescent="0.3">
      <c r="A1347" s="4">
        <v>44953</v>
      </c>
      <c r="B1347" s="5">
        <f t="shared" ref="B1347:B1362" si="428">MONTH(A1347)</f>
        <v>1</v>
      </c>
      <c r="C1347" s="5">
        <f t="shared" ref="C1347:C1362" si="429">YEAR(A1347)</f>
        <v>2023</v>
      </c>
      <c r="D1347" s="5" t="s">
        <v>1205</v>
      </c>
      <c r="E1347" s="5" t="str">
        <f>VLOOKUP(F1347,'Set up'!$A$2:$C$44,2,FALSE)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0">-N1347</f>
        <v>-1738</v>
      </c>
      <c r="P1347" s="6">
        <f t="shared" ref="P1347:P1362" si="431">SUM(N1347+O1347)</f>
        <v>0</v>
      </c>
      <c r="Q1347" s="7">
        <f t="shared" ref="Q1347:Q1362" si="432">SUM(Q1346+N1347)</f>
        <v>2497565.0500000012</v>
      </c>
      <c r="R1347" s="44" t="str">
        <f>VLOOKUP(F1347,'Set up'!$A$2:$E$44,5,FALSE)</f>
        <v>Trsf</v>
      </c>
      <c r="S1347" s="1" t="s">
        <v>1229</v>
      </c>
    </row>
    <row r="1348" spans="1:19" x14ac:dyDescent="0.3">
      <c r="A1348" s="4">
        <v>44953</v>
      </c>
      <c r="B1348" s="5">
        <f t="shared" si="428"/>
        <v>1</v>
      </c>
      <c r="C1348" s="5">
        <f t="shared" si="429"/>
        <v>2023</v>
      </c>
      <c r="D1348" s="5" t="s">
        <v>1205</v>
      </c>
      <c r="E1348" s="5" t="str">
        <f>VLOOKUP(F1348,'Set up'!$A$2:$C$44,2,FALSE)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0"/>
        <v>-438</v>
      </c>
      <c r="P1348" s="6">
        <f t="shared" si="431"/>
        <v>0</v>
      </c>
      <c r="Q1348" s="7">
        <f t="shared" si="432"/>
        <v>2498003.0500000012</v>
      </c>
      <c r="R1348" s="44" t="str">
        <f>VLOOKUP(F1348,'Set up'!$A$2:$E$44,5,FALSE)</f>
        <v>Trsf</v>
      </c>
      <c r="S1348" s="1" t="s">
        <v>1229</v>
      </c>
    </row>
    <row r="1349" spans="1:19" x14ac:dyDescent="0.3">
      <c r="A1349" s="4">
        <v>44953</v>
      </c>
      <c r="B1349" s="5">
        <f t="shared" si="428"/>
        <v>1</v>
      </c>
      <c r="C1349" s="5">
        <f t="shared" si="429"/>
        <v>2023</v>
      </c>
      <c r="D1349" s="5" t="s">
        <v>1205</v>
      </c>
      <c r="E1349" s="5" t="str">
        <f>VLOOKUP(F1349,'Set up'!$A$2:$C$44,2,FALSE)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0"/>
        <v>-219</v>
      </c>
      <c r="P1349" s="6">
        <f t="shared" si="431"/>
        <v>0</v>
      </c>
      <c r="Q1349" s="7">
        <f t="shared" si="432"/>
        <v>2498222.0500000012</v>
      </c>
      <c r="R1349" s="44" t="str">
        <f>VLOOKUP(F1349,'Set up'!$A$2:$E$44,5,FALSE)</f>
        <v>Trsf</v>
      </c>
      <c r="S1349" s="1" t="s">
        <v>1229</v>
      </c>
    </row>
    <row r="1350" spans="1:19" x14ac:dyDescent="0.3">
      <c r="A1350" s="4">
        <v>44953</v>
      </c>
      <c r="B1350" s="5">
        <f t="shared" si="428"/>
        <v>1</v>
      </c>
      <c r="C1350" s="5">
        <f t="shared" si="429"/>
        <v>2023</v>
      </c>
      <c r="D1350" s="5" t="s">
        <v>1205</v>
      </c>
      <c r="E1350" s="5" t="str">
        <f>VLOOKUP(F1350,'Set up'!$A$2:$C$44,2,FALSE)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0"/>
        <v>-394.8</v>
      </c>
      <c r="P1350" s="6">
        <f t="shared" si="431"/>
        <v>0</v>
      </c>
      <c r="Q1350" s="7">
        <f t="shared" si="432"/>
        <v>2498616.850000001</v>
      </c>
      <c r="R1350" s="44" t="str">
        <f>VLOOKUP(F1350,'Set up'!$A$2:$E$44,5,FALSE)</f>
        <v>Trsf</v>
      </c>
      <c r="S1350" s="1" t="s">
        <v>1229</v>
      </c>
    </row>
    <row r="1351" spans="1:19" x14ac:dyDescent="0.3">
      <c r="A1351" s="4">
        <v>44953</v>
      </c>
      <c r="B1351" s="5">
        <f t="shared" si="428"/>
        <v>1</v>
      </c>
      <c r="C1351" s="5">
        <f t="shared" si="429"/>
        <v>2023</v>
      </c>
      <c r="D1351" s="5" t="s">
        <v>1205</v>
      </c>
      <c r="E1351" s="5" t="str">
        <f>VLOOKUP(F1351,'Set up'!$A$2:$C$44,2,FALSE)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0"/>
        <v>-64</v>
      </c>
      <c r="P1351" s="6">
        <f t="shared" si="431"/>
        <v>0</v>
      </c>
      <c r="Q1351" s="7">
        <f t="shared" si="432"/>
        <v>2498680.850000001</v>
      </c>
      <c r="R1351" s="44" t="str">
        <f>VLOOKUP(F1351,'Set up'!$A$2:$E$44,5,FALSE)</f>
        <v>Trsf</v>
      </c>
      <c r="S1351" s="1" t="s">
        <v>1229</v>
      </c>
    </row>
    <row r="1352" spans="1:19" x14ac:dyDescent="0.3">
      <c r="A1352" s="4">
        <v>44953</v>
      </c>
      <c r="B1352" s="5">
        <f t="shared" si="428"/>
        <v>1</v>
      </c>
      <c r="C1352" s="5">
        <f t="shared" si="429"/>
        <v>2023</v>
      </c>
      <c r="D1352" s="5" t="s">
        <v>1205</v>
      </c>
      <c r="E1352" s="5" t="str">
        <f>VLOOKUP(F1352,'Set up'!$A$2:$C$44,2,FALSE)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0"/>
        <v>-64</v>
      </c>
      <c r="P1352" s="6">
        <f t="shared" si="431"/>
        <v>0</v>
      </c>
      <c r="Q1352" s="7">
        <f t="shared" si="432"/>
        <v>2498744.850000001</v>
      </c>
      <c r="R1352" s="44" t="str">
        <f>VLOOKUP(F1352,'Set up'!$A$2:$E$44,5,FALSE)</f>
        <v>Trsf</v>
      </c>
      <c r="S1352" s="1" t="s">
        <v>1229</v>
      </c>
    </row>
    <row r="1353" spans="1:19" x14ac:dyDescent="0.3">
      <c r="A1353" s="4">
        <v>44956</v>
      </c>
      <c r="B1353" s="5">
        <f t="shared" si="428"/>
        <v>1</v>
      </c>
      <c r="C1353" s="5">
        <f t="shared" si="429"/>
        <v>2023</v>
      </c>
      <c r="D1353" s="5" t="s">
        <v>1206</v>
      </c>
      <c r="E1353" s="5" t="str">
        <f>VLOOKUP(F1353,'Set up'!$A$2:$C$44,2,FALSE)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3">MONTH(K1353)</f>
        <v>1</v>
      </c>
      <c r="M1353" s="5">
        <f t="shared" ref="M1353:M1359" si="434">YEAR(K1353)</f>
        <v>2023</v>
      </c>
      <c r="N1353" s="6">
        <v>8690</v>
      </c>
      <c r="P1353" s="6">
        <f t="shared" si="431"/>
        <v>8690</v>
      </c>
      <c r="Q1353" s="7">
        <f t="shared" si="432"/>
        <v>2507434.850000001</v>
      </c>
      <c r="R1353" s="44" t="str">
        <f>VLOOKUP(F1353,'Set up'!$A$2:$E$44,5,FALSE)</f>
        <v>Trsf</v>
      </c>
    </row>
    <row r="1354" spans="1:19" x14ac:dyDescent="0.3">
      <c r="A1354" s="4">
        <v>44956</v>
      </c>
      <c r="B1354" s="5">
        <f t="shared" si="428"/>
        <v>1</v>
      </c>
      <c r="C1354" s="5">
        <f t="shared" si="429"/>
        <v>2023</v>
      </c>
      <c r="D1354" s="5" t="s">
        <v>1206</v>
      </c>
      <c r="E1354" s="5" t="str">
        <f>VLOOKUP(F1354,'Set up'!$A$2:$C$44,2,FALSE)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3"/>
        <v>1</v>
      </c>
      <c r="M1354" s="5">
        <f t="shared" si="434"/>
        <v>2023</v>
      </c>
      <c r="N1354" s="6">
        <v>702</v>
      </c>
      <c r="P1354" s="6">
        <f t="shared" si="431"/>
        <v>702</v>
      </c>
      <c r="Q1354" s="7">
        <f t="shared" si="432"/>
        <v>2508136.850000001</v>
      </c>
      <c r="R1354" s="44" t="str">
        <f>VLOOKUP(F1354,'Set up'!$A$2:$E$44,5,FALSE)</f>
        <v>Trsf</v>
      </c>
    </row>
    <row r="1355" spans="1:19" x14ac:dyDescent="0.3">
      <c r="A1355" s="4">
        <v>44956</v>
      </c>
      <c r="B1355" s="5">
        <f t="shared" si="428"/>
        <v>1</v>
      </c>
      <c r="C1355" s="5">
        <f t="shared" si="429"/>
        <v>2023</v>
      </c>
      <c r="D1355" s="5" t="s">
        <v>1206</v>
      </c>
      <c r="E1355" s="5" t="str">
        <f>VLOOKUP(F1355,'Set up'!$A$2:$C$44,2,FALSE)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3"/>
        <v>1</v>
      </c>
      <c r="M1355" s="5">
        <f t="shared" si="434"/>
        <v>2023</v>
      </c>
      <c r="N1355" s="6">
        <v>1684.8</v>
      </c>
      <c r="P1355" s="6">
        <f t="shared" si="431"/>
        <v>1684.8</v>
      </c>
      <c r="Q1355" s="7">
        <f t="shared" si="432"/>
        <v>2509821.6500000008</v>
      </c>
      <c r="R1355" s="44" t="str">
        <f>VLOOKUP(F1355,'Set up'!$A$2:$E$44,5,FALSE)</f>
        <v>Trsf</v>
      </c>
    </row>
    <row r="1356" spans="1:19" x14ac:dyDescent="0.3">
      <c r="A1356" s="4">
        <v>44956</v>
      </c>
      <c r="B1356" s="5">
        <f t="shared" si="428"/>
        <v>1</v>
      </c>
      <c r="C1356" s="5">
        <f t="shared" si="429"/>
        <v>2023</v>
      </c>
      <c r="D1356" s="5" t="s">
        <v>1206</v>
      </c>
      <c r="E1356" s="5" t="str">
        <f>VLOOKUP(F1356,'Set up'!$A$2:$C$44,2,FALSE)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3"/>
        <v>1</v>
      </c>
      <c r="M1356" s="5">
        <f t="shared" si="434"/>
        <v>2023</v>
      </c>
      <c r="N1356" s="6">
        <v>1911</v>
      </c>
      <c r="P1356" s="6">
        <f t="shared" si="431"/>
        <v>1911</v>
      </c>
      <c r="Q1356" s="7">
        <f t="shared" si="432"/>
        <v>2511732.6500000008</v>
      </c>
      <c r="R1356" s="44" t="str">
        <f>VLOOKUP(F1356,'Set up'!$A$2:$E$44,5,FALSE)</f>
        <v>Trsf</v>
      </c>
    </row>
    <row r="1357" spans="1:19" x14ac:dyDescent="0.3">
      <c r="A1357" s="4">
        <v>44956</v>
      </c>
      <c r="B1357" s="5">
        <f t="shared" si="428"/>
        <v>1</v>
      </c>
      <c r="C1357" s="5">
        <f t="shared" si="429"/>
        <v>2023</v>
      </c>
      <c r="D1357" s="5" t="s">
        <v>1206</v>
      </c>
      <c r="E1357" s="5" t="str">
        <f>VLOOKUP(F1357,'Set up'!$A$2:$C$44,2,FALSE)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3"/>
        <v>1</v>
      </c>
      <c r="M1357" s="5">
        <f t="shared" si="434"/>
        <v>2023</v>
      </c>
      <c r="N1357" s="6">
        <v>1000</v>
      </c>
      <c r="P1357" s="6">
        <f t="shared" si="431"/>
        <v>1000</v>
      </c>
      <c r="Q1357" s="7">
        <f t="shared" si="432"/>
        <v>2512732.6500000008</v>
      </c>
      <c r="R1357" s="44" t="str">
        <f>VLOOKUP(F1357,'Set up'!$A$2:$E$44,5,FALSE)</f>
        <v>Trsf</v>
      </c>
    </row>
    <row r="1358" spans="1:19" x14ac:dyDescent="0.3">
      <c r="A1358" s="4">
        <v>44956</v>
      </c>
      <c r="B1358" s="5">
        <f t="shared" si="428"/>
        <v>1</v>
      </c>
      <c r="C1358" s="5">
        <f t="shared" si="429"/>
        <v>2023</v>
      </c>
      <c r="D1358" s="5" t="s">
        <v>1206</v>
      </c>
      <c r="E1358" s="5" t="str">
        <f>VLOOKUP(F1358,'Set up'!$A$2:$C$44,2,FALSE)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3"/>
        <v>1</v>
      </c>
      <c r="M1358" s="5">
        <f t="shared" si="434"/>
        <v>2023</v>
      </c>
      <c r="N1358" s="6">
        <v>250</v>
      </c>
      <c r="P1358" s="6">
        <f t="shared" si="431"/>
        <v>250</v>
      </c>
      <c r="Q1358" s="7">
        <f t="shared" si="432"/>
        <v>2512982.6500000008</v>
      </c>
      <c r="R1358" s="44" t="str">
        <f>VLOOKUP(F1358,'Set up'!$A$2:$E$44,5,FALSE)</f>
        <v>Trsf</v>
      </c>
    </row>
    <row r="1359" spans="1:19" x14ac:dyDescent="0.3">
      <c r="A1359" s="4">
        <v>44956</v>
      </c>
      <c r="B1359" s="5">
        <f t="shared" si="428"/>
        <v>1</v>
      </c>
      <c r="C1359" s="5">
        <f t="shared" si="429"/>
        <v>2023</v>
      </c>
      <c r="D1359" s="5" t="s">
        <v>1206</v>
      </c>
      <c r="E1359" s="5" t="str">
        <f>VLOOKUP(F1359,'Set up'!$A$2:$C$44,2,FALSE)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3"/>
        <v>1</v>
      </c>
      <c r="M1359" s="5">
        <f t="shared" si="434"/>
        <v>2023</v>
      </c>
      <c r="N1359" s="6">
        <v>380</v>
      </c>
      <c r="P1359" s="6">
        <f t="shared" si="431"/>
        <v>380</v>
      </c>
      <c r="Q1359" s="7">
        <f t="shared" si="432"/>
        <v>2513362.6500000008</v>
      </c>
      <c r="R1359" s="44" t="str">
        <f>VLOOKUP(F1359,'Set up'!$A$2:$E$44,5,FALSE)</f>
        <v>Trsf</v>
      </c>
    </row>
    <row r="1360" spans="1:19" x14ac:dyDescent="0.3">
      <c r="A1360" s="4">
        <v>44956</v>
      </c>
      <c r="B1360" s="5">
        <f t="shared" si="428"/>
        <v>1</v>
      </c>
      <c r="C1360" s="5">
        <f t="shared" si="429"/>
        <v>2023</v>
      </c>
      <c r="D1360" s="5" t="s">
        <v>1207</v>
      </c>
      <c r="E1360" s="5" t="str">
        <f>VLOOKUP(F1360,'Set up'!$A$2:$C$44,2,FALSE)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5">MONTH(K1360)</f>
        <v>1</v>
      </c>
      <c r="M1360" s="5">
        <f t="shared" ref="M1360" si="436">YEAR(K1360)</f>
        <v>2023</v>
      </c>
      <c r="N1360" s="6">
        <v>570</v>
      </c>
      <c r="O1360" s="6">
        <f t="shared" ref="O1360" si="437">-N1360</f>
        <v>-570</v>
      </c>
      <c r="P1360" s="6">
        <f t="shared" si="431"/>
        <v>0</v>
      </c>
      <c r="Q1360" s="7">
        <f t="shared" si="432"/>
        <v>2513932.6500000008</v>
      </c>
      <c r="R1360" s="44" t="str">
        <f>VLOOKUP(F1360,'Set up'!$A$2:$E$44,5,FALSE)</f>
        <v>Trsf</v>
      </c>
      <c r="S1360" s="1" t="s">
        <v>1387</v>
      </c>
    </row>
    <row r="1361" spans="1:19" x14ac:dyDescent="0.3">
      <c r="A1361" s="4">
        <v>44958</v>
      </c>
      <c r="B1361" s="5">
        <f t="shared" si="428"/>
        <v>2</v>
      </c>
      <c r="C1361" s="5">
        <f t="shared" si="429"/>
        <v>2023</v>
      </c>
      <c r="D1361" s="5" t="s">
        <v>1236</v>
      </c>
      <c r="E1361" s="5" t="str">
        <f>VLOOKUP(F1361,'Set up'!$A$2:$C$44,2,FALSE)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38">MONTH(K1361)</f>
        <v>2</v>
      </c>
      <c r="M1361" s="5">
        <f t="shared" ref="M1361:M1362" si="439">YEAR(K1361)</f>
        <v>2023</v>
      </c>
      <c r="N1361" s="6">
        <v>3555</v>
      </c>
      <c r="O1361" s="6">
        <f t="shared" ref="O1361:O1364" si="440">-N1361</f>
        <v>-3555</v>
      </c>
      <c r="P1361" s="6">
        <f t="shared" si="431"/>
        <v>0</v>
      </c>
      <c r="Q1361" s="7">
        <f t="shared" si="432"/>
        <v>2517487.6500000008</v>
      </c>
      <c r="R1361" s="44" t="str">
        <f>VLOOKUP(F1361,'Set up'!$A$2:$E$44,5,FALSE)</f>
        <v>Trsf</v>
      </c>
      <c r="S1361" s="1" t="s">
        <v>1286</v>
      </c>
    </row>
    <row r="1362" spans="1:19" x14ac:dyDescent="0.3">
      <c r="A1362" s="4">
        <v>44959</v>
      </c>
      <c r="B1362" s="5">
        <f t="shared" si="428"/>
        <v>2</v>
      </c>
      <c r="C1362" s="5">
        <f t="shared" si="429"/>
        <v>2023</v>
      </c>
      <c r="D1362" s="5" t="s">
        <v>1238</v>
      </c>
      <c r="E1362" s="5" t="str">
        <f>VLOOKUP(F1362,'Set up'!$A$2:$C$44,2,FALSE)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38"/>
        <v>2</v>
      </c>
      <c r="M1362" s="5">
        <f t="shared" si="439"/>
        <v>2023</v>
      </c>
      <c r="N1362" s="6">
        <v>1870</v>
      </c>
      <c r="O1362" s="6">
        <f t="shared" si="440"/>
        <v>-1870</v>
      </c>
      <c r="P1362" s="6">
        <f t="shared" si="431"/>
        <v>0</v>
      </c>
      <c r="Q1362" s="7">
        <f t="shared" si="432"/>
        <v>2519357.6500000008</v>
      </c>
      <c r="R1362" s="44" t="str">
        <f>VLOOKUP(F1362,'Set up'!$A$2:$E$44,5,FALSE)</f>
        <v>PD Chq</v>
      </c>
      <c r="S1362" s="1" t="s">
        <v>1595</v>
      </c>
    </row>
    <row r="1363" spans="1:19" x14ac:dyDescent="0.3">
      <c r="A1363" s="4">
        <v>44959</v>
      </c>
      <c r="B1363" s="5">
        <f t="shared" ref="B1363:B1365" si="441">MONTH(A1363)</f>
        <v>2</v>
      </c>
      <c r="C1363" s="5">
        <f t="shared" ref="C1363:C1365" si="442">YEAR(A1363)</f>
        <v>2023</v>
      </c>
      <c r="D1363" s="5" t="s">
        <v>1238</v>
      </c>
      <c r="E1363" s="5" t="str">
        <f>VLOOKUP(F1363,'Set up'!$A$2:$C$44,2,FALSE)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3">MONTH(K1363)</f>
        <v>2</v>
      </c>
      <c r="M1363" s="5">
        <f t="shared" ref="M1363:M1369" si="444">YEAR(K1363)</f>
        <v>2023</v>
      </c>
      <c r="N1363" s="6">
        <v>510</v>
      </c>
      <c r="O1363" s="6">
        <f t="shared" si="440"/>
        <v>-510</v>
      </c>
      <c r="P1363" s="6">
        <f t="shared" ref="P1363:P1403" si="445">SUM(N1363+O1363)</f>
        <v>0</v>
      </c>
      <c r="Q1363" s="7">
        <f t="shared" ref="Q1363:Q1403" si="446">SUM(Q1362+N1363)</f>
        <v>2519867.6500000008</v>
      </c>
      <c r="R1363" s="44" t="str">
        <f>VLOOKUP(F1363,'Set up'!$A$2:$E$44,5,FALSE)</f>
        <v>PD Chq</v>
      </c>
      <c r="S1363" s="1" t="s">
        <v>1595</v>
      </c>
    </row>
    <row r="1364" spans="1:19" x14ac:dyDescent="0.3">
      <c r="A1364" s="4">
        <v>44959</v>
      </c>
      <c r="B1364" s="5">
        <f t="shared" si="441"/>
        <v>2</v>
      </c>
      <c r="C1364" s="5">
        <f t="shared" si="442"/>
        <v>2023</v>
      </c>
      <c r="D1364" s="5" t="s">
        <v>1238</v>
      </c>
      <c r="E1364" s="5" t="str">
        <f>VLOOKUP(F1364,'Set up'!$A$2:$C$44,2,FALSE)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3"/>
        <v>2</v>
      </c>
      <c r="M1364" s="5">
        <f t="shared" si="444"/>
        <v>2023</v>
      </c>
      <c r="N1364" s="6">
        <v>95</v>
      </c>
      <c r="O1364" s="6">
        <f t="shared" si="440"/>
        <v>-95</v>
      </c>
      <c r="P1364" s="6">
        <f t="shared" si="445"/>
        <v>0</v>
      </c>
      <c r="Q1364" s="7">
        <f t="shared" si="446"/>
        <v>2519962.6500000008</v>
      </c>
      <c r="R1364" s="44" t="str">
        <f>VLOOKUP(F1364,'Set up'!$A$2:$E$44,5,FALSE)</f>
        <v>PD Chq</v>
      </c>
      <c r="S1364" s="1" t="s">
        <v>1595</v>
      </c>
    </row>
    <row r="1365" spans="1:19" x14ac:dyDescent="0.3">
      <c r="A1365" s="4" t="s">
        <v>1240</v>
      </c>
      <c r="B1365" s="5">
        <f t="shared" si="441"/>
        <v>3</v>
      </c>
      <c r="C1365" s="5">
        <f t="shared" si="442"/>
        <v>2023</v>
      </c>
      <c r="D1365" s="5" t="s">
        <v>1239</v>
      </c>
      <c r="E1365" s="5" t="str">
        <f>VLOOKUP(F1365,'Set up'!$A$2:$C$44,2,FALSE)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44987</v>
      </c>
      <c r="L1365" s="5">
        <f t="shared" si="443"/>
        <v>3</v>
      </c>
      <c r="M1365" s="5">
        <f t="shared" si="444"/>
        <v>2023</v>
      </c>
      <c r="N1365" s="6">
        <v>5214</v>
      </c>
      <c r="P1365" s="6">
        <f t="shared" si="445"/>
        <v>5214</v>
      </c>
      <c r="Q1365" s="7">
        <f t="shared" si="446"/>
        <v>2525176.6500000008</v>
      </c>
      <c r="R1365" s="44" t="str">
        <f>VLOOKUP(F1365,'Set up'!$A$2:$E$44,5,FALSE)</f>
        <v>Trsf</v>
      </c>
    </row>
    <row r="1366" spans="1:19" x14ac:dyDescent="0.3">
      <c r="A1366" s="4" t="s">
        <v>1240</v>
      </c>
      <c r="B1366" s="5">
        <f t="shared" ref="B1366:B1398" si="447">MONTH(A1366)</f>
        <v>3</v>
      </c>
      <c r="C1366" s="5">
        <f t="shared" ref="C1366:C1398" si="448">YEAR(A1366)</f>
        <v>2023</v>
      </c>
      <c r="D1366" s="5" t="s">
        <v>1239</v>
      </c>
      <c r="E1366" s="5" t="str">
        <f>VLOOKUP(F1366,'Set up'!$A$2:$C$44,2,FALSE)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44987</v>
      </c>
      <c r="L1366" s="5">
        <f t="shared" si="443"/>
        <v>3</v>
      </c>
      <c r="M1366" s="5">
        <f t="shared" si="444"/>
        <v>2023</v>
      </c>
      <c r="N1366" s="6">
        <v>684</v>
      </c>
      <c r="P1366" s="6">
        <f t="shared" si="445"/>
        <v>684</v>
      </c>
      <c r="Q1366" s="7">
        <f t="shared" si="446"/>
        <v>2525860.6500000008</v>
      </c>
      <c r="R1366" s="44" t="str">
        <f>VLOOKUP(F1366,'Set up'!$A$2:$E$44,5,FALSE)</f>
        <v>Trsf</v>
      </c>
    </row>
    <row r="1367" spans="1:19" x14ac:dyDescent="0.3">
      <c r="A1367" s="4" t="s">
        <v>1240</v>
      </c>
      <c r="B1367" s="5">
        <f t="shared" si="447"/>
        <v>3</v>
      </c>
      <c r="C1367" s="5">
        <f t="shared" si="448"/>
        <v>2023</v>
      </c>
      <c r="D1367" s="5" t="s">
        <v>1239</v>
      </c>
      <c r="E1367" s="5" t="str">
        <f>VLOOKUP(F1367,'Set up'!$A$2:$C$44,2,FALSE)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44987</v>
      </c>
      <c r="L1367" s="5">
        <f t="shared" si="443"/>
        <v>3</v>
      </c>
      <c r="M1367" s="5">
        <f t="shared" si="444"/>
        <v>2023</v>
      </c>
      <c r="N1367" s="6">
        <v>793.80000000000007</v>
      </c>
      <c r="P1367" s="6">
        <f t="shared" si="445"/>
        <v>793.80000000000007</v>
      </c>
      <c r="Q1367" s="7">
        <f t="shared" si="446"/>
        <v>2526654.4500000007</v>
      </c>
      <c r="R1367" s="44" t="str">
        <f>VLOOKUP(F1367,'Set up'!$A$2:$E$44,5,FALSE)</f>
        <v>Trsf</v>
      </c>
    </row>
    <row r="1368" spans="1:19" x14ac:dyDescent="0.3">
      <c r="A1368" s="4" t="s">
        <v>1240</v>
      </c>
      <c r="B1368" s="5">
        <f t="shared" si="447"/>
        <v>3</v>
      </c>
      <c r="C1368" s="5">
        <f t="shared" si="448"/>
        <v>2023</v>
      </c>
      <c r="D1368" s="5" t="s">
        <v>1239</v>
      </c>
      <c r="E1368" s="5" t="str">
        <f>VLOOKUP(F1368,'Set up'!$A$2:$C$44,2,FALSE)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49">A1368+J1368</f>
        <v>44987</v>
      </c>
      <c r="L1368" s="5">
        <f t="shared" si="443"/>
        <v>3</v>
      </c>
      <c r="M1368" s="5">
        <f t="shared" si="444"/>
        <v>2023</v>
      </c>
      <c r="N1368" s="6">
        <v>285</v>
      </c>
      <c r="P1368" s="6">
        <f t="shared" si="445"/>
        <v>285</v>
      </c>
      <c r="Q1368" s="7">
        <f t="shared" si="446"/>
        <v>2526939.4500000007</v>
      </c>
      <c r="R1368" s="44" t="str">
        <f>VLOOKUP(F1368,'Set up'!$A$2:$E$44,5,FALSE)</f>
        <v>Trsf</v>
      </c>
    </row>
    <row r="1369" spans="1:19" x14ac:dyDescent="0.3">
      <c r="A1369" s="4" t="s">
        <v>1240</v>
      </c>
      <c r="B1369" s="5">
        <f t="shared" si="447"/>
        <v>3</v>
      </c>
      <c r="C1369" s="5">
        <f t="shared" si="448"/>
        <v>2023</v>
      </c>
      <c r="D1369" s="5" t="s">
        <v>1239</v>
      </c>
      <c r="E1369" s="5" t="str">
        <f>VLOOKUP(F1369,'Set up'!$A$2:$C$44,2,FALSE)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49"/>
        <v>44987</v>
      </c>
      <c r="L1369" s="5">
        <f t="shared" si="443"/>
        <v>3</v>
      </c>
      <c r="M1369" s="5">
        <f t="shared" si="444"/>
        <v>2023</v>
      </c>
      <c r="N1369" s="6">
        <v>105</v>
      </c>
      <c r="P1369" s="6">
        <f t="shared" si="445"/>
        <v>105</v>
      </c>
      <c r="Q1369" s="7">
        <f t="shared" si="446"/>
        <v>2527044.4500000007</v>
      </c>
      <c r="R1369" s="44" t="str">
        <f>VLOOKUP(F1369,'Set up'!$A$2:$E$44,5,FALSE)</f>
        <v>Trsf</v>
      </c>
    </row>
    <row r="1370" spans="1:19" x14ac:dyDescent="0.3">
      <c r="A1370" s="4" t="s">
        <v>1242</v>
      </c>
      <c r="B1370" s="5">
        <f t="shared" si="447"/>
        <v>8</v>
      </c>
      <c r="C1370" s="5">
        <f t="shared" si="448"/>
        <v>2023</v>
      </c>
      <c r="D1370" s="5" t="s">
        <v>1241</v>
      </c>
      <c r="E1370" s="5" t="str">
        <f>VLOOKUP(F1370,'Set up'!$A$2:$C$44,2,FALSE)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49"/>
        <v>45140</v>
      </c>
      <c r="L1370" s="5">
        <f t="shared" ref="L1370:L1403" si="450">MONTH(K1370)</f>
        <v>8</v>
      </c>
      <c r="M1370" s="5">
        <f t="shared" ref="M1370:M1403" si="451">YEAR(K1370)</f>
        <v>2023</v>
      </c>
      <c r="N1370" s="6">
        <v>1936</v>
      </c>
      <c r="O1370" s="6">
        <f>-714-1222</f>
        <v>-1936</v>
      </c>
      <c r="P1370" s="6">
        <f t="shared" si="445"/>
        <v>0</v>
      </c>
      <c r="Q1370" s="7">
        <f t="shared" si="446"/>
        <v>2528980.4500000007</v>
      </c>
      <c r="R1370" s="44" t="str">
        <f>VLOOKUP(F1370,'Set up'!$A$2:$E$44,5,FALSE)</f>
        <v>Trsf</v>
      </c>
      <c r="S1370" s="1" t="s">
        <v>1488</v>
      </c>
    </row>
    <row r="1371" spans="1:19" x14ac:dyDescent="0.3">
      <c r="A1371" s="4" t="s">
        <v>1242</v>
      </c>
      <c r="B1371" s="5">
        <f t="shared" si="447"/>
        <v>8</v>
      </c>
      <c r="C1371" s="5">
        <f t="shared" si="448"/>
        <v>2023</v>
      </c>
      <c r="D1371" s="5" t="s">
        <v>1241</v>
      </c>
      <c r="E1371" s="5" t="str">
        <f>VLOOKUP(F1371,'Set up'!$A$2:$C$44,2,FALSE)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49"/>
        <v>45140</v>
      </c>
      <c r="L1371" s="5">
        <f t="shared" si="450"/>
        <v>8</v>
      </c>
      <c r="M1371" s="5">
        <f t="shared" si="451"/>
        <v>2023</v>
      </c>
      <c r="N1371" s="6">
        <v>570</v>
      </c>
      <c r="O1371" s="6">
        <f t="shared" ref="O1371" si="452">-N1371</f>
        <v>-570</v>
      </c>
      <c r="P1371" s="6">
        <f t="shared" si="445"/>
        <v>0</v>
      </c>
      <c r="Q1371" s="7">
        <f t="shared" si="446"/>
        <v>2529550.4500000007</v>
      </c>
      <c r="R1371" s="44" t="str">
        <f>VLOOKUP(F1371,'Set up'!$A$2:$E$44,5,FALSE)</f>
        <v>Trsf</v>
      </c>
      <c r="S1371" s="1" t="s">
        <v>1489</v>
      </c>
    </row>
    <row r="1372" spans="1:19" x14ac:dyDescent="0.3">
      <c r="A1372" s="4" t="s">
        <v>1242</v>
      </c>
      <c r="B1372" s="5">
        <f t="shared" si="447"/>
        <v>8</v>
      </c>
      <c r="C1372" s="5">
        <f t="shared" si="448"/>
        <v>2023</v>
      </c>
      <c r="D1372" s="5" t="s">
        <v>1241</v>
      </c>
      <c r="E1372" s="5" t="str">
        <f>VLOOKUP(F1372,'Set up'!$A$2:$C$44,2,FALSE)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49"/>
        <v>45140</v>
      </c>
      <c r="L1372" s="5">
        <f t="shared" si="450"/>
        <v>8</v>
      </c>
      <c r="M1372" s="5">
        <f t="shared" si="451"/>
        <v>2023</v>
      </c>
      <c r="N1372" s="6">
        <v>450</v>
      </c>
      <c r="O1372" s="6">
        <f>-208-242</f>
        <v>-450</v>
      </c>
      <c r="P1372" s="6">
        <f t="shared" si="445"/>
        <v>0</v>
      </c>
      <c r="Q1372" s="7">
        <f t="shared" si="446"/>
        <v>2530000.4500000007</v>
      </c>
      <c r="R1372" s="44" t="str">
        <f>VLOOKUP(F1372,'Set up'!$A$2:$E$44,5,FALSE)</f>
        <v>Trsf</v>
      </c>
      <c r="S1372" s="1" t="s">
        <v>1687</v>
      </c>
    </row>
    <row r="1373" spans="1:19" x14ac:dyDescent="0.3">
      <c r="A1373" s="4" t="s">
        <v>1242</v>
      </c>
      <c r="B1373" s="5">
        <f t="shared" si="447"/>
        <v>8</v>
      </c>
      <c r="C1373" s="5">
        <f t="shared" si="448"/>
        <v>2023</v>
      </c>
      <c r="D1373" s="5" t="s">
        <v>1246</v>
      </c>
      <c r="E1373" s="5" t="str">
        <f>VLOOKUP(F1373,'Set up'!$A$2:$C$44,2,FALSE)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49"/>
        <v>45140</v>
      </c>
      <c r="L1373" s="5">
        <f t="shared" si="450"/>
        <v>8</v>
      </c>
      <c r="M1373" s="5">
        <f t="shared" si="451"/>
        <v>2023</v>
      </c>
      <c r="N1373" s="6">
        <v>1752</v>
      </c>
      <c r="O1373" s="6">
        <f t="shared" ref="O1373:O1378" si="453">-N1373</f>
        <v>-1752</v>
      </c>
      <c r="P1373" s="6">
        <f t="shared" si="445"/>
        <v>0</v>
      </c>
      <c r="Q1373" s="7">
        <f t="shared" si="446"/>
        <v>2531752.4500000007</v>
      </c>
      <c r="R1373" s="44" t="str">
        <f>VLOOKUP(F1373,'Set up'!$A$2:$E$44,5,FALSE)</f>
        <v>Trsf</v>
      </c>
      <c r="S1373" s="1" t="s">
        <v>1291</v>
      </c>
    </row>
    <row r="1374" spans="1:19" x14ac:dyDescent="0.3">
      <c r="A1374" s="4" t="s">
        <v>1242</v>
      </c>
      <c r="B1374" s="5">
        <f t="shared" si="447"/>
        <v>8</v>
      </c>
      <c r="C1374" s="5">
        <f t="shared" si="448"/>
        <v>2023</v>
      </c>
      <c r="D1374" s="5" t="s">
        <v>1246</v>
      </c>
      <c r="E1374" s="5" t="str">
        <f>VLOOKUP(F1374,'Set up'!$A$2:$C$44,2,FALSE)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49"/>
        <v>45140</v>
      </c>
      <c r="L1374" s="5">
        <f t="shared" si="450"/>
        <v>8</v>
      </c>
      <c r="M1374" s="5">
        <f t="shared" si="451"/>
        <v>2023</v>
      </c>
      <c r="N1374" s="6">
        <v>876</v>
      </c>
      <c r="O1374" s="6">
        <f t="shared" si="453"/>
        <v>-876</v>
      </c>
      <c r="P1374" s="6">
        <f t="shared" si="445"/>
        <v>0</v>
      </c>
      <c r="Q1374" s="7">
        <f t="shared" si="446"/>
        <v>2532628.4500000007</v>
      </c>
      <c r="R1374" s="44" t="str">
        <f>VLOOKUP(F1374,'Set up'!$A$2:$E$44,5,FALSE)</f>
        <v>Trsf</v>
      </c>
      <c r="S1374" s="1" t="s">
        <v>1291</v>
      </c>
    </row>
    <row r="1375" spans="1:19" x14ac:dyDescent="0.3">
      <c r="A1375" s="4" t="s">
        <v>1242</v>
      </c>
      <c r="B1375" s="5">
        <f t="shared" si="447"/>
        <v>8</v>
      </c>
      <c r="C1375" s="5">
        <f t="shared" si="448"/>
        <v>2023</v>
      </c>
      <c r="D1375" s="5" t="s">
        <v>1246</v>
      </c>
      <c r="E1375" s="5" t="str">
        <f>VLOOKUP(F1375,'Set up'!$A$2:$C$44,2,FALSE)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49"/>
        <v>45140</v>
      </c>
      <c r="L1375" s="5">
        <f t="shared" si="450"/>
        <v>8</v>
      </c>
      <c r="M1375" s="5">
        <f t="shared" si="451"/>
        <v>2023</v>
      </c>
      <c r="N1375" s="6">
        <v>987</v>
      </c>
      <c r="O1375" s="6">
        <f t="shared" si="453"/>
        <v>-987</v>
      </c>
      <c r="P1375" s="6">
        <f t="shared" si="445"/>
        <v>0</v>
      </c>
      <c r="Q1375" s="7">
        <f t="shared" si="446"/>
        <v>2533615.4500000007</v>
      </c>
      <c r="R1375" s="44" t="str">
        <f>VLOOKUP(F1375,'Set up'!$A$2:$E$44,5,FALSE)</f>
        <v>Trsf</v>
      </c>
      <c r="S1375" s="1" t="s">
        <v>1291</v>
      </c>
    </row>
    <row r="1376" spans="1:19" x14ac:dyDescent="0.3">
      <c r="A1376" s="4" t="s">
        <v>1242</v>
      </c>
      <c r="B1376" s="5">
        <f t="shared" si="447"/>
        <v>8</v>
      </c>
      <c r="C1376" s="5">
        <f t="shared" si="448"/>
        <v>2023</v>
      </c>
      <c r="D1376" s="5" t="s">
        <v>1246</v>
      </c>
      <c r="E1376" s="5" t="str">
        <f>VLOOKUP(F1376,'Set up'!$A$2:$C$44,2,FALSE)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49"/>
        <v>45140</v>
      </c>
      <c r="L1376" s="5">
        <f t="shared" si="450"/>
        <v>8</v>
      </c>
      <c r="M1376" s="5">
        <f t="shared" si="451"/>
        <v>2023</v>
      </c>
      <c r="N1376" s="6">
        <v>350</v>
      </c>
      <c r="O1376" s="6">
        <f t="shared" si="453"/>
        <v>-350</v>
      </c>
      <c r="P1376" s="6">
        <f t="shared" si="445"/>
        <v>0</v>
      </c>
      <c r="Q1376" s="7">
        <f t="shared" si="446"/>
        <v>2533965.4500000007</v>
      </c>
      <c r="R1376" s="44" t="str">
        <f>VLOOKUP(F1376,'Set up'!$A$2:$E$44,5,FALSE)</f>
        <v>Trsf</v>
      </c>
      <c r="S1376" s="1" t="s">
        <v>1291</v>
      </c>
    </row>
    <row r="1377" spans="1:19" x14ac:dyDescent="0.3">
      <c r="A1377" s="4" t="s">
        <v>1242</v>
      </c>
      <c r="B1377" s="5">
        <f t="shared" si="447"/>
        <v>8</v>
      </c>
      <c r="C1377" s="5">
        <f t="shared" si="448"/>
        <v>2023</v>
      </c>
      <c r="D1377" s="5" t="s">
        <v>1246</v>
      </c>
      <c r="E1377" s="5" t="str">
        <f>VLOOKUP(F1377,'Set up'!$A$2:$C$44,2,FALSE)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49"/>
        <v>45140</v>
      </c>
      <c r="L1377" s="5">
        <f t="shared" si="450"/>
        <v>8</v>
      </c>
      <c r="M1377" s="5">
        <f t="shared" si="451"/>
        <v>2023</v>
      </c>
      <c r="N1377" s="6">
        <v>2268</v>
      </c>
      <c r="O1377" s="6">
        <f t="shared" si="453"/>
        <v>-2268</v>
      </c>
      <c r="P1377" s="6">
        <f t="shared" si="445"/>
        <v>0</v>
      </c>
      <c r="Q1377" s="7">
        <f t="shared" si="446"/>
        <v>2536233.4500000007</v>
      </c>
      <c r="R1377" s="44" t="str">
        <f>VLOOKUP(F1377,'Set up'!$A$2:$E$44,5,FALSE)</f>
        <v>Trsf</v>
      </c>
      <c r="S1377" s="1" t="s">
        <v>1291</v>
      </c>
    </row>
    <row r="1378" spans="1:19" x14ac:dyDescent="0.3">
      <c r="A1378" s="4" t="s">
        <v>1242</v>
      </c>
      <c r="B1378" s="5">
        <f t="shared" si="447"/>
        <v>8</v>
      </c>
      <c r="C1378" s="5">
        <f t="shared" si="448"/>
        <v>2023</v>
      </c>
      <c r="D1378" s="5" t="s">
        <v>1246</v>
      </c>
      <c r="E1378" s="5" t="str">
        <f>VLOOKUP(F1378,'Set up'!$A$2:$C$44,2,FALSE)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49"/>
        <v>45140</v>
      </c>
      <c r="L1378" s="5">
        <f t="shared" si="450"/>
        <v>8</v>
      </c>
      <c r="M1378" s="5">
        <f t="shared" si="451"/>
        <v>2023</v>
      </c>
      <c r="N1378" s="6">
        <v>714</v>
      </c>
      <c r="O1378" s="6">
        <f t="shared" si="453"/>
        <v>-714</v>
      </c>
      <c r="P1378" s="6">
        <f t="shared" si="445"/>
        <v>0</v>
      </c>
      <c r="Q1378" s="7">
        <f t="shared" si="446"/>
        <v>2536947.4500000007</v>
      </c>
      <c r="R1378" s="44" t="str">
        <f>VLOOKUP(F1378,'Set up'!$A$2:$E$44,5,FALSE)</f>
        <v>Trsf</v>
      </c>
      <c r="S1378" s="1" t="s">
        <v>1291</v>
      </c>
    </row>
    <row r="1379" spans="1:19" x14ac:dyDescent="0.3">
      <c r="A1379" s="4" t="s">
        <v>1248</v>
      </c>
      <c r="B1379" s="5">
        <f t="shared" si="447"/>
        <v>9</v>
      </c>
      <c r="C1379" s="5">
        <f t="shared" si="448"/>
        <v>2023</v>
      </c>
      <c r="D1379" s="5" t="s">
        <v>1247</v>
      </c>
      <c r="E1379" s="5" t="str">
        <f>VLOOKUP(F1379,'Set up'!$A$2:$C$44,2,FALSE)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49"/>
        <v>45171</v>
      </c>
      <c r="L1379" s="5">
        <f t="shared" si="450"/>
        <v>9</v>
      </c>
      <c r="M1379" s="5">
        <f t="shared" si="451"/>
        <v>2023</v>
      </c>
      <c r="N1379" s="6">
        <v>6952</v>
      </c>
      <c r="P1379" s="6">
        <f t="shared" si="445"/>
        <v>6952</v>
      </c>
      <c r="Q1379" s="7">
        <f t="shared" si="446"/>
        <v>2543899.4500000007</v>
      </c>
      <c r="R1379" s="44" t="str">
        <f>VLOOKUP(F1379,'Set up'!$A$2:$E$44,5,FALSE)</f>
        <v>Trsf</v>
      </c>
    </row>
    <row r="1380" spans="1:19" x14ac:dyDescent="0.3">
      <c r="A1380" s="4" t="s">
        <v>1248</v>
      </c>
      <c r="B1380" s="5">
        <f t="shared" si="447"/>
        <v>9</v>
      </c>
      <c r="C1380" s="5">
        <f t="shared" si="448"/>
        <v>2023</v>
      </c>
      <c r="D1380" s="5" t="s">
        <v>1247</v>
      </c>
      <c r="E1380" s="5" t="str">
        <f>VLOOKUP(F1380,'Set up'!$A$2:$C$44,2,FALSE)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49"/>
        <v>45171</v>
      </c>
      <c r="L1380" s="5">
        <f t="shared" si="450"/>
        <v>9</v>
      </c>
      <c r="M1380" s="5">
        <f t="shared" si="451"/>
        <v>2023</v>
      </c>
      <c r="N1380" s="6">
        <v>3420</v>
      </c>
      <c r="P1380" s="6">
        <f t="shared" si="445"/>
        <v>3420</v>
      </c>
      <c r="Q1380" s="7">
        <f t="shared" si="446"/>
        <v>2547319.4500000007</v>
      </c>
      <c r="R1380" s="44" t="str">
        <f>VLOOKUP(F1380,'Set up'!$A$2:$E$44,5,FALSE)</f>
        <v>Trsf</v>
      </c>
    </row>
    <row r="1381" spans="1:19" x14ac:dyDescent="0.3">
      <c r="A1381" s="4" t="s">
        <v>1248</v>
      </c>
      <c r="B1381" s="5">
        <f t="shared" si="447"/>
        <v>9</v>
      </c>
      <c r="C1381" s="5">
        <f t="shared" si="448"/>
        <v>2023</v>
      </c>
      <c r="D1381" s="5" t="s">
        <v>1247</v>
      </c>
      <c r="E1381" s="5" t="str">
        <f>VLOOKUP(F1381,'Set up'!$A$2:$C$44,2,FALSE)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49"/>
        <v>45171</v>
      </c>
      <c r="L1381" s="5">
        <f t="shared" si="450"/>
        <v>9</v>
      </c>
      <c r="M1381" s="5">
        <f t="shared" si="451"/>
        <v>2023</v>
      </c>
      <c r="N1381" s="6">
        <v>2116.8000000000002</v>
      </c>
      <c r="P1381" s="6">
        <f t="shared" si="445"/>
        <v>2116.8000000000002</v>
      </c>
      <c r="Q1381" s="7">
        <f t="shared" si="446"/>
        <v>2549436.2500000005</v>
      </c>
      <c r="R1381" s="44" t="str">
        <f>VLOOKUP(F1381,'Set up'!$A$2:$E$44,5,FALSE)</f>
        <v>Trsf</v>
      </c>
    </row>
    <row r="1382" spans="1:19" x14ac:dyDescent="0.3">
      <c r="A1382" s="4" t="s">
        <v>1248</v>
      </c>
      <c r="B1382" s="5">
        <f t="shared" si="447"/>
        <v>9</v>
      </c>
      <c r="C1382" s="5">
        <f t="shared" si="448"/>
        <v>2023</v>
      </c>
      <c r="D1382" s="5" t="s">
        <v>1247</v>
      </c>
      <c r="E1382" s="5" t="str">
        <f>VLOOKUP(F1382,'Set up'!$A$2:$C$44,2,FALSE)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49"/>
        <v>45171</v>
      </c>
      <c r="L1382" s="5">
        <f t="shared" si="450"/>
        <v>9</v>
      </c>
      <c r="M1382" s="5">
        <f t="shared" si="451"/>
        <v>2023</v>
      </c>
      <c r="N1382" s="6">
        <v>380</v>
      </c>
      <c r="P1382" s="6">
        <f t="shared" si="445"/>
        <v>380</v>
      </c>
      <c r="Q1382" s="7">
        <f t="shared" si="446"/>
        <v>2549816.2500000005</v>
      </c>
      <c r="R1382" s="44" t="str">
        <f>VLOOKUP(F1382,'Set up'!$A$2:$E$44,5,FALSE)</f>
        <v>Trsf</v>
      </c>
    </row>
    <row r="1383" spans="1:19" x14ac:dyDescent="0.3">
      <c r="A1383" s="4" t="s">
        <v>1248</v>
      </c>
      <c r="B1383" s="5">
        <f t="shared" si="447"/>
        <v>9</v>
      </c>
      <c r="C1383" s="5">
        <f t="shared" si="448"/>
        <v>2023</v>
      </c>
      <c r="D1383" s="5" t="s">
        <v>1247</v>
      </c>
      <c r="E1383" s="5" t="str">
        <f>VLOOKUP(F1383,'Set up'!$A$2:$C$44,2,FALSE)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49"/>
        <v>45171</v>
      </c>
      <c r="L1383" s="5">
        <f t="shared" si="450"/>
        <v>9</v>
      </c>
      <c r="M1383" s="5">
        <f t="shared" si="451"/>
        <v>2023</v>
      </c>
      <c r="N1383" s="6">
        <v>1000</v>
      </c>
      <c r="P1383" s="6">
        <f t="shared" si="445"/>
        <v>1000</v>
      </c>
      <c r="Q1383" s="7">
        <f t="shared" si="446"/>
        <v>2550816.2500000005</v>
      </c>
      <c r="R1383" s="44" t="str">
        <f>VLOOKUP(F1383,'Set up'!$A$2:$E$44,5,FALSE)</f>
        <v>Trsf</v>
      </c>
    </row>
    <row r="1384" spans="1:19" x14ac:dyDescent="0.3">
      <c r="A1384" s="4" t="s">
        <v>1248</v>
      </c>
      <c r="B1384" s="5">
        <f t="shared" si="447"/>
        <v>9</v>
      </c>
      <c r="C1384" s="5">
        <f t="shared" si="448"/>
        <v>2023</v>
      </c>
      <c r="D1384" s="5" t="s">
        <v>1249</v>
      </c>
      <c r="E1384" s="5" t="str">
        <f>VLOOKUP(F1384,'Set up'!$A$2:$C$44,2,FALSE)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49"/>
        <v>45171</v>
      </c>
      <c r="L1384" s="5">
        <f t="shared" si="450"/>
        <v>9</v>
      </c>
      <c r="M1384" s="5">
        <f t="shared" si="451"/>
        <v>2023</v>
      </c>
      <c r="N1384" s="6">
        <v>250</v>
      </c>
      <c r="P1384" s="6">
        <f t="shared" si="445"/>
        <v>250</v>
      </c>
      <c r="Q1384" s="7">
        <f t="shared" si="446"/>
        <v>2551066.2500000005</v>
      </c>
      <c r="R1384" s="44" t="str">
        <f>VLOOKUP(F1384,'Set up'!$A$2:$E$44,5,FALSE)</f>
        <v>Trsf</v>
      </c>
    </row>
    <row r="1385" spans="1:19" x14ac:dyDescent="0.3">
      <c r="A1385" s="4" t="s">
        <v>1248</v>
      </c>
      <c r="B1385" s="5">
        <f t="shared" si="447"/>
        <v>9</v>
      </c>
      <c r="C1385" s="5">
        <f t="shared" si="448"/>
        <v>2023</v>
      </c>
      <c r="D1385" s="5" t="s">
        <v>1250</v>
      </c>
      <c r="E1385" s="5" t="str">
        <f>VLOOKUP(F1385,'Set up'!$A$2:$C$44,2,FALSE)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49"/>
        <v>45171</v>
      </c>
      <c r="L1385" s="5">
        <f t="shared" si="450"/>
        <v>9</v>
      </c>
      <c r="M1385" s="5">
        <f t="shared" si="451"/>
        <v>2023</v>
      </c>
      <c r="N1385" s="6">
        <v>110</v>
      </c>
      <c r="O1385" s="6">
        <f t="shared" ref="O1385:O1388" si="454">-N1385</f>
        <v>-110</v>
      </c>
      <c r="P1385" s="6">
        <f t="shared" si="445"/>
        <v>0</v>
      </c>
      <c r="Q1385" s="7">
        <f t="shared" si="446"/>
        <v>2551176.2500000005</v>
      </c>
      <c r="R1385" s="44" t="str">
        <f>VLOOKUP(F1385,'Set up'!$A$2:$E$44,5,FALSE)</f>
        <v>Trsf</v>
      </c>
      <c r="S1385" s="1" t="s">
        <v>1688</v>
      </c>
    </row>
    <row r="1386" spans="1:19" x14ac:dyDescent="0.3">
      <c r="A1386" s="4" t="s">
        <v>1252</v>
      </c>
      <c r="B1386" s="5">
        <f t="shared" si="447"/>
        <v>10</v>
      </c>
      <c r="C1386" s="5">
        <f t="shared" si="448"/>
        <v>2023</v>
      </c>
      <c r="D1386" s="5" t="s">
        <v>1251</v>
      </c>
      <c r="E1386" s="5" t="str">
        <f>VLOOKUP(F1386,'Set up'!$A$2:$C$44,2,FALSE)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49"/>
        <v>45201</v>
      </c>
      <c r="L1386" s="5">
        <f t="shared" si="450"/>
        <v>10</v>
      </c>
      <c r="M1386" s="5">
        <f t="shared" si="451"/>
        <v>2023</v>
      </c>
      <c r="N1386" s="6">
        <v>1870</v>
      </c>
      <c r="O1386" s="6">
        <f t="shared" si="454"/>
        <v>-1870</v>
      </c>
      <c r="P1386" s="6">
        <f t="shared" si="445"/>
        <v>0</v>
      </c>
      <c r="Q1386" s="7">
        <f t="shared" si="446"/>
        <v>2553046.2500000005</v>
      </c>
      <c r="R1386" s="44" t="str">
        <f>VLOOKUP(F1386,'Set up'!$A$2:$E$44,5,FALSE)</f>
        <v>PD Chq</v>
      </c>
      <c r="S1386" s="1" t="s">
        <v>1782</v>
      </c>
    </row>
    <row r="1387" spans="1:19" x14ac:dyDescent="0.3">
      <c r="A1387" s="4" t="s">
        <v>1252</v>
      </c>
      <c r="B1387" s="5">
        <f t="shared" si="447"/>
        <v>10</v>
      </c>
      <c r="C1387" s="5">
        <f t="shared" si="448"/>
        <v>2023</v>
      </c>
      <c r="D1387" s="5" t="s">
        <v>1251</v>
      </c>
      <c r="E1387" s="5" t="str">
        <f>VLOOKUP(F1387,'Set up'!$A$2:$C$44,2,FALSE)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49"/>
        <v>45201</v>
      </c>
      <c r="L1387" s="5">
        <f t="shared" si="450"/>
        <v>10</v>
      </c>
      <c r="M1387" s="5">
        <f t="shared" si="451"/>
        <v>2023</v>
      </c>
      <c r="N1387" s="6">
        <v>765</v>
      </c>
      <c r="O1387" s="6">
        <f t="shared" si="454"/>
        <v>-765</v>
      </c>
      <c r="P1387" s="6">
        <f t="shared" si="445"/>
        <v>0</v>
      </c>
      <c r="Q1387" s="7">
        <f t="shared" si="446"/>
        <v>2553811.2500000005</v>
      </c>
      <c r="R1387" s="44" t="str">
        <f>VLOOKUP(F1387,'Set up'!$A$2:$E$44,5,FALSE)</f>
        <v>PD Chq</v>
      </c>
      <c r="S1387" s="1" t="s">
        <v>1782</v>
      </c>
    </row>
    <row r="1388" spans="1:19" x14ac:dyDescent="0.3">
      <c r="A1388" s="4" t="s">
        <v>1252</v>
      </c>
      <c r="B1388" s="5">
        <f t="shared" si="447"/>
        <v>10</v>
      </c>
      <c r="C1388" s="5">
        <f t="shared" si="448"/>
        <v>2023</v>
      </c>
      <c r="D1388" s="5" t="s">
        <v>1251</v>
      </c>
      <c r="E1388" s="5" t="str">
        <f>VLOOKUP(F1388,'Set up'!$A$2:$C$44,2,FALSE)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49"/>
        <v>45201</v>
      </c>
      <c r="L1388" s="5">
        <f t="shared" si="450"/>
        <v>10</v>
      </c>
      <c r="M1388" s="5">
        <f t="shared" si="451"/>
        <v>2023</v>
      </c>
      <c r="N1388" s="6">
        <v>95</v>
      </c>
      <c r="O1388" s="6">
        <f t="shared" si="454"/>
        <v>-95</v>
      </c>
      <c r="P1388" s="6">
        <f t="shared" si="445"/>
        <v>0</v>
      </c>
      <c r="Q1388" s="7">
        <f t="shared" si="446"/>
        <v>2553906.2500000005</v>
      </c>
      <c r="R1388" s="44" t="str">
        <f>VLOOKUP(F1388,'Set up'!$A$2:$E$44,5,FALSE)</f>
        <v>PD Chq</v>
      </c>
      <c r="S1388" s="1" t="s">
        <v>1782</v>
      </c>
    </row>
    <row r="1389" spans="1:19" x14ac:dyDescent="0.3">
      <c r="A1389" s="4" t="s">
        <v>1252</v>
      </c>
      <c r="B1389" s="5">
        <f t="shared" si="447"/>
        <v>10</v>
      </c>
      <c r="C1389" s="5">
        <f t="shared" si="448"/>
        <v>2023</v>
      </c>
      <c r="D1389" s="5" t="s">
        <v>1253</v>
      </c>
      <c r="E1389" s="5" t="str">
        <f>VLOOKUP(F1389,'Set up'!$A$2:$C$44,2,FALSE)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49"/>
        <v>45321</v>
      </c>
      <c r="L1389" s="5">
        <f t="shared" si="450"/>
        <v>1</v>
      </c>
      <c r="M1389" s="5">
        <f t="shared" si="451"/>
        <v>2024</v>
      </c>
      <c r="N1389" s="6">
        <v>8140</v>
      </c>
      <c r="O1389" s="6">
        <f t="shared" ref="O1389:O1393" si="455">-N1389</f>
        <v>-8140</v>
      </c>
      <c r="P1389" s="6">
        <f t="shared" si="445"/>
        <v>0</v>
      </c>
      <c r="Q1389" s="7">
        <f t="shared" si="446"/>
        <v>2562046.2500000005</v>
      </c>
      <c r="R1389" s="44" t="str">
        <f>VLOOKUP(F1389,'Set up'!$A$2:$E$44,5,FALSE)</f>
        <v>Trsf</v>
      </c>
      <c r="S1389" s="1" t="s">
        <v>1583</v>
      </c>
    </row>
    <row r="1390" spans="1:19" x14ac:dyDescent="0.3">
      <c r="A1390" s="4" t="s">
        <v>1252</v>
      </c>
      <c r="B1390" s="5">
        <f t="shared" si="447"/>
        <v>10</v>
      </c>
      <c r="C1390" s="5">
        <f t="shared" si="448"/>
        <v>2023</v>
      </c>
      <c r="D1390" s="5" t="s">
        <v>1253</v>
      </c>
      <c r="E1390" s="5" t="str">
        <f>VLOOKUP(F1390,'Set up'!$A$2:$C$44,2,FALSE)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49"/>
        <v>45321</v>
      </c>
      <c r="L1390" s="5">
        <f t="shared" si="450"/>
        <v>1</v>
      </c>
      <c r="M1390" s="5">
        <f t="shared" si="451"/>
        <v>2024</v>
      </c>
      <c r="N1390" s="6">
        <v>1035</v>
      </c>
      <c r="O1390" s="6">
        <f t="shared" si="455"/>
        <v>-1035</v>
      </c>
      <c r="P1390" s="6">
        <f t="shared" si="445"/>
        <v>0</v>
      </c>
      <c r="Q1390" s="7">
        <f t="shared" si="446"/>
        <v>2563081.2500000005</v>
      </c>
      <c r="R1390" s="44" t="str">
        <f>VLOOKUP(F1390,'Set up'!$A$2:$E$44,5,FALSE)</f>
        <v>Trsf</v>
      </c>
      <c r="S1390" s="1" t="s">
        <v>1583</v>
      </c>
    </row>
    <row r="1391" spans="1:19" x14ac:dyDescent="0.3">
      <c r="A1391" s="4" t="s">
        <v>1252</v>
      </c>
      <c r="B1391" s="5">
        <f t="shared" si="447"/>
        <v>10</v>
      </c>
      <c r="C1391" s="5">
        <f t="shared" si="448"/>
        <v>2023</v>
      </c>
      <c r="D1391" s="5" t="s">
        <v>1253</v>
      </c>
      <c r="E1391" s="5" t="str">
        <f>VLOOKUP(F1391,'Set up'!$A$2:$C$44,2,FALSE)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49"/>
        <v>45321</v>
      </c>
      <c r="L1391" s="5">
        <f t="shared" si="450"/>
        <v>1</v>
      </c>
      <c r="M1391" s="5">
        <f t="shared" si="451"/>
        <v>2024</v>
      </c>
      <c r="N1391" s="6">
        <v>575</v>
      </c>
      <c r="O1391" s="6">
        <f t="shared" si="455"/>
        <v>-575</v>
      </c>
      <c r="P1391" s="6">
        <f t="shared" si="445"/>
        <v>0</v>
      </c>
      <c r="Q1391" s="7">
        <f t="shared" si="446"/>
        <v>2563656.2500000005</v>
      </c>
      <c r="R1391" s="44" t="str">
        <f>VLOOKUP(F1391,'Set up'!$A$2:$E$44,5,FALSE)</f>
        <v>Trsf</v>
      </c>
      <c r="S1391" s="1" t="s">
        <v>1583</v>
      </c>
    </row>
    <row r="1392" spans="1:19" x14ac:dyDescent="0.3">
      <c r="A1392" s="4" t="s">
        <v>1252</v>
      </c>
      <c r="B1392" s="5">
        <f t="shared" si="447"/>
        <v>10</v>
      </c>
      <c r="C1392" s="5">
        <f t="shared" si="448"/>
        <v>2023</v>
      </c>
      <c r="D1392" s="5" t="s">
        <v>1253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49"/>
        <v>45321</v>
      </c>
      <c r="L1392" s="5">
        <f t="shared" si="450"/>
        <v>1</v>
      </c>
      <c r="M1392" s="5">
        <f t="shared" si="451"/>
        <v>2024</v>
      </c>
      <c r="N1392" s="6">
        <v>420</v>
      </c>
      <c r="O1392" s="6">
        <f t="shared" si="455"/>
        <v>-420</v>
      </c>
      <c r="P1392" s="6">
        <f t="shared" si="445"/>
        <v>0</v>
      </c>
      <c r="Q1392" s="7">
        <f t="shared" si="446"/>
        <v>2564076.2500000005</v>
      </c>
      <c r="R1392" s="44" t="str">
        <f>VLOOKUP(F1392,'Set up'!$A$2:$E$44,5,FALSE)</f>
        <v>Trsf</v>
      </c>
      <c r="S1392" s="1" t="s">
        <v>1583</v>
      </c>
    </row>
    <row r="1393" spans="1:19" x14ac:dyDescent="0.3">
      <c r="A1393" s="4" t="s">
        <v>1252</v>
      </c>
      <c r="B1393" s="5">
        <f t="shared" si="447"/>
        <v>10</v>
      </c>
      <c r="C1393" s="5">
        <f t="shared" si="448"/>
        <v>2023</v>
      </c>
      <c r="D1393" s="5" t="s">
        <v>1253</v>
      </c>
      <c r="E1393" s="5" t="str">
        <f>VLOOKUP(F1393,'Set up'!$A$2:$C$44,2,FALSE)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49"/>
        <v>45321</v>
      </c>
      <c r="L1393" s="5">
        <f t="shared" si="450"/>
        <v>1</v>
      </c>
      <c r="M1393" s="5">
        <f t="shared" si="451"/>
        <v>2024</v>
      </c>
      <c r="N1393" s="6">
        <v>595</v>
      </c>
      <c r="O1393" s="6">
        <f t="shared" si="455"/>
        <v>-595</v>
      </c>
      <c r="P1393" s="6">
        <f t="shared" si="445"/>
        <v>0</v>
      </c>
      <c r="Q1393" s="7">
        <f t="shared" si="446"/>
        <v>2564671.2500000005</v>
      </c>
      <c r="R1393" s="44" t="str">
        <f>VLOOKUP(F1393,'Set up'!$A$2:$E$44,5,FALSE)</f>
        <v>Trsf</v>
      </c>
      <c r="S1393" s="1" t="s">
        <v>1583</v>
      </c>
    </row>
    <row r="1394" spans="1:19" x14ac:dyDescent="0.3">
      <c r="A1394" s="4">
        <v>44968</v>
      </c>
      <c r="B1394" s="5">
        <f t="shared" si="447"/>
        <v>2</v>
      </c>
      <c r="C1394" s="5">
        <f t="shared" si="448"/>
        <v>2023</v>
      </c>
      <c r="D1394" s="5" t="s">
        <v>1256</v>
      </c>
      <c r="E1394" s="5" t="str">
        <f>VLOOKUP(F1394,'Set up'!$A$2:$C$44,2,FALSE)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49"/>
        <v>44968</v>
      </c>
      <c r="L1394" s="5">
        <f t="shared" si="450"/>
        <v>2</v>
      </c>
      <c r="M1394" s="5">
        <f t="shared" si="451"/>
        <v>2023</v>
      </c>
      <c r="N1394" s="6">
        <v>8690</v>
      </c>
      <c r="P1394" s="6">
        <f t="shared" si="445"/>
        <v>8690</v>
      </c>
      <c r="Q1394" s="7">
        <f t="shared" si="446"/>
        <v>2573361.2500000005</v>
      </c>
      <c r="R1394" s="44" t="str">
        <f>VLOOKUP(F1394,'Set up'!$A$2:$E$44,5,FALSE)</f>
        <v>Trsf</v>
      </c>
    </row>
    <row r="1395" spans="1:19" x14ac:dyDescent="0.3">
      <c r="A1395" s="4">
        <v>44968</v>
      </c>
      <c r="B1395" s="5">
        <f t="shared" si="447"/>
        <v>2</v>
      </c>
      <c r="C1395" s="5">
        <f t="shared" si="448"/>
        <v>2023</v>
      </c>
      <c r="D1395" s="5" t="s">
        <v>1256</v>
      </c>
      <c r="E1395" s="5" t="str">
        <f>VLOOKUP(F1395,'Set up'!$A$2:$C$44,2,FALSE)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49"/>
        <v>44968</v>
      </c>
      <c r="L1395" s="5">
        <f t="shared" si="450"/>
        <v>2</v>
      </c>
      <c r="M1395" s="5">
        <f t="shared" si="451"/>
        <v>2023</v>
      </c>
      <c r="N1395" s="6">
        <v>3420</v>
      </c>
      <c r="P1395" s="6">
        <f t="shared" si="445"/>
        <v>3420</v>
      </c>
      <c r="Q1395" s="7">
        <f t="shared" si="446"/>
        <v>2576781.2500000005</v>
      </c>
      <c r="R1395" s="44" t="str">
        <f>VLOOKUP(F1395,'Set up'!$A$2:$E$44,5,FALSE)</f>
        <v>Trsf</v>
      </c>
    </row>
    <row r="1396" spans="1:19" x14ac:dyDescent="0.3">
      <c r="A1396" s="4">
        <v>44968</v>
      </c>
      <c r="B1396" s="5">
        <f t="shared" si="447"/>
        <v>2</v>
      </c>
      <c r="C1396" s="5">
        <f t="shared" si="448"/>
        <v>2023</v>
      </c>
      <c r="D1396" s="5" t="s">
        <v>1256</v>
      </c>
      <c r="E1396" s="5" t="str">
        <f>VLOOKUP(F1396,'Set up'!$A$2:$C$44,2,FALSE)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49"/>
        <v>44968</v>
      </c>
      <c r="L1396" s="5">
        <f t="shared" si="450"/>
        <v>2</v>
      </c>
      <c r="M1396" s="5">
        <f t="shared" si="451"/>
        <v>2023</v>
      </c>
      <c r="N1396" s="6">
        <v>2116.8000000000002</v>
      </c>
      <c r="P1396" s="6">
        <f t="shared" si="445"/>
        <v>2116.8000000000002</v>
      </c>
      <c r="Q1396" s="7">
        <f t="shared" si="446"/>
        <v>2578898.0500000003</v>
      </c>
      <c r="R1396" s="44" t="str">
        <f>VLOOKUP(F1396,'Set up'!$A$2:$E$44,5,FALSE)</f>
        <v>Trsf</v>
      </c>
    </row>
    <row r="1397" spans="1:19" x14ac:dyDescent="0.3">
      <c r="A1397" s="4">
        <v>44968</v>
      </c>
      <c r="B1397" s="5">
        <f t="shared" si="447"/>
        <v>2</v>
      </c>
      <c r="C1397" s="5">
        <f t="shared" si="448"/>
        <v>2023</v>
      </c>
      <c r="D1397" s="5" t="s">
        <v>1256</v>
      </c>
      <c r="E1397" s="5" t="str">
        <f>VLOOKUP(F1397,'Set up'!$A$2:$C$44,2,FALSE)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49"/>
        <v>44968</v>
      </c>
      <c r="L1397" s="5">
        <f t="shared" si="450"/>
        <v>2</v>
      </c>
      <c r="M1397" s="5">
        <f t="shared" si="451"/>
        <v>2023</v>
      </c>
      <c r="N1397" s="6">
        <v>1000</v>
      </c>
      <c r="P1397" s="6">
        <f t="shared" si="445"/>
        <v>1000</v>
      </c>
      <c r="Q1397" s="7">
        <f t="shared" si="446"/>
        <v>2579898.0500000003</v>
      </c>
      <c r="R1397" s="44" t="str">
        <f>VLOOKUP(F1397,'Set up'!$A$2:$E$44,5,FALSE)</f>
        <v>Trsf</v>
      </c>
    </row>
    <row r="1398" spans="1:19" x14ac:dyDescent="0.3">
      <c r="A1398" s="4">
        <v>44968</v>
      </c>
      <c r="B1398" s="5">
        <f t="shared" si="447"/>
        <v>2</v>
      </c>
      <c r="C1398" s="5">
        <f t="shared" si="448"/>
        <v>2023</v>
      </c>
      <c r="D1398" s="5" t="s">
        <v>1257</v>
      </c>
      <c r="E1398" s="5" t="str">
        <f>VLOOKUP(F1398,'Set up'!$A$2:$C$44,2,FALSE)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49"/>
        <v>44968</v>
      </c>
      <c r="L1398" s="5">
        <f t="shared" si="450"/>
        <v>2</v>
      </c>
      <c r="M1398" s="5">
        <f t="shared" si="451"/>
        <v>2023</v>
      </c>
      <c r="N1398" s="6">
        <v>312.5</v>
      </c>
      <c r="P1398" s="6">
        <f t="shared" si="445"/>
        <v>312.5</v>
      </c>
      <c r="Q1398" s="7">
        <f t="shared" si="446"/>
        <v>2580210.5500000003</v>
      </c>
      <c r="R1398" s="44" t="str">
        <f>VLOOKUP(F1398,'Set up'!$A$2:$E$44,5,FALSE)</f>
        <v>Trsf</v>
      </c>
    </row>
    <row r="1399" spans="1:19" x14ac:dyDescent="0.3">
      <c r="A1399" s="4">
        <v>44968</v>
      </c>
      <c r="B1399" s="5">
        <f t="shared" ref="B1399:B1428" si="456">MONTH(A1399)</f>
        <v>2</v>
      </c>
      <c r="C1399" s="5">
        <f t="shared" ref="C1399:C1428" si="457">YEAR(A1399)</f>
        <v>2023</v>
      </c>
      <c r="D1399" s="5" t="s">
        <v>1258</v>
      </c>
      <c r="E1399" s="5" t="str">
        <f>VLOOKUP(F1399,'Set up'!$A$2:$C$44,2,FALSE)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49"/>
        <v>44968</v>
      </c>
      <c r="L1399" s="5">
        <f t="shared" si="450"/>
        <v>2</v>
      </c>
      <c r="M1399" s="5">
        <f t="shared" si="451"/>
        <v>2023</v>
      </c>
      <c r="N1399" s="6">
        <v>450</v>
      </c>
      <c r="O1399" s="6">
        <f t="shared" ref="O1399" si="458">-N1399</f>
        <v>-450</v>
      </c>
      <c r="P1399" s="6">
        <f t="shared" si="445"/>
        <v>0</v>
      </c>
      <c r="Q1399" s="7">
        <f t="shared" si="446"/>
        <v>2580660.5500000003</v>
      </c>
      <c r="R1399" s="44" t="str">
        <f>VLOOKUP(F1399,'Set up'!$A$2:$E$44,5,FALSE)</f>
        <v>Trsf</v>
      </c>
      <c r="S1399" s="1" t="s">
        <v>1581</v>
      </c>
    </row>
    <row r="1400" spans="1:19" x14ac:dyDescent="0.3">
      <c r="A1400" s="4">
        <v>44972</v>
      </c>
      <c r="B1400" s="5">
        <f t="shared" si="456"/>
        <v>2</v>
      </c>
      <c r="C1400" s="5">
        <f t="shared" si="457"/>
        <v>2023</v>
      </c>
      <c r="D1400" s="5" t="s">
        <v>1264</v>
      </c>
      <c r="E1400" s="5" t="str">
        <f>VLOOKUP(F1400,'Set up'!$A$2:$C$44,2,FALSE)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49"/>
        <v>44972</v>
      </c>
      <c r="L1400" s="5">
        <f t="shared" si="450"/>
        <v>2</v>
      </c>
      <c r="M1400" s="5">
        <f t="shared" si="451"/>
        <v>2023</v>
      </c>
      <c r="N1400" s="6">
        <v>260</v>
      </c>
      <c r="O1400" s="6">
        <f t="shared" ref="O1400:O1405" si="459">-N1400</f>
        <v>-260</v>
      </c>
      <c r="P1400" s="6">
        <f t="shared" si="445"/>
        <v>0</v>
      </c>
      <c r="Q1400" s="7">
        <f t="shared" si="446"/>
        <v>2580920.5500000003</v>
      </c>
      <c r="R1400" s="44" t="str">
        <f>VLOOKUP(F1400,'Set up'!$A$2:$E$44,5,FALSE)</f>
        <v>Trsf</v>
      </c>
      <c r="S1400" s="1" t="s">
        <v>1296</v>
      </c>
    </row>
    <row r="1401" spans="1:19" x14ac:dyDescent="0.3">
      <c r="A1401" s="4">
        <v>44972</v>
      </c>
      <c r="B1401" s="5">
        <f t="shared" si="456"/>
        <v>2</v>
      </c>
      <c r="C1401" s="5">
        <f t="shared" si="457"/>
        <v>2023</v>
      </c>
      <c r="D1401" s="5" t="s">
        <v>1264</v>
      </c>
      <c r="E1401" s="5" t="str">
        <f>VLOOKUP(F1401,'Set up'!$A$2:$C$44,2,FALSE)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49"/>
        <v>44972</v>
      </c>
      <c r="L1401" s="5">
        <f t="shared" si="450"/>
        <v>2</v>
      </c>
      <c r="M1401" s="5">
        <f t="shared" si="451"/>
        <v>2023</v>
      </c>
      <c r="N1401" s="6">
        <v>228</v>
      </c>
      <c r="O1401" s="6">
        <f t="shared" si="459"/>
        <v>-228</v>
      </c>
      <c r="P1401" s="6">
        <f t="shared" si="445"/>
        <v>0</v>
      </c>
      <c r="Q1401" s="7">
        <f t="shared" si="446"/>
        <v>2581148.5500000003</v>
      </c>
      <c r="R1401" s="44" t="str">
        <f>VLOOKUP(F1401,'Set up'!$A$2:$E$44,5,FALSE)</f>
        <v>Trsf</v>
      </c>
      <c r="S1401" s="1" t="s">
        <v>1296</v>
      </c>
    </row>
    <row r="1402" spans="1:19" x14ac:dyDescent="0.3">
      <c r="A1402" s="4">
        <v>44972</v>
      </c>
      <c r="B1402" s="5">
        <f t="shared" si="456"/>
        <v>2</v>
      </c>
      <c r="C1402" s="5">
        <f t="shared" si="457"/>
        <v>2023</v>
      </c>
      <c r="D1402" s="5" t="s">
        <v>1264</v>
      </c>
      <c r="E1402" s="5" t="str">
        <f>VLOOKUP(F1402,'Set up'!$A$2:$C$44,2,FALSE)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49"/>
        <v>44972</v>
      </c>
      <c r="L1402" s="5">
        <f t="shared" si="450"/>
        <v>2</v>
      </c>
      <c r="M1402" s="5">
        <f t="shared" si="451"/>
        <v>2023</v>
      </c>
      <c r="N1402" s="6">
        <v>105</v>
      </c>
      <c r="O1402" s="6">
        <f t="shared" si="459"/>
        <v>-105</v>
      </c>
      <c r="P1402" s="6">
        <f t="shared" si="445"/>
        <v>0</v>
      </c>
      <c r="Q1402" s="7">
        <f t="shared" si="446"/>
        <v>2581253.5500000003</v>
      </c>
      <c r="R1402" s="44" t="str">
        <f>VLOOKUP(F1402,'Set up'!$A$2:$E$44,5,FALSE)</f>
        <v>Trsf</v>
      </c>
      <c r="S1402" s="1" t="s">
        <v>1296</v>
      </c>
    </row>
    <row r="1403" spans="1:19" x14ac:dyDescent="0.3">
      <c r="A1403" s="4">
        <v>44972</v>
      </c>
      <c r="B1403" s="5">
        <f t="shared" si="456"/>
        <v>2</v>
      </c>
      <c r="C1403" s="5">
        <f t="shared" si="457"/>
        <v>2023</v>
      </c>
      <c r="D1403" s="5" t="s">
        <v>1264</v>
      </c>
      <c r="E1403" s="5" t="str">
        <f>VLOOKUP(F1403,'Set up'!$A$2:$C$44,2,FALSE)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49"/>
        <v>44972</v>
      </c>
      <c r="L1403" s="5">
        <f t="shared" si="450"/>
        <v>2</v>
      </c>
      <c r="M1403" s="5">
        <f t="shared" si="451"/>
        <v>2023</v>
      </c>
      <c r="N1403" s="6">
        <v>170</v>
      </c>
      <c r="O1403" s="6">
        <f t="shared" si="459"/>
        <v>-170</v>
      </c>
      <c r="P1403" s="6">
        <f t="shared" si="445"/>
        <v>0</v>
      </c>
      <c r="Q1403" s="7">
        <f t="shared" si="446"/>
        <v>2581423.5500000003</v>
      </c>
      <c r="R1403" s="44" t="str">
        <f>VLOOKUP(F1403,'Set up'!$A$2:$E$44,5,FALSE)</f>
        <v>Trsf</v>
      </c>
      <c r="S1403" s="1" t="s">
        <v>1296</v>
      </c>
    </row>
    <row r="1404" spans="1:19" x14ac:dyDescent="0.3">
      <c r="A1404" s="4">
        <v>44972</v>
      </c>
      <c r="B1404" s="5">
        <f t="shared" si="456"/>
        <v>2</v>
      </c>
      <c r="C1404" s="5">
        <f t="shared" si="457"/>
        <v>2023</v>
      </c>
      <c r="D1404" s="5" t="s">
        <v>1264</v>
      </c>
      <c r="E1404" s="5" t="str">
        <f>VLOOKUP(F1404,'Set up'!$A$2:$C$44,2,FALSE)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49"/>
        <v>44972</v>
      </c>
      <c r="L1404" s="5">
        <f t="shared" ref="L1404:L1428" si="460">MONTH(K1404)</f>
        <v>2</v>
      </c>
      <c r="M1404" s="5">
        <f t="shared" ref="M1404:M1428" si="461">YEAR(K1404)</f>
        <v>2023</v>
      </c>
      <c r="N1404" s="6">
        <v>50</v>
      </c>
      <c r="O1404" s="6">
        <f t="shared" si="459"/>
        <v>-50</v>
      </c>
      <c r="P1404" s="6">
        <f t="shared" ref="P1404:P1428" si="462">SUM(N1404+O1404)</f>
        <v>0</v>
      </c>
      <c r="Q1404" s="7">
        <f t="shared" ref="Q1404:Q1428" si="463">SUM(Q1403+N1404)</f>
        <v>2581473.5500000003</v>
      </c>
      <c r="R1404" s="44" t="str">
        <f>VLOOKUP(F1404,'Set up'!$A$2:$E$44,5,FALSE)</f>
        <v>Trsf</v>
      </c>
      <c r="S1404" s="1" t="s">
        <v>1296</v>
      </c>
    </row>
    <row r="1405" spans="1:19" x14ac:dyDescent="0.3">
      <c r="A1405" s="4">
        <v>44972</v>
      </c>
      <c r="B1405" s="5">
        <f t="shared" si="456"/>
        <v>2</v>
      </c>
      <c r="C1405" s="5">
        <f t="shared" si="457"/>
        <v>2023</v>
      </c>
      <c r="D1405" s="5" t="s">
        <v>1264</v>
      </c>
      <c r="E1405" s="5" t="str">
        <f>VLOOKUP(F1405,'Set up'!$A$2:$C$44,2,FALSE)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49"/>
        <v>44972</v>
      </c>
      <c r="L1405" s="5">
        <f t="shared" si="460"/>
        <v>2</v>
      </c>
      <c r="M1405" s="5">
        <f t="shared" si="461"/>
        <v>2023</v>
      </c>
      <c r="N1405" s="6">
        <v>48</v>
      </c>
      <c r="O1405" s="6">
        <f t="shared" si="459"/>
        <v>-48</v>
      </c>
      <c r="P1405" s="6">
        <f t="shared" si="462"/>
        <v>0</v>
      </c>
      <c r="Q1405" s="7">
        <f t="shared" si="463"/>
        <v>2581521.5500000003</v>
      </c>
      <c r="R1405" s="44" t="str">
        <f>VLOOKUP(F1405,'Set up'!$A$2:$E$44,5,FALSE)</f>
        <v>Trsf</v>
      </c>
      <c r="S1405" s="1" t="s">
        <v>1296</v>
      </c>
    </row>
    <row r="1406" spans="1:19" x14ac:dyDescent="0.3">
      <c r="A1406" s="4" t="s">
        <v>1266</v>
      </c>
      <c r="B1406" s="5" t="e">
        <f t="shared" si="456"/>
        <v>#VALUE!</v>
      </c>
      <c r="C1406" s="5" t="e">
        <f t="shared" si="457"/>
        <v>#VALUE!</v>
      </c>
      <c r="D1406" s="5" t="s">
        <v>1265</v>
      </c>
      <c r="E1406" s="5" t="str">
        <f>VLOOKUP(F1406,'Set up'!$A$2:$C$44,2,FALSE)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 t="e">
        <f t="shared" si="449"/>
        <v>#VALUE!</v>
      </c>
      <c r="L1406" s="5" t="e">
        <f t="shared" si="460"/>
        <v>#VALUE!</v>
      </c>
      <c r="M1406" s="5" t="e">
        <f t="shared" si="461"/>
        <v>#VALUE!</v>
      </c>
      <c r="N1406" s="6">
        <v>5214</v>
      </c>
      <c r="P1406" s="6">
        <f t="shared" si="462"/>
        <v>5214</v>
      </c>
      <c r="Q1406" s="7">
        <f t="shared" si="463"/>
        <v>2586735.5500000003</v>
      </c>
      <c r="R1406" s="44" t="str">
        <f>VLOOKUP(F1406,'Set up'!$A$2:$E$44,5,FALSE)</f>
        <v>Trsf</v>
      </c>
    </row>
    <row r="1407" spans="1:19" x14ac:dyDescent="0.3">
      <c r="A1407" s="4" t="s">
        <v>1266</v>
      </c>
      <c r="B1407" s="5" t="e">
        <f t="shared" si="456"/>
        <v>#VALUE!</v>
      </c>
      <c r="C1407" s="5" t="e">
        <f t="shared" si="457"/>
        <v>#VALUE!</v>
      </c>
      <c r="D1407" s="5" t="s">
        <v>1265</v>
      </c>
      <c r="E1407" s="5" t="str">
        <f>VLOOKUP(F1407,'Set up'!$A$2:$C$44,2,FALSE)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 t="e">
        <f t="shared" si="449"/>
        <v>#VALUE!</v>
      </c>
      <c r="L1407" s="5" t="e">
        <f t="shared" si="460"/>
        <v>#VALUE!</v>
      </c>
      <c r="M1407" s="5" t="e">
        <f t="shared" si="461"/>
        <v>#VALUE!</v>
      </c>
      <c r="N1407" s="6">
        <v>4560</v>
      </c>
      <c r="P1407" s="6">
        <f t="shared" si="462"/>
        <v>4560</v>
      </c>
      <c r="Q1407" s="7">
        <f t="shared" si="463"/>
        <v>2591295.5500000003</v>
      </c>
      <c r="R1407" s="44" t="str">
        <f>VLOOKUP(F1407,'Set up'!$A$2:$E$44,5,FALSE)</f>
        <v>Trsf</v>
      </c>
    </row>
    <row r="1408" spans="1:19" x14ac:dyDescent="0.3">
      <c r="A1408" s="4" t="s">
        <v>1266</v>
      </c>
      <c r="B1408" s="5" t="e">
        <f t="shared" si="456"/>
        <v>#VALUE!</v>
      </c>
      <c r="C1408" s="5" t="e">
        <f t="shared" si="457"/>
        <v>#VALUE!</v>
      </c>
      <c r="D1408" s="5" t="s">
        <v>1265</v>
      </c>
      <c r="E1408" s="5" t="str">
        <f>VLOOKUP(F1408,'Set up'!$A$2:$C$44,2,FALSE)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 t="e">
        <f t="shared" si="449"/>
        <v>#VALUE!</v>
      </c>
      <c r="L1408" s="5" t="e">
        <f t="shared" si="460"/>
        <v>#VALUE!</v>
      </c>
      <c r="M1408" s="5" t="e">
        <f t="shared" si="461"/>
        <v>#VALUE!</v>
      </c>
      <c r="N1408" s="6">
        <v>1587.6000000000001</v>
      </c>
      <c r="P1408" s="6">
        <f t="shared" si="462"/>
        <v>1587.6000000000001</v>
      </c>
      <c r="Q1408" s="7">
        <f t="shared" si="463"/>
        <v>2592883.1500000004</v>
      </c>
      <c r="R1408" s="44" t="str">
        <f>VLOOKUP(F1408,'Set up'!$A$2:$E$44,5,FALSE)</f>
        <v>Trsf</v>
      </c>
    </row>
    <row r="1409" spans="1:19" x14ac:dyDescent="0.3">
      <c r="A1409" s="4" t="s">
        <v>1266</v>
      </c>
      <c r="B1409" s="5" t="e">
        <f t="shared" si="456"/>
        <v>#VALUE!</v>
      </c>
      <c r="C1409" s="5" t="e">
        <f t="shared" si="457"/>
        <v>#VALUE!</v>
      </c>
      <c r="D1409" s="5" t="s">
        <v>1265</v>
      </c>
      <c r="E1409" s="5" t="str">
        <f>VLOOKUP(F1409,'Set up'!$A$2:$C$44,2,FALSE)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 t="e">
        <f t="shared" si="449"/>
        <v>#VALUE!</v>
      </c>
      <c r="L1409" s="5" t="e">
        <f t="shared" si="460"/>
        <v>#VALUE!</v>
      </c>
      <c r="M1409" s="5" t="e">
        <f t="shared" si="461"/>
        <v>#VALUE!</v>
      </c>
      <c r="N1409" s="6">
        <v>1008</v>
      </c>
      <c r="P1409" s="6">
        <f t="shared" si="462"/>
        <v>1008</v>
      </c>
      <c r="Q1409" s="7">
        <f t="shared" si="463"/>
        <v>2593891.1500000004</v>
      </c>
      <c r="R1409" s="44" t="str">
        <f>VLOOKUP(F1409,'Set up'!$A$2:$E$44,5,FALSE)</f>
        <v>Trsf</v>
      </c>
    </row>
    <row r="1410" spans="1:19" x14ac:dyDescent="0.3">
      <c r="A1410" s="4" t="s">
        <v>1266</v>
      </c>
      <c r="B1410" s="5" t="e">
        <f t="shared" si="456"/>
        <v>#VALUE!</v>
      </c>
      <c r="C1410" s="5" t="e">
        <f t="shared" si="457"/>
        <v>#VALUE!</v>
      </c>
      <c r="D1410" s="5" t="s">
        <v>1265</v>
      </c>
      <c r="E1410" s="5" t="str">
        <f>VLOOKUP(F1410,'Set up'!$A$2:$C$44,2,FALSE)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 t="e">
        <f t="shared" si="449"/>
        <v>#VALUE!</v>
      </c>
      <c r="L1410" s="5" t="e">
        <f t="shared" si="460"/>
        <v>#VALUE!</v>
      </c>
      <c r="M1410" s="5" t="e">
        <f t="shared" si="461"/>
        <v>#VALUE!</v>
      </c>
      <c r="N1410" s="6">
        <v>1000</v>
      </c>
      <c r="P1410" s="6">
        <f t="shared" si="462"/>
        <v>1000</v>
      </c>
      <c r="Q1410" s="7">
        <f t="shared" si="463"/>
        <v>2594891.1500000004</v>
      </c>
      <c r="R1410" s="44" t="str">
        <f>VLOOKUP(F1410,'Set up'!$A$2:$E$44,5,FALSE)</f>
        <v>Trsf</v>
      </c>
    </row>
    <row r="1411" spans="1:19" x14ac:dyDescent="0.3">
      <c r="A1411" s="4" t="s">
        <v>1266</v>
      </c>
      <c r="B1411" s="5" t="e">
        <f t="shared" si="456"/>
        <v>#VALUE!</v>
      </c>
      <c r="C1411" s="5" t="e">
        <f t="shared" si="457"/>
        <v>#VALUE!</v>
      </c>
      <c r="D1411" s="5" t="s">
        <v>1268</v>
      </c>
      <c r="E1411" s="5" t="str">
        <f>VLOOKUP(F1411,'Set up'!$A$2:$C$44,2,FALSE)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 t="e">
        <f t="shared" si="449"/>
        <v>#VALUE!</v>
      </c>
      <c r="L1411" s="5" t="e">
        <f t="shared" si="460"/>
        <v>#VALUE!</v>
      </c>
      <c r="M1411" s="5" t="e">
        <f t="shared" si="461"/>
        <v>#VALUE!</v>
      </c>
      <c r="N1411" s="6">
        <v>437.5</v>
      </c>
      <c r="P1411" s="6">
        <f t="shared" si="462"/>
        <v>437.5</v>
      </c>
      <c r="Q1411" s="7">
        <f t="shared" si="463"/>
        <v>2595328.6500000004</v>
      </c>
      <c r="R1411" s="44" t="str">
        <f>VLOOKUP(F1411,'Set up'!$A$2:$E$44,5,FALSE)</f>
        <v>Trsf</v>
      </c>
    </row>
    <row r="1412" spans="1:19" x14ac:dyDescent="0.3">
      <c r="A1412" s="4" t="s">
        <v>1266</v>
      </c>
      <c r="B1412" s="5" t="e">
        <f t="shared" si="456"/>
        <v>#VALUE!</v>
      </c>
      <c r="C1412" s="5" t="e">
        <f t="shared" si="457"/>
        <v>#VALUE!</v>
      </c>
      <c r="D1412" s="5" t="s">
        <v>1269</v>
      </c>
      <c r="E1412" s="5" t="str">
        <f>VLOOKUP(F1412,'Set up'!$A$2:$C$44,2,FALSE)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 t="e">
        <f t="shared" si="449"/>
        <v>#VALUE!</v>
      </c>
      <c r="L1412" s="5" t="e">
        <f t="shared" si="460"/>
        <v>#VALUE!</v>
      </c>
      <c r="M1412" s="5" t="e">
        <f t="shared" si="461"/>
        <v>#VALUE!</v>
      </c>
      <c r="N1412" s="6">
        <v>3476</v>
      </c>
      <c r="P1412" s="6">
        <f t="shared" si="462"/>
        <v>3476</v>
      </c>
      <c r="Q1412" s="7">
        <f t="shared" si="463"/>
        <v>2598804.6500000004</v>
      </c>
      <c r="R1412" s="44" t="str">
        <f>VLOOKUP(F1412,'Set up'!$A$2:$E$44,5,FALSE)</f>
        <v>Trsf</v>
      </c>
    </row>
    <row r="1413" spans="1:19" x14ac:dyDescent="0.3">
      <c r="A1413" s="4" t="s">
        <v>1266</v>
      </c>
      <c r="B1413" s="5" t="e">
        <f t="shared" si="456"/>
        <v>#VALUE!</v>
      </c>
      <c r="C1413" s="5" t="e">
        <f t="shared" si="457"/>
        <v>#VALUE!</v>
      </c>
      <c r="D1413" s="5" t="s">
        <v>1269</v>
      </c>
      <c r="E1413" s="5" t="str">
        <f>VLOOKUP(F1413,'Set up'!$A$2:$C$44,2,FALSE)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 t="e">
        <f t="shared" si="449"/>
        <v>#VALUE!</v>
      </c>
      <c r="L1413" s="5" t="e">
        <f t="shared" si="460"/>
        <v>#VALUE!</v>
      </c>
      <c r="M1413" s="5" t="e">
        <f t="shared" si="461"/>
        <v>#VALUE!</v>
      </c>
      <c r="N1413" s="6">
        <v>3828</v>
      </c>
      <c r="P1413" s="6">
        <f t="shared" si="462"/>
        <v>3828</v>
      </c>
      <c r="Q1413" s="7">
        <f t="shared" si="463"/>
        <v>2602632.6500000004</v>
      </c>
      <c r="R1413" s="44" t="str">
        <f>VLOOKUP(F1413,'Set up'!$A$2:$E$44,5,FALSE)</f>
        <v>Trsf</v>
      </c>
    </row>
    <row r="1414" spans="1:19" x14ac:dyDescent="0.3">
      <c r="A1414" s="4" t="s">
        <v>1266</v>
      </c>
      <c r="B1414" s="5" t="e">
        <f t="shared" si="456"/>
        <v>#VALUE!</v>
      </c>
      <c r="C1414" s="5" t="e">
        <f t="shared" si="457"/>
        <v>#VALUE!</v>
      </c>
      <c r="D1414" s="5" t="s">
        <v>1270</v>
      </c>
      <c r="E1414" s="5" t="str">
        <f>VLOOKUP(F1414,'Set up'!$A$2:$C$44,2,FALSE)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 t="e">
        <f t="shared" si="449"/>
        <v>#VALUE!</v>
      </c>
      <c r="L1414" s="5" t="e">
        <f t="shared" si="460"/>
        <v>#VALUE!</v>
      </c>
      <c r="M1414" s="5" t="e">
        <f t="shared" si="461"/>
        <v>#VALUE!</v>
      </c>
      <c r="N1414" s="6">
        <v>100</v>
      </c>
      <c r="O1414" s="6">
        <f t="shared" ref="O1414:O1419" si="464">-N1414</f>
        <v>-100</v>
      </c>
      <c r="P1414" s="6">
        <f t="shared" si="462"/>
        <v>0</v>
      </c>
      <c r="Q1414" s="7">
        <f t="shared" si="463"/>
        <v>2602732.6500000004</v>
      </c>
      <c r="R1414" s="44" t="str">
        <f>VLOOKUP(F1414,'Set up'!$A$2:$E$44,5,FALSE)</f>
        <v>Trsf</v>
      </c>
      <c r="S1414" s="1" t="s">
        <v>1689</v>
      </c>
    </row>
    <row r="1415" spans="1:19" x14ac:dyDescent="0.3">
      <c r="A1415" s="4" t="s">
        <v>1266</v>
      </c>
      <c r="B1415" s="5" t="e">
        <f t="shared" si="456"/>
        <v>#VALUE!</v>
      </c>
      <c r="C1415" s="5" t="e">
        <f t="shared" si="457"/>
        <v>#VALUE!</v>
      </c>
      <c r="D1415" s="5" t="s">
        <v>1270</v>
      </c>
      <c r="E1415" s="5" t="str">
        <f>VLOOKUP(F1415,'Set up'!$A$2:$C$44,2,FALSE)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 t="e">
        <f t="shared" si="449"/>
        <v>#VALUE!</v>
      </c>
      <c r="L1415" s="5" t="e">
        <f t="shared" si="460"/>
        <v>#VALUE!</v>
      </c>
      <c r="M1415" s="5" t="e">
        <f t="shared" si="461"/>
        <v>#VALUE!</v>
      </c>
      <c r="N1415" s="6">
        <v>102</v>
      </c>
      <c r="O1415" s="6">
        <f t="shared" si="464"/>
        <v>-102</v>
      </c>
      <c r="P1415" s="6">
        <f t="shared" si="462"/>
        <v>0</v>
      </c>
      <c r="Q1415" s="7">
        <f t="shared" si="463"/>
        <v>2602834.6500000004</v>
      </c>
      <c r="R1415" s="44" t="str">
        <f>VLOOKUP(F1415,'Set up'!$A$2:$E$44,5,FALSE)</f>
        <v>Trsf</v>
      </c>
      <c r="S1415" s="1" t="s">
        <v>1690</v>
      </c>
    </row>
    <row r="1416" spans="1:19" x14ac:dyDescent="0.3">
      <c r="A1416" s="4" t="s">
        <v>1274</v>
      </c>
      <c r="B1416" s="5" t="e">
        <f t="shared" si="456"/>
        <v>#VALUE!</v>
      </c>
      <c r="C1416" s="5" t="e">
        <f t="shared" si="457"/>
        <v>#VALUE!</v>
      </c>
      <c r="D1416" s="5" t="s">
        <v>1273</v>
      </c>
      <c r="E1416" s="5" t="str">
        <f>VLOOKUP(F1416,'Set up'!$A$2:$C$44,2,FALSE)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 t="e">
        <f t="shared" si="449"/>
        <v>#VALUE!</v>
      </c>
      <c r="L1416" s="5" t="e">
        <f t="shared" si="460"/>
        <v>#VALUE!</v>
      </c>
      <c r="M1416" s="5" t="e">
        <f t="shared" si="461"/>
        <v>#VALUE!</v>
      </c>
      <c r="N1416" s="6">
        <v>1870</v>
      </c>
      <c r="O1416" s="6">
        <f t="shared" si="464"/>
        <v>-1870</v>
      </c>
      <c r="P1416" s="6">
        <f t="shared" si="462"/>
        <v>0</v>
      </c>
      <c r="Q1416" s="7">
        <f t="shared" si="463"/>
        <v>2604704.6500000004</v>
      </c>
      <c r="R1416" s="44" t="str">
        <f>VLOOKUP(F1416,'Set up'!$A$2:$E$44,5,FALSE)</f>
        <v>PD Chq</v>
      </c>
      <c r="S1416" s="1" t="s">
        <v>1693</v>
      </c>
    </row>
    <row r="1417" spans="1:19" x14ac:dyDescent="0.3">
      <c r="A1417" s="4" t="s">
        <v>1274</v>
      </c>
      <c r="B1417" s="5" t="e">
        <f t="shared" si="456"/>
        <v>#VALUE!</v>
      </c>
      <c r="C1417" s="5" t="e">
        <f t="shared" si="457"/>
        <v>#VALUE!</v>
      </c>
      <c r="D1417" s="5" t="s">
        <v>1273</v>
      </c>
      <c r="E1417" s="5" t="str">
        <f>VLOOKUP(F1417,'Set up'!$A$2:$C$44,2,FALSE)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 t="e">
        <f t="shared" si="449"/>
        <v>#VALUE!</v>
      </c>
      <c r="L1417" s="5" t="e">
        <f t="shared" si="460"/>
        <v>#VALUE!</v>
      </c>
      <c r="M1417" s="5" t="e">
        <f t="shared" si="461"/>
        <v>#VALUE!</v>
      </c>
      <c r="N1417" s="6">
        <v>510</v>
      </c>
      <c r="O1417" s="6">
        <f t="shared" si="464"/>
        <v>-510</v>
      </c>
      <c r="P1417" s="6">
        <f t="shared" si="462"/>
        <v>0</v>
      </c>
      <c r="Q1417" s="7">
        <f t="shared" si="463"/>
        <v>2605214.6500000004</v>
      </c>
      <c r="R1417" s="44" t="str">
        <f>VLOOKUP(F1417,'Set up'!$A$2:$E$44,5,FALSE)</f>
        <v>PD Chq</v>
      </c>
      <c r="S1417" s="1" t="s">
        <v>1693</v>
      </c>
    </row>
    <row r="1418" spans="1:19" x14ac:dyDescent="0.3">
      <c r="A1418" s="4" t="s">
        <v>1274</v>
      </c>
      <c r="B1418" s="5" t="e">
        <f t="shared" si="456"/>
        <v>#VALUE!</v>
      </c>
      <c r="C1418" s="5" t="e">
        <f t="shared" si="457"/>
        <v>#VALUE!</v>
      </c>
      <c r="D1418" s="5" t="s">
        <v>1273</v>
      </c>
      <c r="E1418" s="5" t="str">
        <f>VLOOKUP(F1418,'Set up'!$A$2:$C$44,2,FALSE)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 t="e">
        <f t="shared" si="449"/>
        <v>#VALUE!</v>
      </c>
      <c r="L1418" s="5" t="e">
        <f t="shared" si="460"/>
        <v>#VALUE!</v>
      </c>
      <c r="M1418" s="5" t="e">
        <f t="shared" si="461"/>
        <v>#VALUE!</v>
      </c>
      <c r="N1418" s="6">
        <v>95</v>
      </c>
      <c r="O1418" s="6">
        <f t="shared" si="464"/>
        <v>-95</v>
      </c>
      <c r="P1418" s="6">
        <f t="shared" si="462"/>
        <v>0</v>
      </c>
      <c r="Q1418" s="7">
        <f t="shared" si="463"/>
        <v>2605309.6500000004</v>
      </c>
      <c r="R1418" s="44" t="str">
        <f>VLOOKUP(F1418,'Set up'!$A$2:$E$44,5,FALSE)</f>
        <v>PD Chq</v>
      </c>
      <c r="S1418" s="1" t="s">
        <v>1693</v>
      </c>
    </row>
    <row r="1419" spans="1:19" x14ac:dyDescent="0.3">
      <c r="A1419" s="4">
        <v>44978</v>
      </c>
      <c r="B1419" s="5">
        <f t="shared" si="456"/>
        <v>2</v>
      </c>
      <c r="C1419" s="5">
        <f t="shared" si="457"/>
        <v>2023</v>
      </c>
      <c r="D1419" s="5" t="s">
        <v>1275</v>
      </c>
      <c r="E1419" s="5" t="str">
        <f>VLOOKUP(F1419,'Set up'!$A$2:$C$44,2,FALSE)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49"/>
        <v>45098</v>
      </c>
      <c r="L1419" s="5">
        <f t="shared" si="460"/>
        <v>6</v>
      </c>
      <c r="M1419" s="5">
        <f t="shared" si="461"/>
        <v>2023</v>
      </c>
      <c r="N1419" s="6">
        <v>1620</v>
      </c>
      <c r="O1419" s="6">
        <f t="shared" si="464"/>
        <v>-1620</v>
      </c>
      <c r="P1419" s="6">
        <f t="shared" si="462"/>
        <v>0</v>
      </c>
      <c r="Q1419" s="7">
        <f t="shared" si="463"/>
        <v>2606929.6500000004</v>
      </c>
      <c r="R1419" s="44" t="str">
        <f>VLOOKUP(F1419,'Set up'!$A$2:$E$44,5,FALSE)</f>
        <v>Chq</v>
      </c>
      <c r="S1419" s="1" t="s">
        <v>1787</v>
      </c>
    </row>
    <row r="1420" spans="1:19" x14ac:dyDescent="0.3">
      <c r="A1420" s="4">
        <v>44978</v>
      </c>
      <c r="B1420" s="5">
        <f t="shared" si="456"/>
        <v>2</v>
      </c>
      <c r="C1420" s="5">
        <f t="shared" si="457"/>
        <v>2023</v>
      </c>
      <c r="D1420" s="5" t="s">
        <v>1276</v>
      </c>
      <c r="E1420" s="5" t="str">
        <f>VLOOKUP(F1420,'Set up'!$A$2:$C$44,2,FALSE)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49"/>
        <v>44978</v>
      </c>
      <c r="L1420" s="5">
        <f t="shared" si="460"/>
        <v>2</v>
      </c>
      <c r="M1420" s="5">
        <f t="shared" si="461"/>
        <v>2023</v>
      </c>
      <c r="N1420" s="6">
        <v>750</v>
      </c>
      <c r="P1420" s="6">
        <f t="shared" si="462"/>
        <v>750</v>
      </c>
      <c r="Q1420" s="7">
        <f t="shared" si="463"/>
        <v>2607679.6500000004</v>
      </c>
      <c r="R1420" s="44" t="str">
        <f>VLOOKUP(F1420,'Set up'!$A$2:$E$44,5,FALSE)</f>
        <v>Trsf</v>
      </c>
    </row>
    <row r="1421" spans="1:19" x14ac:dyDescent="0.3">
      <c r="A1421" s="4">
        <v>44978</v>
      </c>
      <c r="B1421" s="5">
        <f t="shared" si="456"/>
        <v>2</v>
      </c>
      <c r="C1421" s="5">
        <f t="shared" si="457"/>
        <v>2023</v>
      </c>
      <c r="D1421" s="5" t="s">
        <v>1277</v>
      </c>
      <c r="E1421" s="5" t="str">
        <f>VLOOKUP(F1421,'Set up'!$A$2:$C$44,2,FALSE)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49"/>
        <v>44978</v>
      </c>
      <c r="L1421" s="5">
        <f t="shared" si="460"/>
        <v>2</v>
      </c>
      <c r="M1421" s="5">
        <f t="shared" si="461"/>
        <v>2023</v>
      </c>
      <c r="N1421" s="6">
        <v>8690</v>
      </c>
      <c r="P1421" s="6">
        <f t="shared" si="462"/>
        <v>8690</v>
      </c>
      <c r="Q1421" s="7">
        <f t="shared" si="463"/>
        <v>2616369.6500000004</v>
      </c>
      <c r="R1421" s="44" t="str">
        <f>VLOOKUP(F1421,'Set up'!$A$2:$E$44,5,FALSE)</f>
        <v>Trsf</v>
      </c>
    </row>
    <row r="1422" spans="1:19" x14ac:dyDescent="0.3">
      <c r="A1422" s="4">
        <v>44978</v>
      </c>
      <c r="B1422" s="5">
        <f t="shared" si="456"/>
        <v>2</v>
      </c>
      <c r="C1422" s="5">
        <f t="shared" si="457"/>
        <v>2023</v>
      </c>
      <c r="D1422" s="5" t="s">
        <v>1277</v>
      </c>
      <c r="E1422" s="5" t="str">
        <f>VLOOKUP(F1422,'Set up'!$A$2:$C$44,2,FALSE)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49"/>
        <v>44978</v>
      </c>
      <c r="L1422" s="5">
        <f t="shared" si="460"/>
        <v>2</v>
      </c>
      <c r="M1422" s="5">
        <f t="shared" si="461"/>
        <v>2023</v>
      </c>
      <c r="N1422" s="6">
        <v>17380</v>
      </c>
      <c r="P1422" s="6">
        <f t="shared" si="462"/>
        <v>17380</v>
      </c>
      <c r="Q1422" s="7">
        <f t="shared" si="463"/>
        <v>2633749.6500000004</v>
      </c>
      <c r="R1422" s="44" t="str">
        <f>VLOOKUP(F1422,'Set up'!$A$2:$E$44,5,FALSE)</f>
        <v>Trsf</v>
      </c>
    </row>
    <row r="1423" spans="1:19" x14ac:dyDescent="0.3">
      <c r="A1423" s="4">
        <v>44978</v>
      </c>
      <c r="B1423" s="5">
        <f t="shared" si="456"/>
        <v>2</v>
      </c>
      <c r="C1423" s="5">
        <f t="shared" si="457"/>
        <v>2023</v>
      </c>
      <c r="D1423" s="5" t="s">
        <v>1277</v>
      </c>
      <c r="E1423" s="5" t="str">
        <f>VLOOKUP(F1423,'Set up'!$A$2:$C$44,2,FALSE)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49"/>
        <v>44978</v>
      </c>
      <c r="L1423" s="5">
        <f t="shared" si="460"/>
        <v>2</v>
      </c>
      <c r="M1423" s="5">
        <f t="shared" si="461"/>
        <v>2023</v>
      </c>
      <c r="N1423" s="6">
        <v>10260</v>
      </c>
      <c r="P1423" s="6">
        <f t="shared" si="462"/>
        <v>10260</v>
      </c>
      <c r="Q1423" s="7">
        <f t="shared" si="463"/>
        <v>2644009.6500000004</v>
      </c>
      <c r="R1423" s="44" t="str">
        <f>VLOOKUP(F1423,'Set up'!$A$2:$E$44,5,FALSE)</f>
        <v>Trsf</v>
      </c>
    </row>
    <row r="1424" spans="1:19" x14ac:dyDescent="0.3">
      <c r="A1424" s="4">
        <v>44978</v>
      </c>
      <c r="B1424" s="5">
        <f t="shared" si="456"/>
        <v>2</v>
      </c>
      <c r="C1424" s="5">
        <f t="shared" si="457"/>
        <v>2023</v>
      </c>
      <c r="D1424" s="5" t="s">
        <v>1277</v>
      </c>
      <c r="E1424" s="5" t="str">
        <f>VLOOKUP(F1424,'Set up'!$A$2:$C$44,2,FALSE)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49"/>
        <v>44978</v>
      </c>
      <c r="L1424" s="5">
        <f t="shared" si="460"/>
        <v>2</v>
      </c>
      <c r="M1424" s="5">
        <f t="shared" si="461"/>
        <v>2023</v>
      </c>
      <c r="N1424" s="6">
        <v>5040</v>
      </c>
      <c r="P1424" s="6">
        <f t="shared" si="462"/>
        <v>5040</v>
      </c>
      <c r="Q1424" s="7">
        <f t="shared" si="463"/>
        <v>2649049.6500000004</v>
      </c>
      <c r="R1424" s="44" t="str">
        <f>VLOOKUP(F1424,'Set up'!$A$2:$E$44,5,FALSE)</f>
        <v>Trsf</v>
      </c>
    </row>
    <row r="1425" spans="1:19" x14ac:dyDescent="0.3">
      <c r="A1425" s="4">
        <v>44978</v>
      </c>
      <c r="B1425" s="5">
        <f t="shared" si="456"/>
        <v>2</v>
      </c>
      <c r="C1425" s="5">
        <f t="shared" si="457"/>
        <v>2023</v>
      </c>
      <c r="D1425" s="5" t="s">
        <v>1277</v>
      </c>
      <c r="E1425" s="5" t="str">
        <f>VLOOKUP(F1425,'Set up'!$A$2:$C$44,2,FALSE)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49"/>
        <v>44978</v>
      </c>
      <c r="L1425" s="5">
        <f t="shared" si="460"/>
        <v>2</v>
      </c>
      <c r="M1425" s="5">
        <f t="shared" si="461"/>
        <v>2023</v>
      </c>
      <c r="N1425" s="6">
        <v>380</v>
      </c>
      <c r="P1425" s="6">
        <f t="shared" si="462"/>
        <v>380</v>
      </c>
      <c r="Q1425" s="7">
        <f t="shared" si="463"/>
        <v>2649429.6500000004</v>
      </c>
      <c r="R1425" s="44" t="str">
        <f>VLOOKUP(F1425,'Set up'!$A$2:$E$44,5,FALSE)</f>
        <v>Trsf</v>
      </c>
    </row>
    <row r="1426" spans="1:19" x14ac:dyDescent="0.3">
      <c r="A1426" s="4">
        <v>44978</v>
      </c>
      <c r="B1426" s="5">
        <f t="shared" si="456"/>
        <v>2</v>
      </c>
      <c r="C1426" s="5">
        <f t="shared" si="457"/>
        <v>2023</v>
      </c>
      <c r="D1426" s="5" t="s">
        <v>1277</v>
      </c>
      <c r="E1426" s="5" t="str">
        <f>VLOOKUP(F1426,'Set up'!$A$2:$C$44,2,FALSE)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49"/>
        <v>44978</v>
      </c>
      <c r="L1426" s="5">
        <f t="shared" si="460"/>
        <v>2</v>
      </c>
      <c r="M1426" s="5">
        <f t="shared" si="461"/>
        <v>2023</v>
      </c>
      <c r="N1426" s="6">
        <v>2000</v>
      </c>
      <c r="P1426" s="6">
        <f t="shared" si="462"/>
        <v>2000</v>
      </c>
      <c r="Q1426" s="7">
        <f t="shared" si="463"/>
        <v>2651429.6500000004</v>
      </c>
      <c r="R1426" s="44" t="str">
        <f>VLOOKUP(F1426,'Set up'!$A$2:$E$44,5,FALSE)</f>
        <v>Trsf</v>
      </c>
    </row>
    <row r="1427" spans="1:19" x14ac:dyDescent="0.3">
      <c r="A1427" s="4" t="s">
        <v>1280</v>
      </c>
      <c r="B1427" s="5" t="e">
        <f t="shared" si="456"/>
        <v>#VALUE!</v>
      </c>
      <c r="C1427" s="5" t="e">
        <f t="shared" si="457"/>
        <v>#VALUE!</v>
      </c>
      <c r="D1427" s="5" t="s">
        <v>1278</v>
      </c>
      <c r="E1427" s="5" t="str">
        <f>VLOOKUP(F1427,'Set up'!$A$2:$C$44,2,FALSE)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 t="e">
        <f t="shared" si="449"/>
        <v>#VALUE!</v>
      </c>
      <c r="L1427" s="5" t="e">
        <f t="shared" si="460"/>
        <v>#VALUE!</v>
      </c>
      <c r="M1427" s="5" t="e">
        <f t="shared" si="461"/>
        <v>#VALUE!</v>
      </c>
      <c r="N1427" s="6">
        <v>1059.5</v>
      </c>
      <c r="P1427" s="6">
        <f t="shared" si="462"/>
        <v>1059.5</v>
      </c>
      <c r="Q1427" s="7">
        <f t="shared" si="463"/>
        <v>2652489.1500000004</v>
      </c>
      <c r="R1427" s="44" t="str">
        <f>VLOOKUP(F1427,'Set up'!$A$2:$E$44,5,FALSE)</f>
        <v>Trsf</v>
      </c>
    </row>
    <row r="1428" spans="1:19" x14ac:dyDescent="0.3">
      <c r="A1428" s="4" t="s">
        <v>1281</v>
      </c>
      <c r="B1428" s="5" t="e">
        <f t="shared" si="456"/>
        <v>#VALUE!</v>
      </c>
      <c r="C1428" s="5" t="e">
        <f t="shared" si="457"/>
        <v>#VALUE!</v>
      </c>
      <c r="D1428" s="5" t="s">
        <v>1279</v>
      </c>
      <c r="E1428" s="5" t="str">
        <f>VLOOKUP(F1428,'Set up'!$A$2:$C$44,2,FALSE)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 t="e">
        <f t="shared" si="449"/>
        <v>#VALUE!</v>
      </c>
      <c r="L1428" s="5" t="e">
        <f t="shared" si="460"/>
        <v>#VALUE!</v>
      </c>
      <c r="M1428" s="5" t="e">
        <f t="shared" si="461"/>
        <v>#VALUE!</v>
      </c>
      <c r="N1428" s="6">
        <v>187.5</v>
      </c>
      <c r="P1428" s="6">
        <f t="shared" si="462"/>
        <v>187.5</v>
      </c>
      <c r="Q1428" s="7">
        <f t="shared" si="463"/>
        <v>2652676.6500000004</v>
      </c>
      <c r="R1428" s="44" t="str">
        <f>VLOOKUP(F1428,'Set up'!$A$2:$E$44,5,FALSE)</f>
        <v>Trsf</v>
      </c>
    </row>
    <row r="1429" spans="1:19" x14ac:dyDescent="0.3">
      <c r="A1429" s="4" t="s">
        <v>1281</v>
      </c>
      <c r="B1429" s="5" t="e">
        <f t="shared" ref="B1429:B1432" si="465">MONTH(A1429)</f>
        <v>#VALUE!</v>
      </c>
      <c r="C1429" s="5" t="e">
        <f t="shared" ref="C1429:C1432" si="466">YEAR(A1429)</f>
        <v>#VALUE!</v>
      </c>
      <c r="D1429" s="5" t="s">
        <v>1279</v>
      </c>
      <c r="E1429" s="5" t="str">
        <f>VLOOKUP(F1429,'Set up'!$A$2:$C$44,2,FALSE)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 t="e">
        <f t="shared" si="449"/>
        <v>#VALUE!</v>
      </c>
      <c r="L1429" s="5" t="e">
        <f t="shared" ref="L1429:L1432" si="467">MONTH(K1429)</f>
        <v>#VALUE!</v>
      </c>
      <c r="M1429" s="5" t="e">
        <f t="shared" ref="M1429:M1432" si="468">YEAR(K1429)</f>
        <v>#VALUE!</v>
      </c>
      <c r="N1429" s="6">
        <v>380</v>
      </c>
      <c r="P1429" s="6">
        <f t="shared" ref="P1429:P1432" si="469">SUM(N1429+O1429)</f>
        <v>380</v>
      </c>
      <c r="Q1429" s="7">
        <f t="shared" ref="Q1429:Q1432" si="470">SUM(Q1428+N1429)</f>
        <v>2653056.6500000004</v>
      </c>
      <c r="R1429" s="44" t="str">
        <f>VLOOKUP(F1429,'Set up'!$A$2:$E$44,5,FALSE)</f>
        <v>Trsf</v>
      </c>
    </row>
    <row r="1430" spans="1:19" x14ac:dyDescent="0.3">
      <c r="A1430" s="4" t="s">
        <v>1281</v>
      </c>
      <c r="B1430" s="5" t="e">
        <f t="shared" si="465"/>
        <v>#VALUE!</v>
      </c>
      <c r="C1430" s="5" t="e">
        <f t="shared" si="466"/>
        <v>#VALUE!</v>
      </c>
      <c r="D1430" s="5" t="s">
        <v>1279</v>
      </c>
      <c r="E1430" s="5" t="str">
        <f>VLOOKUP(F1430,'Set up'!$A$2:$C$44,2,FALSE)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 t="e">
        <f t="shared" si="449"/>
        <v>#VALUE!</v>
      </c>
      <c r="L1430" s="5" t="e">
        <f t="shared" si="467"/>
        <v>#VALUE!</v>
      </c>
      <c r="M1430" s="5" t="e">
        <f t="shared" si="468"/>
        <v>#VALUE!</v>
      </c>
      <c r="N1430" s="6">
        <v>1000</v>
      </c>
      <c r="P1430" s="6">
        <f t="shared" si="469"/>
        <v>1000</v>
      </c>
      <c r="Q1430" s="7">
        <f t="shared" si="470"/>
        <v>2654056.6500000004</v>
      </c>
      <c r="R1430" s="44" t="str">
        <f>VLOOKUP(F1430,'Set up'!$A$2:$E$44,5,FALSE)</f>
        <v>Trsf</v>
      </c>
    </row>
    <row r="1431" spans="1:19" x14ac:dyDescent="0.3">
      <c r="A1431" s="4" t="s">
        <v>1281</v>
      </c>
      <c r="B1431" s="5" t="e">
        <f t="shared" si="465"/>
        <v>#VALUE!</v>
      </c>
      <c r="C1431" s="5" t="e">
        <f t="shared" si="466"/>
        <v>#VALUE!</v>
      </c>
      <c r="D1431" s="5" t="s">
        <v>1282</v>
      </c>
      <c r="E1431" s="5" t="str">
        <f>VLOOKUP(F1431,'Set up'!$A$2:$C$44,2,FALSE)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 t="e">
        <f t="shared" si="449"/>
        <v>#VALUE!</v>
      </c>
      <c r="L1431" s="5" t="e">
        <f t="shared" si="467"/>
        <v>#VALUE!</v>
      </c>
      <c r="M1431" s="5" t="e">
        <f t="shared" si="468"/>
        <v>#VALUE!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0"/>
        <v>2654899.0500000003</v>
      </c>
      <c r="R1431" s="44" t="str">
        <f>VLOOKUP(F1431,'Set up'!$A$2:$E$44,5,FALSE)</f>
        <v>Trsf</v>
      </c>
      <c r="S1431" s="1" t="s">
        <v>1670</v>
      </c>
    </row>
    <row r="1432" spans="1:19" x14ac:dyDescent="0.3">
      <c r="A1432" s="4" t="s">
        <v>1285</v>
      </c>
      <c r="B1432" s="5" t="e">
        <f t="shared" si="465"/>
        <v>#VALUE!</v>
      </c>
      <c r="C1432" s="5" t="e">
        <f t="shared" si="466"/>
        <v>#VALUE!</v>
      </c>
      <c r="D1432" s="5" t="s">
        <v>1283</v>
      </c>
      <c r="E1432" s="5" t="str">
        <f>VLOOKUP(F1432,'Set up'!$A$2:$C$44,2,FALSE)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 t="e">
        <f t="shared" ref="K1432:K1495" si="471">A1432+J1432</f>
        <v>#VALUE!</v>
      </c>
      <c r="L1432" s="5" t="e">
        <f t="shared" si="467"/>
        <v>#VALUE!</v>
      </c>
      <c r="M1432" s="5" t="e">
        <f t="shared" si="468"/>
        <v>#VALUE!</v>
      </c>
      <c r="N1432" s="6">
        <v>312.5</v>
      </c>
      <c r="O1432" s="6">
        <f t="shared" ref="O1432" si="472">-N1432</f>
        <v>-312.5</v>
      </c>
      <c r="P1432" s="6">
        <f t="shared" si="469"/>
        <v>0</v>
      </c>
      <c r="Q1432" s="7">
        <f t="shared" si="470"/>
        <v>2655211.5500000003</v>
      </c>
      <c r="R1432" s="44" t="str">
        <f>VLOOKUP(F1432,'Set up'!$A$2:$E$44,5,FALSE)</f>
        <v>Trsf</v>
      </c>
      <c r="S1432" s="1" t="s">
        <v>1671</v>
      </c>
    </row>
    <row r="1433" spans="1:19" x14ac:dyDescent="0.3">
      <c r="A1433" s="4" t="s">
        <v>1303</v>
      </c>
      <c r="B1433" s="5">
        <f t="shared" ref="B1433:B1470" si="473">MONTH(A1433)</f>
        <v>1</v>
      </c>
      <c r="C1433" s="5">
        <f t="shared" ref="C1433:C1470" si="474">YEAR(A1433)</f>
        <v>2023</v>
      </c>
      <c r="D1433" s="5" t="s">
        <v>1284</v>
      </c>
      <c r="E1433" s="5" t="str">
        <f>VLOOKUP(F1433,'Set up'!$A$2:$C$44,2,FALSE)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1"/>
        <v>44929</v>
      </c>
      <c r="L1433" s="5">
        <f t="shared" ref="L1433:L1468" si="475">MONTH(K1433)</f>
        <v>1</v>
      </c>
      <c r="M1433" s="5">
        <f t="shared" ref="M1433:M1468" si="476">YEAR(K1433)</f>
        <v>2023</v>
      </c>
      <c r="N1433" s="6">
        <v>1936</v>
      </c>
      <c r="O1433" s="6">
        <f>-946-990</f>
        <v>-1936</v>
      </c>
      <c r="P1433" s="6">
        <f t="shared" ref="P1433:P1470" si="477">SUM(N1433+O1433)</f>
        <v>0</v>
      </c>
      <c r="Q1433" s="7">
        <f t="shared" ref="Q1433:Q1470" si="478">SUM(Q1432+N1433)</f>
        <v>2657147.5500000003</v>
      </c>
      <c r="R1433" s="44" t="str">
        <f>VLOOKUP(F1433,'Set up'!$A$2:$E$44,5,FALSE)</f>
        <v>Trsf</v>
      </c>
      <c r="S1433" s="1" t="s">
        <v>1989</v>
      </c>
    </row>
    <row r="1434" spans="1:19" x14ac:dyDescent="0.3">
      <c r="A1434" s="4" t="s">
        <v>1305</v>
      </c>
      <c r="B1434" s="5">
        <f t="shared" si="473"/>
        <v>2</v>
      </c>
      <c r="C1434" s="5">
        <f t="shared" si="474"/>
        <v>2023</v>
      </c>
      <c r="D1434" s="5" t="s">
        <v>1304</v>
      </c>
      <c r="E1434" s="5" t="str">
        <f>VLOOKUP(F1434,'Set up'!$A$2:$C$44,2,FALSE)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1"/>
        <v>44960</v>
      </c>
      <c r="L1434" s="5">
        <f t="shared" si="475"/>
        <v>2</v>
      </c>
      <c r="M1434" s="5">
        <f t="shared" si="476"/>
        <v>2023</v>
      </c>
      <c r="N1434" s="6">
        <v>1804</v>
      </c>
      <c r="O1434" s="6">
        <f>-N1434</f>
        <v>-1804</v>
      </c>
      <c r="P1434" s="6">
        <f t="shared" si="477"/>
        <v>0</v>
      </c>
      <c r="Q1434" s="7">
        <f t="shared" si="478"/>
        <v>2658951.5500000003</v>
      </c>
      <c r="R1434" s="44" t="str">
        <f>VLOOKUP(F1434,'Set up'!$A$2:$E$44,5,FALSE)</f>
        <v>Trsf</v>
      </c>
      <c r="S1434" s="1" t="s">
        <v>1370</v>
      </c>
    </row>
    <row r="1435" spans="1:19" x14ac:dyDescent="0.3">
      <c r="A1435" s="4" t="s">
        <v>1305</v>
      </c>
      <c r="B1435" s="5">
        <f t="shared" si="473"/>
        <v>2</v>
      </c>
      <c r="C1435" s="5">
        <f t="shared" si="474"/>
        <v>2023</v>
      </c>
      <c r="D1435" s="5" t="s">
        <v>1304</v>
      </c>
      <c r="E1435" s="5" t="str">
        <f>VLOOKUP(F1435,'Set up'!$A$2:$C$44,2,FALSE)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1"/>
        <v>44960</v>
      </c>
      <c r="L1435" s="5">
        <f t="shared" si="475"/>
        <v>2</v>
      </c>
      <c r="M1435" s="5">
        <f t="shared" si="476"/>
        <v>2023</v>
      </c>
      <c r="N1435" s="6">
        <v>912</v>
      </c>
      <c r="O1435" s="6">
        <f>-N1435</f>
        <v>-912</v>
      </c>
      <c r="P1435" s="6">
        <f t="shared" si="477"/>
        <v>0</v>
      </c>
      <c r="Q1435" s="7">
        <f t="shared" si="478"/>
        <v>2659863.5500000003</v>
      </c>
      <c r="R1435" s="44" t="str">
        <f>VLOOKUP(F1435,'Set up'!$A$2:$E$44,5,FALSE)</f>
        <v>Trsf</v>
      </c>
      <c r="S1435" s="1" t="s">
        <v>1370</v>
      </c>
    </row>
    <row r="1436" spans="1:19" x14ac:dyDescent="0.3">
      <c r="A1436" s="4" t="s">
        <v>1305</v>
      </c>
      <c r="B1436" s="5">
        <f t="shared" si="473"/>
        <v>2</v>
      </c>
      <c r="C1436" s="5">
        <f t="shared" si="474"/>
        <v>2023</v>
      </c>
      <c r="D1436" s="5" t="s">
        <v>1308</v>
      </c>
      <c r="E1436" s="5" t="str">
        <f>VLOOKUP(F1436,'Set up'!$A$2:$C$44,2,FALSE)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1"/>
        <v>44960</v>
      </c>
      <c r="L1436" s="5">
        <f t="shared" si="475"/>
        <v>2</v>
      </c>
      <c r="M1436" s="5">
        <f t="shared" si="476"/>
        <v>2023</v>
      </c>
      <c r="N1436" s="6">
        <v>256</v>
      </c>
      <c r="O1436" s="6">
        <f t="shared" ref="O1436:O1437" si="479">-N1436</f>
        <v>-256</v>
      </c>
      <c r="P1436" s="6">
        <f t="shared" si="477"/>
        <v>0</v>
      </c>
      <c r="Q1436" s="7">
        <f t="shared" si="478"/>
        <v>2660119.5500000003</v>
      </c>
      <c r="R1436" s="44" t="str">
        <f>VLOOKUP(F1436,'Set up'!$A$2:$E$44,5,FALSE)</f>
        <v>Trsf</v>
      </c>
      <c r="S1436" s="1" t="s">
        <v>1371</v>
      </c>
    </row>
    <row r="1437" spans="1:19" x14ac:dyDescent="0.3">
      <c r="A1437" s="4" t="s">
        <v>1305</v>
      </c>
      <c r="B1437" s="5">
        <f t="shared" si="473"/>
        <v>2</v>
      </c>
      <c r="C1437" s="5">
        <f t="shared" si="474"/>
        <v>2023</v>
      </c>
      <c r="D1437" s="5" t="s">
        <v>1308</v>
      </c>
      <c r="E1437" s="5" t="str">
        <f>VLOOKUP(F1437,'Set up'!$A$2:$C$44,2,FALSE)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1"/>
        <v>44960</v>
      </c>
      <c r="L1437" s="5">
        <f t="shared" si="475"/>
        <v>2</v>
      </c>
      <c r="M1437" s="5">
        <f t="shared" si="476"/>
        <v>2023</v>
      </c>
      <c r="N1437" s="6">
        <v>110</v>
      </c>
      <c r="O1437" s="6">
        <f t="shared" si="479"/>
        <v>-110</v>
      </c>
      <c r="P1437" s="6">
        <f t="shared" si="477"/>
        <v>0</v>
      </c>
      <c r="Q1437" s="7">
        <f t="shared" si="478"/>
        <v>2660229.5500000003</v>
      </c>
      <c r="R1437" s="44" t="str">
        <f>VLOOKUP(F1437,'Set up'!$A$2:$E$44,5,FALSE)</f>
        <v>Trsf</v>
      </c>
      <c r="S1437" s="1" t="s">
        <v>1371</v>
      </c>
    </row>
    <row r="1438" spans="1:19" x14ac:dyDescent="0.3">
      <c r="A1438" s="4" t="s">
        <v>1310</v>
      </c>
      <c r="B1438" s="5">
        <f t="shared" si="473"/>
        <v>3</v>
      </c>
      <c r="C1438" s="5">
        <f t="shared" si="474"/>
        <v>2023</v>
      </c>
      <c r="D1438" s="5" t="s">
        <v>1309</v>
      </c>
      <c r="E1438" s="5" t="str">
        <f>VLOOKUP(F1438,'Set up'!$A$2:$C$44,2,FALSE)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1"/>
        <v>44988</v>
      </c>
      <c r="L1438" s="5">
        <f t="shared" si="475"/>
        <v>3</v>
      </c>
      <c r="M1438" s="5">
        <f t="shared" si="476"/>
        <v>2023</v>
      </c>
      <c r="N1438" s="6">
        <v>937.5</v>
      </c>
      <c r="P1438" s="6">
        <f t="shared" si="477"/>
        <v>937.5</v>
      </c>
      <c r="Q1438" s="7">
        <f t="shared" si="478"/>
        <v>2661167.0500000003</v>
      </c>
      <c r="R1438" s="44" t="str">
        <f>VLOOKUP(F1438,'Set up'!$A$2:$E$44,5,FALSE)</f>
        <v>Trsf</v>
      </c>
    </row>
    <row r="1439" spans="1:19" x14ac:dyDescent="0.3">
      <c r="A1439" s="4" t="s">
        <v>1310</v>
      </c>
      <c r="B1439" s="5">
        <f t="shared" si="473"/>
        <v>3</v>
      </c>
      <c r="C1439" s="5">
        <f t="shared" si="474"/>
        <v>2023</v>
      </c>
      <c r="D1439" s="5" t="s">
        <v>1313</v>
      </c>
      <c r="E1439" s="5" t="str">
        <f>VLOOKUP(F1439,'Set up'!$A$2:$C$44,2,FALSE)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1"/>
        <v>44988</v>
      </c>
      <c r="L1439" s="5">
        <f t="shared" si="475"/>
        <v>3</v>
      </c>
      <c r="M1439" s="5">
        <f t="shared" si="476"/>
        <v>2023</v>
      </c>
      <c r="N1439" s="6">
        <v>17380</v>
      </c>
      <c r="P1439" s="6">
        <f t="shared" si="477"/>
        <v>17380</v>
      </c>
      <c r="Q1439" s="7">
        <f t="shared" si="478"/>
        <v>2678547.0500000003</v>
      </c>
      <c r="R1439" s="44" t="str">
        <f>VLOOKUP(F1439,'Set up'!$A$2:$E$44,5,FALSE)</f>
        <v>Trsf</v>
      </c>
    </row>
    <row r="1440" spans="1:19" x14ac:dyDescent="0.3">
      <c r="A1440" s="4" t="s">
        <v>1310</v>
      </c>
      <c r="B1440" s="5">
        <f t="shared" si="473"/>
        <v>3</v>
      </c>
      <c r="C1440" s="5">
        <f t="shared" si="474"/>
        <v>2023</v>
      </c>
      <c r="D1440" s="5" t="s">
        <v>1313</v>
      </c>
      <c r="E1440" s="5" t="str">
        <f>VLOOKUP(F1440,'Set up'!$A$2:$C$44,2,FALSE)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1"/>
        <v>44988</v>
      </c>
      <c r="L1440" s="5">
        <f t="shared" si="475"/>
        <v>3</v>
      </c>
      <c r="M1440" s="5">
        <f t="shared" si="476"/>
        <v>2023</v>
      </c>
      <c r="N1440" s="6">
        <v>8690</v>
      </c>
      <c r="P1440" s="6">
        <f t="shared" si="477"/>
        <v>8690</v>
      </c>
      <c r="Q1440" s="7">
        <f t="shared" si="478"/>
        <v>2687237.0500000003</v>
      </c>
      <c r="R1440" s="44" t="str">
        <f>VLOOKUP(F1440,'Set up'!$A$2:$E$44,5,FALSE)</f>
        <v>Trsf</v>
      </c>
    </row>
    <row r="1441" spans="1:19" x14ac:dyDescent="0.3">
      <c r="A1441" s="4" t="s">
        <v>1310</v>
      </c>
      <c r="B1441" s="5">
        <f t="shared" si="473"/>
        <v>3</v>
      </c>
      <c r="C1441" s="5">
        <f t="shared" si="474"/>
        <v>2023</v>
      </c>
      <c r="D1441" s="5" t="s">
        <v>1313</v>
      </c>
      <c r="E1441" s="5" t="str">
        <f>VLOOKUP(F1441,'Set up'!$A$2:$C$44,2,FALSE)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1"/>
        <v>44988</v>
      </c>
      <c r="L1441" s="5">
        <f t="shared" si="475"/>
        <v>3</v>
      </c>
      <c r="M1441" s="5">
        <f t="shared" si="476"/>
        <v>2023</v>
      </c>
      <c r="N1441" s="6">
        <v>9120</v>
      </c>
      <c r="P1441" s="6">
        <f t="shared" si="477"/>
        <v>9120</v>
      </c>
      <c r="Q1441" s="7">
        <f t="shared" si="478"/>
        <v>2696357.0500000003</v>
      </c>
      <c r="R1441" s="44" t="str">
        <f>VLOOKUP(F1441,'Set up'!$A$2:$E$44,5,FALSE)</f>
        <v>Trsf</v>
      </c>
    </row>
    <row r="1442" spans="1:19" x14ac:dyDescent="0.3">
      <c r="A1442" s="4" t="s">
        <v>1310</v>
      </c>
      <c r="B1442" s="5">
        <f t="shared" si="473"/>
        <v>3</v>
      </c>
      <c r="C1442" s="5">
        <f t="shared" si="474"/>
        <v>2023</v>
      </c>
      <c r="D1442" s="5" t="s">
        <v>1313</v>
      </c>
      <c r="E1442" s="5" t="str">
        <f>VLOOKUP(F1442,'Set up'!$A$2:$C$44,2,FALSE)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1"/>
        <v>44988</v>
      </c>
      <c r="L1442" s="5">
        <f t="shared" si="475"/>
        <v>3</v>
      </c>
      <c r="M1442" s="5">
        <f t="shared" si="476"/>
        <v>2023</v>
      </c>
      <c r="N1442" s="6">
        <v>5040</v>
      </c>
      <c r="P1442" s="6">
        <f t="shared" si="477"/>
        <v>5040</v>
      </c>
      <c r="Q1442" s="7">
        <f t="shared" si="478"/>
        <v>2701397.0500000003</v>
      </c>
      <c r="R1442" s="44" t="str">
        <f>VLOOKUP(F1442,'Set up'!$A$2:$E$44,5,FALSE)</f>
        <v>Trsf</v>
      </c>
    </row>
    <row r="1443" spans="1:19" x14ac:dyDescent="0.3">
      <c r="A1443" s="4" t="s">
        <v>1310</v>
      </c>
      <c r="B1443" s="5">
        <f t="shared" si="473"/>
        <v>3</v>
      </c>
      <c r="C1443" s="5">
        <f t="shared" si="474"/>
        <v>2023</v>
      </c>
      <c r="D1443" s="5" t="s">
        <v>1313</v>
      </c>
      <c r="E1443" s="5" t="str">
        <f>VLOOKUP(F1443,'Set up'!$A$2:$C$44,2,FALSE)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1"/>
        <v>44988</v>
      </c>
      <c r="L1443" s="5">
        <f t="shared" si="475"/>
        <v>3</v>
      </c>
      <c r="M1443" s="5">
        <f t="shared" si="476"/>
        <v>2023</v>
      </c>
      <c r="N1443" s="6">
        <v>380</v>
      </c>
      <c r="P1443" s="6">
        <f t="shared" si="477"/>
        <v>380</v>
      </c>
      <c r="Q1443" s="7">
        <f t="shared" si="478"/>
        <v>2701777.0500000003</v>
      </c>
      <c r="R1443" s="44" t="str">
        <f>VLOOKUP(F1443,'Set up'!$A$2:$E$44,5,FALSE)</f>
        <v>Trsf</v>
      </c>
    </row>
    <row r="1444" spans="1:19" x14ac:dyDescent="0.3">
      <c r="A1444" s="4" t="s">
        <v>1310</v>
      </c>
      <c r="B1444" s="5">
        <f t="shared" si="473"/>
        <v>3</v>
      </c>
      <c r="C1444" s="5">
        <f t="shared" si="474"/>
        <v>2023</v>
      </c>
      <c r="D1444" s="5" t="s">
        <v>1313</v>
      </c>
      <c r="E1444" s="5" t="str">
        <f>VLOOKUP(F1444,'Set up'!$A$2:$C$44,2,FALSE)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1"/>
        <v>44988</v>
      </c>
      <c r="L1444" s="5">
        <f t="shared" si="475"/>
        <v>3</v>
      </c>
      <c r="M1444" s="5">
        <f t="shared" si="476"/>
        <v>2023</v>
      </c>
      <c r="N1444" s="6">
        <v>2000</v>
      </c>
      <c r="P1444" s="6">
        <f t="shared" si="477"/>
        <v>2000</v>
      </c>
      <c r="Q1444" s="7">
        <f t="shared" si="478"/>
        <v>2703777.0500000003</v>
      </c>
      <c r="R1444" s="44" t="str">
        <f>VLOOKUP(F1444,'Set up'!$A$2:$E$44,5,FALSE)</f>
        <v>Trsf</v>
      </c>
    </row>
    <row r="1445" spans="1:19" x14ac:dyDescent="0.3">
      <c r="A1445" s="4" t="s">
        <v>1310</v>
      </c>
      <c r="B1445" s="5">
        <f t="shared" si="473"/>
        <v>3</v>
      </c>
      <c r="C1445" s="5">
        <f t="shared" si="474"/>
        <v>2023</v>
      </c>
      <c r="D1445" s="5" t="s">
        <v>1314</v>
      </c>
      <c r="E1445" s="5" t="str">
        <f>VLOOKUP(F1445,'Set up'!$A$2:$C$44,2,FALSE)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1"/>
        <v>45018</v>
      </c>
      <c r="L1445" s="5">
        <f t="shared" si="475"/>
        <v>4</v>
      </c>
      <c r="M1445" s="5">
        <f t="shared" si="476"/>
        <v>2023</v>
      </c>
      <c r="N1445" s="6">
        <v>3608</v>
      </c>
      <c r="O1445" s="6">
        <f t="shared" ref="O1445:O1448" si="480">-N1445</f>
        <v>-3608</v>
      </c>
      <c r="P1445" s="6">
        <f t="shared" si="477"/>
        <v>0</v>
      </c>
      <c r="Q1445" s="7">
        <f t="shared" si="478"/>
        <v>2707385.0500000003</v>
      </c>
      <c r="R1445" s="44" t="str">
        <f>VLOOKUP(F1445,'Set up'!$A$2:$E$44,5,FALSE)</f>
        <v>Chq</v>
      </c>
      <c r="S1445" s="1" t="s">
        <v>1378</v>
      </c>
    </row>
    <row r="1446" spans="1:19" x14ac:dyDescent="0.3">
      <c r="A1446" s="4" t="s">
        <v>1310</v>
      </c>
      <c r="B1446" s="5">
        <f t="shared" si="473"/>
        <v>3</v>
      </c>
      <c r="C1446" s="5">
        <f t="shared" si="474"/>
        <v>2023</v>
      </c>
      <c r="D1446" s="5" t="s">
        <v>1314</v>
      </c>
      <c r="E1446" s="5" t="str">
        <f>VLOOKUP(F1446,'Set up'!$A$2:$C$44,2,FALSE)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1"/>
        <v>45018</v>
      </c>
      <c r="L1446" s="5">
        <f t="shared" si="475"/>
        <v>4</v>
      </c>
      <c r="M1446" s="5">
        <f t="shared" si="476"/>
        <v>2023</v>
      </c>
      <c r="N1446" s="6">
        <v>842.4</v>
      </c>
      <c r="O1446" s="6">
        <f t="shared" si="480"/>
        <v>-842.4</v>
      </c>
      <c r="P1446" s="6">
        <f t="shared" si="477"/>
        <v>0</v>
      </c>
      <c r="Q1446" s="7">
        <f t="shared" si="478"/>
        <v>2708227.45</v>
      </c>
      <c r="R1446" s="44" t="str">
        <f>VLOOKUP(F1446,'Set up'!$A$2:$E$44,5,FALSE)</f>
        <v>Chq</v>
      </c>
      <c r="S1446" s="1" t="s">
        <v>1378</v>
      </c>
    </row>
    <row r="1447" spans="1:19" x14ac:dyDescent="0.3">
      <c r="A1447" s="4" t="s">
        <v>1310</v>
      </c>
      <c r="B1447" s="5">
        <f t="shared" si="473"/>
        <v>3</v>
      </c>
      <c r="C1447" s="5">
        <f t="shared" si="474"/>
        <v>2023</v>
      </c>
      <c r="D1447" s="5" t="s">
        <v>1314</v>
      </c>
      <c r="E1447" s="5" t="str">
        <f>VLOOKUP(F1447,'Set up'!$A$2:$C$44,2,FALSE)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1"/>
        <v>45018</v>
      </c>
      <c r="L1447" s="5">
        <f t="shared" si="475"/>
        <v>4</v>
      </c>
      <c r="M1447" s="5">
        <f t="shared" si="476"/>
        <v>2023</v>
      </c>
      <c r="N1447" s="6">
        <v>190</v>
      </c>
      <c r="O1447" s="6">
        <f t="shared" si="480"/>
        <v>-190</v>
      </c>
      <c r="P1447" s="6">
        <f t="shared" si="477"/>
        <v>0</v>
      </c>
      <c r="Q1447" s="7">
        <f t="shared" si="478"/>
        <v>2708417.45</v>
      </c>
      <c r="R1447" s="44" t="str">
        <f>VLOOKUP(F1447,'Set up'!$A$2:$E$44,5,FALSE)</f>
        <v>Chq</v>
      </c>
      <c r="S1447" s="1" t="s">
        <v>1378</v>
      </c>
    </row>
    <row r="1448" spans="1:19" x14ac:dyDescent="0.3">
      <c r="A1448" s="4" t="s">
        <v>1310</v>
      </c>
      <c r="B1448" s="5">
        <f t="shared" si="473"/>
        <v>3</v>
      </c>
      <c r="C1448" s="5">
        <f t="shared" si="474"/>
        <v>2023</v>
      </c>
      <c r="D1448" s="5" t="s">
        <v>1314</v>
      </c>
      <c r="E1448" s="5" t="str">
        <f>VLOOKUP(F1448,'Set up'!$A$2:$C$44,2,FALSE)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1"/>
        <v>45018</v>
      </c>
      <c r="L1448" s="5">
        <f t="shared" si="475"/>
        <v>4</v>
      </c>
      <c r="M1448" s="5">
        <f t="shared" si="476"/>
        <v>2023</v>
      </c>
      <c r="N1448" s="6">
        <v>144</v>
      </c>
      <c r="O1448" s="6">
        <f t="shared" si="480"/>
        <v>-144</v>
      </c>
      <c r="P1448" s="6">
        <f t="shared" si="477"/>
        <v>0</v>
      </c>
      <c r="Q1448" s="7">
        <f t="shared" si="478"/>
        <v>2708561.45</v>
      </c>
      <c r="R1448" s="44" t="str">
        <f>VLOOKUP(F1448,'Set up'!$A$2:$E$44,5,FALSE)</f>
        <v>Chq</v>
      </c>
      <c r="S1448" s="1" t="s">
        <v>1378</v>
      </c>
    </row>
    <row r="1449" spans="1:19" x14ac:dyDescent="0.3">
      <c r="A1449" s="4" t="s">
        <v>1319</v>
      </c>
      <c r="B1449" s="5">
        <f t="shared" si="473"/>
        <v>6</v>
      </c>
      <c r="C1449" s="5">
        <f t="shared" si="474"/>
        <v>2023</v>
      </c>
      <c r="D1449" s="5" t="s">
        <v>1315</v>
      </c>
      <c r="E1449" s="5" t="str">
        <f>VLOOKUP(F1449,'Set up'!$A$2:$C$44,2,FALSE)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1"/>
        <v>45080</v>
      </c>
      <c r="L1449" s="5">
        <f t="shared" si="475"/>
        <v>6</v>
      </c>
      <c r="M1449" s="5">
        <f t="shared" si="476"/>
        <v>2023</v>
      </c>
      <c r="N1449" s="6">
        <v>950</v>
      </c>
      <c r="O1449" s="6">
        <f t="shared" ref="O1449:O1454" si="481">-N1449</f>
        <v>-950</v>
      </c>
      <c r="P1449" s="6">
        <f t="shared" si="477"/>
        <v>0</v>
      </c>
      <c r="Q1449" s="7">
        <f t="shared" si="478"/>
        <v>2709511.45</v>
      </c>
      <c r="R1449" s="44" t="str">
        <f>VLOOKUP(F1449,'Set up'!$A$2:$E$44,5,FALSE)</f>
        <v>Trsf</v>
      </c>
      <c r="S1449" s="1" t="s">
        <v>1372</v>
      </c>
    </row>
    <row r="1450" spans="1:19" x14ac:dyDescent="0.3">
      <c r="A1450" s="4" t="s">
        <v>1319</v>
      </c>
      <c r="B1450" s="5">
        <f t="shared" si="473"/>
        <v>6</v>
      </c>
      <c r="C1450" s="5">
        <f t="shared" si="474"/>
        <v>2023</v>
      </c>
      <c r="D1450" s="5" t="s">
        <v>1315</v>
      </c>
      <c r="E1450" s="5" t="str">
        <f>VLOOKUP(F1450,'Set up'!$A$2:$C$44,2,FALSE)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1"/>
        <v>45080</v>
      </c>
      <c r="L1450" s="5">
        <f t="shared" si="475"/>
        <v>6</v>
      </c>
      <c r="M1450" s="5">
        <f t="shared" si="476"/>
        <v>2023</v>
      </c>
      <c r="N1450" s="6">
        <v>475</v>
      </c>
      <c r="O1450" s="6">
        <f t="shared" si="481"/>
        <v>-475</v>
      </c>
      <c r="P1450" s="6">
        <f t="shared" si="477"/>
        <v>0</v>
      </c>
      <c r="Q1450" s="7">
        <f t="shared" si="478"/>
        <v>2709986.45</v>
      </c>
      <c r="R1450" s="44" t="str">
        <f>VLOOKUP(F1450,'Set up'!$A$2:$E$44,5,FALSE)</f>
        <v>Trsf</v>
      </c>
      <c r="S1450" s="1" t="s">
        <v>1372</v>
      </c>
    </row>
    <row r="1451" spans="1:19" x14ac:dyDescent="0.3">
      <c r="A1451" s="4" t="s">
        <v>1319</v>
      </c>
      <c r="B1451" s="5">
        <f t="shared" si="473"/>
        <v>6</v>
      </c>
      <c r="C1451" s="5">
        <f t="shared" si="474"/>
        <v>2023</v>
      </c>
      <c r="D1451" s="5" t="s">
        <v>1315</v>
      </c>
      <c r="E1451" s="5" t="str">
        <f>VLOOKUP(F1451,'Set up'!$A$2:$C$44,2,FALSE)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1"/>
        <v>45080</v>
      </c>
      <c r="L1451" s="5">
        <f t="shared" si="475"/>
        <v>6</v>
      </c>
      <c r="M1451" s="5">
        <f t="shared" si="476"/>
        <v>2023</v>
      </c>
      <c r="N1451" s="6">
        <v>0</v>
      </c>
      <c r="O1451" s="6">
        <f t="shared" si="481"/>
        <v>0</v>
      </c>
      <c r="P1451" s="6">
        <f t="shared" si="477"/>
        <v>0</v>
      </c>
      <c r="Q1451" s="7">
        <f t="shared" si="478"/>
        <v>2709986.45</v>
      </c>
      <c r="R1451" s="44" t="str">
        <f>VLOOKUP(F1451,'Set up'!$A$2:$E$44,5,FALSE)</f>
        <v>Trsf</v>
      </c>
      <c r="S1451" s="1" t="s">
        <v>1372</v>
      </c>
    </row>
    <row r="1452" spans="1:19" x14ac:dyDescent="0.3">
      <c r="A1452" s="4" t="s">
        <v>1319</v>
      </c>
      <c r="B1452" s="5">
        <f t="shared" si="473"/>
        <v>6</v>
      </c>
      <c r="C1452" s="5">
        <f t="shared" si="474"/>
        <v>2023</v>
      </c>
      <c r="D1452" s="5" t="s">
        <v>1320</v>
      </c>
      <c r="E1452" s="5" t="str">
        <f>VLOOKUP(F1452,'Set up'!$A$2:$C$44,2,FALSE)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1"/>
        <v>45080</v>
      </c>
      <c r="L1452" s="5">
        <f t="shared" si="475"/>
        <v>6</v>
      </c>
      <c r="M1452" s="5">
        <f t="shared" si="476"/>
        <v>2023</v>
      </c>
      <c r="N1452" s="6">
        <v>1870</v>
      </c>
      <c r="O1452" s="6">
        <f t="shared" si="481"/>
        <v>-1870</v>
      </c>
      <c r="P1452" s="6">
        <f t="shared" si="477"/>
        <v>0</v>
      </c>
      <c r="Q1452" s="7">
        <f t="shared" si="478"/>
        <v>2711856.45</v>
      </c>
      <c r="R1452" s="44" t="str">
        <f>VLOOKUP(F1452,'Set up'!$A$2:$E$44,5,FALSE)</f>
        <v>PD Chq</v>
      </c>
      <c r="S1452" s="1" t="s">
        <v>1783</v>
      </c>
    </row>
    <row r="1453" spans="1:19" x14ac:dyDescent="0.3">
      <c r="A1453" s="4" t="s">
        <v>1319</v>
      </c>
      <c r="B1453" s="5">
        <f t="shared" si="473"/>
        <v>6</v>
      </c>
      <c r="C1453" s="5">
        <f t="shared" si="474"/>
        <v>2023</v>
      </c>
      <c r="D1453" s="5" t="s">
        <v>1320</v>
      </c>
      <c r="E1453" s="5" t="str">
        <f>VLOOKUP(F1453,'Set up'!$A$2:$C$44,2,FALSE)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1"/>
        <v>45080</v>
      </c>
      <c r="L1453" s="5">
        <f t="shared" si="475"/>
        <v>6</v>
      </c>
      <c r="M1453" s="5">
        <f t="shared" si="476"/>
        <v>2023</v>
      </c>
      <c r="N1453" s="6">
        <v>510</v>
      </c>
      <c r="O1453" s="6">
        <f t="shared" si="481"/>
        <v>-510</v>
      </c>
      <c r="P1453" s="6">
        <f t="shared" si="477"/>
        <v>0</v>
      </c>
      <c r="Q1453" s="7">
        <f t="shared" si="478"/>
        <v>2712366.45</v>
      </c>
      <c r="R1453" s="44" t="str">
        <f>VLOOKUP(F1453,'Set up'!$A$2:$E$44,5,FALSE)</f>
        <v>PD Chq</v>
      </c>
      <c r="S1453" s="1" t="s">
        <v>1783</v>
      </c>
    </row>
    <row r="1454" spans="1:19" x14ac:dyDescent="0.3">
      <c r="A1454" s="4" t="s">
        <v>1319</v>
      </c>
      <c r="B1454" s="5">
        <f t="shared" si="473"/>
        <v>6</v>
      </c>
      <c r="C1454" s="5">
        <f t="shared" si="474"/>
        <v>2023</v>
      </c>
      <c r="D1454" s="5" t="s">
        <v>1320</v>
      </c>
      <c r="E1454" s="5" t="str">
        <f>VLOOKUP(F1454,'Set up'!$A$2:$C$44,2,FALSE)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1"/>
        <v>45080</v>
      </c>
      <c r="L1454" s="5">
        <f t="shared" si="475"/>
        <v>6</v>
      </c>
      <c r="M1454" s="5">
        <f t="shared" si="476"/>
        <v>2023</v>
      </c>
      <c r="N1454" s="6">
        <v>95</v>
      </c>
      <c r="O1454" s="6">
        <f t="shared" si="481"/>
        <v>-95</v>
      </c>
      <c r="P1454" s="6">
        <f t="shared" si="477"/>
        <v>0</v>
      </c>
      <c r="Q1454" s="7">
        <f t="shared" si="478"/>
        <v>2712461.45</v>
      </c>
      <c r="R1454" s="44" t="str">
        <f>VLOOKUP(F1454,'Set up'!$A$2:$E$44,5,FALSE)</f>
        <v>PD Chq</v>
      </c>
      <c r="S1454" s="1" t="s">
        <v>1783</v>
      </c>
    </row>
    <row r="1455" spans="1:19" x14ac:dyDescent="0.3">
      <c r="A1455" s="4" t="s">
        <v>1323</v>
      </c>
      <c r="B1455" s="5">
        <f t="shared" si="473"/>
        <v>7</v>
      </c>
      <c r="C1455" s="5">
        <f t="shared" si="474"/>
        <v>2023</v>
      </c>
      <c r="D1455" s="5" t="s">
        <v>1321</v>
      </c>
      <c r="E1455" s="5" t="str">
        <f>VLOOKUP(F1455,'Set up'!$A$2:$C$44,2,FALSE)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1"/>
        <v>45110</v>
      </c>
      <c r="L1455" s="5">
        <f t="shared" si="475"/>
        <v>7</v>
      </c>
      <c r="M1455" s="5">
        <f t="shared" si="476"/>
        <v>2023</v>
      </c>
      <c r="N1455" s="6">
        <v>3564</v>
      </c>
      <c r="O1455" s="6">
        <f>-718.7-1000-1845.3</f>
        <v>-3564</v>
      </c>
      <c r="P1455" s="6">
        <f t="shared" si="477"/>
        <v>0</v>
      </c>
      <c r="Q1455" s="7">
        <f t="shared" si="478"/>
        <v>2716025.45</v>
      </c>
      <c r="R1455" s="44" t="str">
        <f>VLOOKUP(F1455,'Set up'!$A$2:$E$44,5,FALSE)</f>
        <v>Trsf</v>
      </c>
      <c r="S1455" s="1" t="s">
        <v>1672</v>
      </c>
    </row>
    <row r="1456" spans="1:19" x14ac:dyDescent="0.3">
      <c r="A1456" s="4" t="s">
        <v>1323</v>
      </c>
      <c r="B1456" s="5">
        <f t="shared" si="473"/>
        <v>7</v>
      </c>
      <c r="C1456" s="5">
        <f t="shared" si="474"/>
        <v>2023</v>
      </c>
      <c r="D1456" s="5" t="s">
        <v>1321</v>
      </c>
      <c r="E1456" s="5" t="str">
        <f>VLOOKUP(F1456,'Set up'!$A$2:$C$44,2,FALSE)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1"/>
        <v>45110</v>
      </c>
      <c r="L1456" s="5">
        <f t="shared" si="475"/>
        <v>7</v>
      </c>
      <c r="M1456" s="5">
        <f t="shared" si="476"/>
        <v>2023</v>
      </c>
      <c r="N1456" s="6">
        <v>842.4</v>
      </c>
      <c r="O1456" s="6">
        <f>-154.7-500-187.7</f>
        <v>-842.40000000000009</v>
      </c>
      <c r="P1456" s="6">
        <f t="shared" si="477"/>
        <v>-1.1368683772161603E-13</v>
      </c>
      <c r="Q1456" s="7">
        <f t="shared" si="478"/>
        <v>2716867.85</v>
      </c>
      <c r="R1456" s="44" t="str">
        <f>VLOOKUP(F1456,'Set up'!$A$2:$E$44,5,FALSE)</f>
        <v>Trsf</v>
      </c>
      <c r="S1456" s="1" t="s">
        <v>1772</v>
      </c>
    </row>
    <row r="1457" spans="1:19" x14ac:dyDescent="0.3">
      <c r="A1457" s="4" t="s">
        <v>1326</v>
      </c>
      <c r="B1457" s="5">
        <f t="shared" si="473"/>
        <v>8</v>
      </c>
      <c r="C1457" s="5">
        <f t="shared" si="474"/>
        <v>2023</v>
      </c>
      <c r="D1457" s="5" t="s">
        <v>1322</v>
      </c>
      <c r="E1457" s="5" t="str">
        <f>VLOOKUP(F1457,'Set up'!$A$2:$C$44,2,FALSE)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1"/>
        <v>45141</v>
      </c>
      <c r="L1457" s="5">
        <f t="shared" si="475"/>
        <v>8</v>
      </c>
      <c r="M1457" s="5">
        <f t="shared" si="476"/>
        <v>2023</v>
      </c>
      <c r="N1457" s="6">
        <v>312.5</v>
      </c>
      <c r="O1457" s="6">
        <f t="shared" ref="O1457:O1460" si="482">-N1457</f>
        <v>-312.5</v>
      </c>
      <c r="P1457" s="6">
        <f t="shared" si="477"/>
        <v>0</v>
      </c>
      <c r="Q1457" s="7">
        <f t="shared" si="478"/>
        <v>2717180.35</v>
      </c>
      <c r="R1457" s="44" t="str">
        <f>VLOOKUP(F1457,'Set up'!$A$2:$E$44,5,FALSE)</f>
        <v>Trsf</v>
      </c>
      <c r="S1457" s="1" t="s">
        <v>1773</v>
      </c>
    </row>
    <row r="1458" spans="1:19" x14ac:dyDescent="0.3">
      <c r="A1458" s="4" t="s">
        <v>1326</v>
      </c>
      <c r="B1458" s="5">
        <f t="shared" si="473"/>
        <v>8</v>
      </c>
      <c r="C1458" s="5">
        <f t="shared" si="474"/>
        <v>2023</v>
      </c>
      <c r="D1458" s="5" t="s">
        <v>1322</v>
      </c>
      <c r="E1458" s="5" t="str">
        <f>VLOOKUP(F1458,'Set up'!$A$2:$C$44,2,FALSE)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1"/>
        <v>45141</v>
      </c>
      <c r="L1458" s="5">
        <f t="shared" si="475"/>
        <v>8</v>
      </c>
      <c r="M1458" s="5">
        <f t="shared" si="476"/>
        <v>2023</v>
      </c>
      <c r="N1458" s="6">
        <v>625</v>
      </c>
      <c r="O1458" s="6">
        <f>-499.8-125.2</f>
        <v>-625</v>
      </c>
      <c r="P1458" s="6">
        <f t="shared" si="477"/>
        <v>0</v>
      </c>
      <c r="Q1458" s="7">
        <f t="shared" si="478"/>
        <v>2717805.35</v>
      </c>
      <c r="R1458" s="44" t="str">
        <f>VLOOKUP(F1458,'Set up'!$A$2:$E$44,5,FALSE)</f>
        <v>Trsf</v>
      </c>
      <c r="S1458" s="1" t="s">
        <v>1774</v>
      </c>
    </row>
    <row r="1459" spans="1:19" x14ac:dyDescent="0.3">
      <c r="A1459" s="4" t="s">
        <v>1326</v>
      </c>
      <c r="B1459" s="5">
        <f t="shared" si="473"/>
        <v>8</v>
      </c>
      <c r="C1459" s="5">
        <f t="shared" si="474"/>
        <v>2023</v>
      </c>
      <c r="D1459" s="5" t="s">
        <v>1322</v>
      </c>
      <c r="E1459" s="5" t="str">
        <f>VLOOKUP(F1459,'Set up'!$A$2:$C$44,2,FALSE)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1"/>
        <v>45141</v>
      </c>
      <c r="L1459" s="5">
        <f t="shared" si="475"/>
        <v>8</v>
      </c>
      <c r="M1459" s="5">
        <f t="shared" si="476"/>
        <v>2023</v>
      </c>
      <c r="N1459" s="6">
        <v>38</v>
      </c>
      <c r="O1459" s="6">
        <f t="shared" si="482"/>
        <v>-38</v>
      </c>
      <c r="P1459" s="6">
        <f t="shared" si="477"/>
        <v>0</v>
      </c>
      <c r="Q1459" s="7">
        <f t="shared" si="478"/>
        <v>2717843.35</v>
      </c>
      <c r="R1459" s="44" t="str">
        <f>VLOOKUP(F1459,'Set up'!$A$2:$E$44,5,FALSE)</f>
        <v>Trsf</v>
      </c>
      <c r="S1459" s="1" t="s">
        <v>1775</v>
      </c>
    </row>
    <row r="1460" spans="1:19" x14ac:dyDescent="0.3">
      <c r="A1460" s="4" t="s">
        <v>1326</v>
      </c>
      <c r="B1460" s="5">
        <f t="shared" si="473"/>
        <v>8</v>
      </c>
      <c r="C1460" s="5">
        <f t="shared" si="474"/>
        <v>2023</v>
      </c>
      <c r="D1460" s="5" t="s">
        <v>1322</v>
      </c>
      <c r="E1460" s="5" t="str">
        <f>VLOOKUP(F1460,'Set up'!$A$2:$C$44,2,FALSE)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1"/>
        <v>45141</v>
      </c>
      <c r="L1460" s="5">
        <f t="shared" si="475"/>
        <v>8</v>
      </c>
      <c r="M1460" s="5">
        <f t="shared" si="476"/>
        <v>2023</v>
      </c>
      <c r="N1460" s="6">
        <v>45</v>
      </c>
      <c r="O1460" s="6">
        <f t="shared" si="482"/>
        <v>-45</v>
      </c>
      <c r="P1460" s="6">
        <f t="shared" si="477"/>
        <v>0</v>
      </c>
      <c r="Q1460" s="7">
        <f t="shared" si="478"/>
        <v>2717888.35</v>
      </c>
      <c r="R1460" s="44" t="str">
        <f>VLOOKUP(F1460,'Set up'!$A$2:$E$44,5,FALSE)</f>
        <v>Trsf</v>
      </c>
      <c r="S1460" s="1" t="s">
        <v>1776</v>
      </c>
    </row>
    <row r="1461" spans="1:19" x14ac:dyDescent="0.3">
      <c r="A1461" s="4" t="s">
        <v>1332</v>
      </c>
      <c r="B1461" s="5">
        <f t="shared" si="473"/>
        <v>10</v>
      </c>
      <c r="C1461" s="5">
        <f t="shared" si="474"/>
        <v>2023</v>
      </c>
      <c r="D1461" s="5" t="s">
        <v>1331</v>
      </c>
      <c r="E1461" s="5" t="str">
        <f>VLOOKUP(F1461,'Set up'!$A$2:$C$44,2,FALSE)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1"/>
        <v>45202</v>
      </c>
      <c r="L1461" s="5">
        <f t="shared" si="475"/>
        <v>10</v>
      </c>
      <c r="M1461" s="5">
        <f t="shared" si="476"/>
        <v>2023</v>
      </c>
      <c r="N1461" s="6">
        <v>1804</v>
      </c>
      <c r="O1461" s="6">
        <f t="shared" ref="O1461:O1466" si="483">-N1461</f>
        <v>-1804</v>
      </c>
      <c r="P1461" s="6">
        <f t="shared" si="477"/>
        <v>0</v>
      </c>
      <c r="Q1461" s="7">
        <f t="shared" si="478"/>
        <v>2719692.35</v>
      </c>
      <c r="R1461" s="44" t="str">
        <f>VLOOKUP(F1461,'Set up'!$A$2:$E$44,5,FALSE)</f>
        <v>Cash</v>
      </c>
      <c r="S1461" s="1" t="s">
        <v>1373</v>
      </c>
    </row>
    <row r="1462" spans="1:19" x14ac:dyDescent="0.3">
      <c r="A1462" s="4" t="s">
        <v>1332</v>
      </c>
      <c r="B1462" s="5">
        <f t="shared" si="473"/>
        <v>10</v>
      </c>
      <c r="C1462" s="5">
        <f t="shared" si="474"/>
        <v>2023</v>
      </c>
      <c r="D1462" s="5" t="s">
        <v>1331</v>
      </c>
      <c r="E1462" s="5" t="str">
        <f>VLOOKUP(F1462,'Set up'!$A$2:$C$44,2,FALSE)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1"/>
        <v>45202</v>
      </c>
      <c r="L1462" s="5">
        <f t="shared" si="475"/>
        <v>10</v>
      </c>
      <c r="M1462" s="5">
        <f t="shared" si="476"/>
        <v>2023</v>
      </c>
      <c r="N1462" s="6">
        <v>237</v>
      </c>
      <c r="O1462" s="6">
        <f t="shared" si="483"/>
        <v>-237</v>
      </c>
      <c r="P1462" s="6">
        <f t="shared" si="477"/>
        <v>0</v>
      </c>
      <c r="Q1462" s="7">
        <f t="shared" si="478"/>
        <v>2719929.35</v>
      </c>
      <c r="R1462" s="44" t="str">
        <f>VLOOKUP(F1462,'Set up'!$A$2:$E$44,5,FALSE)</f>
        <v>Cash</v>
      </c>
      <c r="S1462" s="1" t="s">
        <v>1373</v>
      </c>
    </row>
    <row r="1463" spans="1:19" x14ac:dyDescent="0.3">
      <c r="A1463" s="4" t="s">
        <v>1332</v>
      </c>
      <c r="B1463" s="5">
        <f t="shared" si="473"/>
        <v>10</v>
      </c>
      <c r="C1463" s="5">
        <f t="shared" si="474"/>
        <v>2023</v>
      </c>
      <c r="D1463" s="5" t="s">
        <v>1331</v>
      </c>
      <c r="E1463" s="5" t="str">
        <f>VLOOKUP(F1463,'Set up'!$A$2:$C$44,2,FALSE)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1"/>
        <v>45202</v>
      </c>
      <c r="L1463" s="5">
        <f t="shared" si="475"/>
        <v>10</v>
      </c>
      <c r="M1463" s="5">
        <f t="shared" si="476"/>
        <v>2023</v>
      </c>
      <c r="N1463" s="6">
        <v>64</v>
      </c>
      <c r="O1463" s="6">
        <f t="shared" si="483"/>
        <v>-64</v>
      </c>
      <c r="P1463" s="6">
        <f t="shared" si="477"/>
        <v>0</v>
      </c>
      <c r="Q1463" s="7">
        <f t="shared" si="478"/>
        <v>2719993.35</v>
      </c>
      <c r="R1463" s="44" t="str">
        <f>VLOOKUP(F1463,'Set up'!$A$2:$E$44,5,FALSE)</f>
        <v>Cash</v>
      </c>
      <c r="S1463" s="1" t="s">
        <v>1373</v>
      </c>
    </row>
    <row r="1464" spans="1:19" x14ac:dyDescent="0.3">
      <c r="A1464" s="4" t="s">
        <v>1332</v>
      </c>
      <c r="B1464" s="5">
        <f t="shared" si="473"/>
        <v>10</v>
      </c>
      <c r="C1464" s="5">
        <f t="shared" si="474"/>
        <v>2023</v>
      </c>
      <c r="D1464" s="5" t="s">
        <v>1331</v>
      </c>
      <c r="E1464" s="5" t="str">
        <f>VLOOKUP(F1464,'Set up'!$A$2:$C$44,2,FALSE)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1"/>
        <v>45202</v>
      </c>
      <c r="L1464" s="5">
        <f t="shared" si="475"/>
        <v>10</v>
      </c>
      <c r="M1464" s="5">
        <f t="shared" si="476"/>
        <v>2023</v>
      </c>
      <c r="N1464" s="6">
        <v>66</v>
      </c>
      <c r="O1464" s="6">
        <f t="shared" si="483"/>
        <v>-66</v>
      </c>
      <c r="P1464" s="6">
        <f t="shared" si="477"/>
        <v>0</v>
      </c>
      <c r="Q1464" s="7">
        <f t="shared" si="478"/>
        <v>2720059.35</v>
      </c>
      <c r="R1464" s="44" t="str">
        <f>VLOOKUP(F1464,'Set up'!$A$2:$E$44,5,FALSE)</f>
        <v>Cash</v>
      </c>
      <c r="S1464" s="1" t="s">
        <v>1373</v>
      </c>
    </row>
    <row r="1465" spans="1:19" x14ac:dyDescent="0.3">
      <c r="A1465" s="4" t="s">
        <v>1332</v>
      </c>
      <c r="B1465" s="5">
        <f t="shared" si="473"/>
        <v>10</v>
      </c>
      <c r="C1465" s="5">
        <f t="shared" si="474"/>
        <v>2023</v>
      </c>
      <c r="D1465" s="5" t="s">
        <v>1331</v>
      </c>
      <c r="E1465" s="5" t="str">
        <f>VLOOKUP(F1465,'Set up'!$A$2:$C$44,2,FALSE)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1"/>
        <v>45202</v>
      </c>
      <c r="L1465" s="5">
        <f t="shared" si="475"/>
        <v>10</v>
      </c>
      <c r="M1465" s="5">
        <f t="shared" si="476"/>
        <v>2023</v>
      </c>
      <c r="N1465" s="6">
        <v>116</v>
      </c>
      <c r="O1465" s="6">
        <f t="shared" si="483"/>
        <v>-116</v>
      </c>
      <c r="P1465" s="6">
        <f t="shared" si="477"/>
        <v>0</v>
      </c>
      <c r="Q1465" s="7">
        <f t="shared" si="478"/>
        <v>2720175.35</v>
      </c>
      <c r="R1465" s="44" t="str">
        <f>VLOOKUP(F1465,'Set up'!$A$2:$E$44,5,FALSE)</f>
        <v>Cash</v>
      </c>
      <c r="S1465" s="1" t="s">
        <v>1373</v>
      </c>
    </row>
    <row r="1466" spans="1:19" x14ac:dyDescent="0.3">
      <c r="A1466" s="4" t="s">
        <v>1332</v>
      </c>
      <c r="B1466" s="5">
        <f t="shared" si="473"/>
        <v>10</v>
      </c>
      <c r="C1466" s="5">
        <f t="shared" si="474"/>
        <v>2023</v>
      </c>
      <c r="D1466" s="5" t="s">
        <v>1331</v>
      </c>
      <c r="E1466" s="5" t="str">
        <f>VLOOKUP(F1466,'Set up'!$A$2:$C$44,2,FALSE)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1"/>
        <v>45202</v>
      </c>
      <c r="L1466" s="5">
        <f t="shared" si="475"/>
        <v>10</v>
      </c>
      <c r="M1466" s="5">
        <f t="shared" si="476"/>
        <v>2023</v>
      </c>
      <c r="N1466" s="6">
        <v>258</v>
      </c>
      <c r="O1466" s="6">
        <f t="shared" si="483"/>
        <v>-258</v>
      </c>
      <c r="P1466" s="6">
        <f t="shared" si="477"/>
        <v>0</v>
      </c>
      <c r="Q1466" s="7">
        <f t="shared" si="478"/>
        <v>2720433.35</v>
      </c>
      <c r="R1466" s="44" t="str">
        <f>VLOOKUP(F1466,'Set up'!$A$2:$E$44,5,FALSE)</f>
        <v>Cash</v>
      </c>
      <c r="S1466" s="1" t="s">
        <v>1373</v>
      </c>
    </row>
    <row r="1467" spans="1:19" x14ac:dyDescent="0.3">
      <c r="A1467" s="4" t="s">
        <v>1334</v>
      </c>
      <c r="B1467" s="5">
        <f t="shared" si="473"/>
        <v>11</v>
      </c>
      <c r="C1467" s="5">
        <f t="shared" si="474"/>
        <v>2023</v>
      </c>
      <c r="D1467" s="5" t="s">
        <v>1333</v>
      </c>
      <c r="E1467" s="5" t="str">
        <f>VLOOKUP(F1467,'Set up'!$A$2:$C$44,2,FALSE)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1"/>
        <v>45233</v>
      </c>
      <c r="L1467" s="5">
        <f t="shared" si="475"/>
        <v>11</v>
      </c>
      <c r="M1467" s="5">
        <f t="shared" si="476"/>
        <v>2023</v>
      </c>
      <c r="N1467" s="6">
        <v>95</v>
      </c>
      <c r="P1467" s="6">
        <f t="shared" si="477"/>
        <v>95</v>
      </c>
      <c r="Q1467" s="7">
        <f t="shared" si="478"/>
        <v>2720528.35</v>
      </c>
      <c r="R1467" s="44" t="str">
        <f>VLOOKUP(F1467,'Set up'!$A$2:$E$44,5,FALSE)</f>
        <v>Trsf</v>
      </c>
    </row>
    <row r="1468" spans="1:19" x14ac:dyDescent="0.3">
      <c r="A1468" s="4" t="s">
        <v>1334</v>
      </c>
      <c r="B1468" s="5">
        <f t="shared" si="473"/>
        <v>11</v>
      </c>
      <c r="C1468" s="5">
        <f t="shared" si="474"/>
        <v>2023</v>
      </c>
      <c r="D1468" s="5" t="s">
        <v>1333</v>
      </c>
      <c r="E1468" s="5" t="str">
        <f>VLOOKUP(F1468,'Set up'!$A$2:$C$44,2,FALSE)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1"/>
        <v>45233</v>
      </c>
      <c r="L1468" s="5">
        <f t="shared" si="475"/>
        <v>11</v>
      </c>
      <c r="M1468" s="5">
        <f t="shared" si="476"/>
        <v>2023</v>
      </c>
      <c r="N1468" s="6">
        <v>105</v>
      </c>
      <c r="P1468" s="6">
        <f t="shared" si="477"/>
        <v>105</v>
      </c>
      <c r="Q1468" s="7">
        <f t="shared" si="478"/>
        <v>2720633.35</v>
      </c>
      <c r="R1468" s="44" t="str">
        <f>VLOOKUP(F1468,'Set up'!$A$2:$E$44,5,FALSE)</f>
        <v>Trsf</v>
      </c>
    </row>
    <row r="1469" spans="1:19" x14ac:dyDescent="0.3">
      <c r="A1469" s="4" t="s">
        <v>1336</v>
      </c>
      <c r="B1469" s="5" t="e">
        <f t="shared" si="473"/>
        <v>#VALUE!</v>
      </c>
      <c r="C1469" s="5" t="e">
        <f t="shared" si="474"/>
        <v>#VALUE!</v>
      </c>
      <c r="D1469" s="5" t="s">
        <v>1335</v>
      </c>
      <c r="E1469" s="5" t="str">
        <f>VLOOKUP(F1469,'Set up'!$A$2:$C$44,2,FALSE)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 t="e">
        <f t="shared" si="471"/>
        <v>#VALUE!</v>
      </c>
      <c r="L1469" s="5" t="e">
        <f t="shared" ref="L1469:L1489" si="484">MONTH(K1469)</f>
        <v>#VALUE!</v>
      </c>
      <c r="M1469" s="5" t="e">
        <f t="shared" ref="M1469:M1489" si="485">YEAR(K1469)</f>
        <v>#VALUE!</v>
      </c>
      <c r="N1469" s="6">
        <v>9768</v>
      </c>
      <c r="O1469" s="6">
        <f t="shared" ref="O1469:O1471" si="486">-N1469</f>
        <v>-9768</v>
      </c>
      <c r="P1469" s="6">
        <f t="shared" si="477"/>
        <v>0</v>
      </c>
      <c r="Q1469" s="7">
        <f t="shared" si="478"/>
        <v>2730401.35</v>
      </c>
      <c r="R1469" s="44" t="str">
        <f>VLOOKUP(F1469,'Set up'!$A$2:$E$44,5,FALSE)</f>
        <v>Trsf</v>
      </c>
      <c r="S1469" s="1" t="s">
        <v>1697</v>
      </c>
    </row>
    <row r="1470" spans="1:19" x14ac:dyDescent="0.3">
      <c r="A1470" s="4" t="s">
        <v>1336</v>
      </c>
      <c r="B1470" s="5" t="e">
        <f t="shared" si="473"/>
        <v>#VALUE!</v>
      </c>
      <c r="C1470" s="5" t="e">
        <f t="shared" si="474"/>
        <v>#VALUE!</v>
      </c>
      <c r="D1470" s="5" t="s">
        <v>1335</v>
      </c>
      <c r="E1470" s="5" t="str">
        <f>VLOOKUP(F1470,'Set up'!$A$2:$C$44,2,FALSE)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 t="e">
        <f t="shared" si="471"/>
        <v>#VALUE!</v>
      </c>
      <c r="L1470" s="5" t="e">
        <f t="shared" si="484"/>
        <v>#VALUE!</v>
      </c>
      <c r="M1470" s="5" t="e">
        <f t="shared" si="485"/>
        <v>#VALUE!</v>
      </c>
      <c r="N1470" s="6">
        <v>2070</v>
      </c>
      <c r="O1470" s="6">
        <f t="shared" si="486"/>
        <v>-2070</v>
      </c>
      <c r="P1470" s="6">
        <f t="shared" si="477"/>
        <v>0</v>
      </c>
      <c r="Q1470" s="7">
        <f t="shared" si="478"/>
        <v>2732471.35</v>
      </c>
      <c r="R1470" s="44" t="str">
        <f>VLOOKUP(F1470,'Set up'!$A$2:$E$44,5,FALSE)</f>
        <v>Trsf</v>
      </c>
      <c r="S1470" s="1" t="s">
        <v>1697</v>
      </c>
    </row>
    <row r="1471" spans="1:19" x14ac:dyDescent="0.3">
      <c r="A1471" s="4" t="s">
        <v>1336</v>
      </c>
      <c r="B1471" s="5" t="e">
        <f t="shared" ref="B1471:B1484" si="487">MONTH(A1471)</f>
        <v>#VALUE!</v>
      </c>
      <c r="C1471" s="5" t="e">
        <f t="shared" ref="C1471:C1484" si="488">YEAR(A1471)</f>
        <v>#VALUE!</v>
      </c>
      <c r="D1471" s="5" t="s">
        <v>1335</v>
      </c>
      <c r="E1471" s="5" t="str">
        <f>VLOOKUP(F1471,'Set up'!$A$2:$C$44,2,FALSE)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 t="e">
        <f t="shared" si="471"/>
        <v>#VALUE!</v>
      </c>
      <c r="L1471" s="5" t="e">
        <f t="shared" si="484"/>
        <v>#VALUE!</v>
      </c>
      <c r="M1471" s="5" t="e">
        <f t="shared" si="485"/>
        <v>#VALUE!</v>
      </c>
      <c r="N1471" s="6">
        <v>840</v>
      </c>
      <c r="O1471" s="6">
        <f t="shared" si="486"/>
        <v>-840</v>
      </c>
      <c r="P1471" s="6">
        <f t="shared" ref="P1471:P1489" si="489">SUM(N1471+O1471)</f>
        <v>0</v>
      </c>
      <c r="Q1471" s="7">
        <f t="shared" ref="Q1471:Q1489" si="490">SUM(Q1470+N1471)</f>
        <v>2733311.35</v>
      </c>
      <c r="R1471" s="44" t="str">
        <f>VLOOKUP(F1471,'Set up'!$A$2:$E$44,5,FALSE)</f>
        <v>Trsf</v>
      </c>
      <c r="S1471" s="1" t="s">
        <v>1697</v>
      </c>
    </row>
    <row r="1472" spans="1:19" x14ac:dyDescent="0.3">
      <c r="A1472" s="4" t="s">
        <v>1336</v>
      </c>
      <c r="B1472" s="5" t="e">
        <f t="shared" si="487"/>
        <v>#VALUE!</v>
      </c>
      <c r="C1472" s="5" t="e">
        <f t="shared" si="488"/>
        <v>#VALUE!</v>
      </c>
      <c r="D1472" s="5" t="s">
        <v>1337</v>
      </c>
      <c r="E1472" s="5" t="str">
        <f>VLOOKUP(F1472,'Set up'!$A$2:$C$44,2,FALSE)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 t="e">
        <f t="shared" si="471"/>
        <v>#VALUE!</v>
      </c>
      <c r="L1472" s="5" t="e">
        <f t="shared" si="484"/>
        <v>#VALUE!</v>
      </c>
      <c r="M1472" s="5" t="e">
        <f t="shared" si="485"/>
        <v>#VALUE!</v>
      </c>
      <c r="N1472" s="6">
        <v>625</v>
      </c>
      <c r="P1472" s="6">
        <f t="shared" si="489"/>
        <v>625</v>
      </c>
      <c r="Q1472" s="7">
        <f t="shared" si="490"/>
        <v>2733936.35</v>
      </c>
      <c r="R1472" s="44" t="str">
        <f>VLOOKUP(F1472,'Set up'!$A$2:$E$44,5,FALSE)</f>
        <v>Trsf</v>
      </c>
    </row>
    <row r="1473" spans="1:19" x14ac:dyDescent="0.3">
      <c r="A1473" s="4" t="s">
        <v>1336</v>
      </c>
      <c r="B1473" s="5" t="e">
        <f t="shared" si="487"/>
        <v>#VALUE!</v>
      </c>
      <c r="C1473" s="5" t="e">
        <f t="shared" si="488"/>
        <v>#VALUE!</v>
      </c>
      <c r="D1473" s="5" t="s">
        <v>1338</v>
      </c>
      <c r="E1473" s="5" t="str">
        <f>VLOOKUP(F1473,'Set up'!$A$2:$C$44,2,FALSE)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 t="e">
        <f t="shared" si="471"/>
        <v>#VALUE!</v>
      </c>
      <c r="L1473" s="5" t="e">
        <f t="shared" si="484"/>
        <v>#VALUE!</v>
      </c>
      <c r="M1473" s="5" t="e">
        <f t="shared" si="485"/>
        <v>#VALUE!</v>
      </c>
      <c r="N1473" s="6">
        <v>17380</v>
      </c>
      <c r="P1473" s="6">
        <f t="shared" si="489"/>
        <v>17380</v>
      </c>
      <c r="Q1473" s="7">
        <f t="shared" si="490"/>
        <v>2751316.35</v>
      </c>
      <c r="R1473" s="44" t="str">
        <f>VLOOKUP(F1473,'Set up'!$A$2:$E$44,5,FALSE)</f>
        <v>Trsf</v>
      </c>
    </row>
    <row r="1474" spans="1:19" x14ac:dyDescent="0.3">
      <c r="A1474" s="4" t="s">
        <v>1336</v>
      </c>
      <c r="B1474" s="5" t="e">
        <f t="shared" si="487"/>
        <v>#VALUE!</v>
      </c>
      <c r="C1474" s="5" t="e">
        <f t="shared" si="488"/>
        <v>#VALUE!</v>
      </c>
      <c r="D1474" s="5" t="s">
        <v>1338</v>
      </c>
      <c r="E1474" s="5" t="str">
        <f>VLOOKUP(F1474,'Set up'!$A$2:$C$44,2,FALSE)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 t="e">
        <f t="shared" si="471"/>
        <v>#VALUE!</v>
      </c>
      <c r="L1474" s="5" t="e">
        <f t="shared" si="484"/>
        <v>#VALUE!</v>
      </c>
      <c r="M1474" s="5" t="e">
        <f t="shared" si="485"/>
        <v>#VALUE!</v>
      </c>
      <c r="N1474" s="6">
        <v>6384</v>
      </c>
      <c r="P1474" s="6">
        <f t="shared" si="489"/>
        <v>6384</v>
      </c>
      <c r="Q1474" s="7">
        <f t="shared" si="490"/>
        <v>2757700.35</v>
      </c>
      <c r="R1474" s="44" t="str">
        <f>VLOOKUP(F1474,'Set up'!$A$2:$E$44,5,FALSE)</f>
        <v>Trsf</v>
      </c>
    </row>
    <row r="1475" spans="1:19" x14ac:dyDescent="0.3">
      <c r="A1475" s="4" t="s">
        <v>1336</v>
      </c>
      <c r="B1475" s="5" t="e">
        <f t="shared" si="487"/>
        <v>#VALUE!</v>
      </c>
      <c r="C1475" s="5" t="e">
        <f t="shared" si="488"/>
        <v>#VALUE!</v>
      </c>
      <c r="D1475" s="5" t="s">
        <v>1338</v>
      </c>
      <c r="E1475" s="5" t="str">
        <f>VLOOKUP(F1475,'Set up'!$A$2:$C$44,2,FALSE)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 t="e">
        <f t="shared" si="471"/>
        <v>#VALUE!</v>
      </c>
      <c r="L1475" s="5" t="e">
        <f t="shared" si="484"/>
        <v>#VALUE!</v>
      </c>
      <c r="M1475" s="5" t="e">
        <f t="shared" si="485"/>
        <v>#VALUE!</v>
      </c>
      <c r="N1475" s="6">
        <v>3024</v>
      </c>
      <c r="P1475" s="6">
        <f t="shared" si="489"/>
        <v>3024</v>
      </c>
      <c r="Q1475" s="7">
        <f t="shared" si="490"/>
        <v>2760724.35</v>
      </c>
      <c r="R1475" s="44" t="str">
        <f>VLOOKUP(F1475,'Set up'!$A$2:$E$44,5,FALSE)</f>
        <v>Trsf</v>
      </c>
    </row>
    <row r="1476" spans="1:19" x14ac:dyDescent="0.3">
      <c r="A1476" s="4" t="s">
        <v>1336</v>
      </c>
      <c r="B1476" s="5" t="e">
        <f t="shared" si="487"/>
        <v>#VALUE!</v>
      </c>
      <c r="C1476" s="5" t="e">
        <f t="shared" si="488"/>
        <v>#VALUE!</v>
      </c>
      <c r="D1476" s="5" t="s">
        <v>1338</v>
      </c>
      <c r="E1476" s="5" t="str">
        <f>VLOOKUP(F1476,'Set up'!$A$2:$C$44,2,FALSE)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 t="e">
        <f t="shared" si="471"/>
        <v>#VALUE!</v>
      </c>
      <c r="L1476" s="5" t="e">
        <f t="shared" si="484"/>
        <v>#VALUE!</v>
      </c>
      <c r="M1476" s="5" t="e">
        <f t="shared" si="485"/>
        <v>#VALUE!</v>
      </c>
      <c r="N1476" s="6">
        <v>380</v>
      </c>
      <c r="P1476" s="6">
        <f t="shared" si="489"/>
        <v>380</v>
      </c>
      <c r="Q1476" s="7">
        <f t="shared" si="490"/>
        <v>2761104.35</v>
      </c>
      <c r="R1476" s="44" t="str">
        <f>VLOOKUP(F1476,'Set up'!$A$2:$E$44,5,FALSE)</f>
        <v>Trsf</v>
      </c>
    </row>
    <row r="1477" spans="1:19" x14ac:dyDescent="0.3">
      <c r="A1477" s="4" t="s">
        <v>1336</v>
      </c>
      <c r="B1477" s="5" t="e">
        <f t="shared" si="487"/>
        <v>#VALUE!</v>
      </c>
      <c r="C1477" s="5" t="e">
        <f t="shared" si="488"/>
        <v>#VALUE!</v>
      </c>
      <c r="D1477" s="5" t="s">
        <v>1338</v>
      </c>
      <c r="E1477" s="5" t="str">
        <f>VLOOKUP(F1477,'Set up'!$A$2:$C$44,2,FALSE)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 t="e">
        <f t="shared" si="471"/>
        <v>#VALUE!</v>
      </c>
      <c r="L1477" s="5" t="e">
        <f t="shared" si="484"/>
        <v>#VALUE!</v>
      </c>
      <c r="M1477" s="5" t="e">
        <f t="shared" si="485"/>
        <v>#VALUE!</v>
      </c>
      <c r="N1477" s="6">
        <v>2000</v>
      </c>
      <c r="P1477" s="6">
        <f t="shared" si="489"/>
        <v>2000</v>
      </c>
      <c r="Q1477" s="7">
        <f t="shared" si="490"/>
        <v>2763104.35</v>
      </c>
      <c r="R1477" s="44" t="str">
        <f>VLOOKUP(F1477,'Set up'!$A$2:$E$44,5,FALSE)</f>
        <v>Trsf</v>
      </c>
    </row>
    <row r="1478" spans="1:19" x14ac:dyDescent="0.3">
      <c r="A1478" s="4" t="s">
        <v>1336</v>
      </c>
      <c r="B1478" s="5" t="e">
        <f t="shared" si="487"/>
        <v>#VALUE!</v>
      </c>
      <c r="C1478" s="5" t="e">
        <f t="shared" si="488"/>
        <v>#VALUE!</v>
      </c>
      <c r="D1478" s="5" t="s">
        <v>1339</v>
      </c>
      <c r="E1478" s="5" t="str">
        <f>VLOOKUP(F1478,'Set up'!$A$2:$C$44,2,FALSE)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 t="e">
        <f t="shared" si="471"/>
        <v>#VALUE!</v>
      </c>
      <c r="L1478" s="5" t="e">
        <f t="shared" si="484"/>
        <v>#VALUE!</v>
      </c>
      <c r="M1478" s="5" t="e">
        <f t="shared" si="485"/>
        <v>#VALUE!</v>
      </c>
      <c r="N1478" s="6">
        <v>200</v>
      </c>
      <c r="O1478" s="6">
        <f t="shared" ref="O1478:O1482" si="491">-N1478</f>
        <v>-200</v>
      </c>
      <c r="P1478" s="6">
        <f t="shared" si="489"/>
        <v>0</v>
      </c>
      <c r="Q1478" s="7">
        <f t="shared" si="490"/>
        <v>2763304.35</v>
      </c>
      <c r="R1478" s="44" t="str">
        <f>VLOOKUP(F1478,'Set up'!$A$2:$E$44,5,FALSE)</f>
        <v>Trsf</v>
      </c>
      <c r="S1478" s="1" t="s">
        <v>1777</v>
      </c>
    </row>
    <row r="1479" spans="1:19" x14ac:dyDescent="0.3">
      <c r="A1479" s="4" t="s">
        <v>1336</v>
      </c>
      <c r="B1479" s="5" t="e">
        <f t="shared" si="487"/>
        <v>#VALUE!</v>
      </c>
      <c r="C1479" s="5" t="e">
        <f t="shared" si="488"/>
        <v>#VALUE!</v>
      </c>
      <c r="D1479" s="5" t="s">
        <v>1339</v>
      </c>
      <c r="E1479" s="5" t="str">
        <f>VLOOKUP(F1479,'Set up'!$A$2:$C$44,2,FALSE)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 t="e">
        <f t="shared" si="471"/>
        <v>#VALUE!</v>
      </c>
      <c r="L1479" s="5" t="e">
        <f t="shared" si="484"/>
        <v>#VALUE!</v>
      </c>
      <c r="M1479" s="5" t="e">
        <f t="shared" si="485"/>
        <v>#VALUE!</v>
      </c>
      <c r="N1479" s="6">
        <v>440</v>
      </c>
      <c r="O1479" s="6">
        <f t="shared" si="491"/>
        <v>-440</v>
      </c>
      <c r="P1479" s="6">
        <f t="shared" si="489"/>
        <v>0</v>
      </c>
      <c r="Q1479" s="7">
        <f t="shared" si="490"/>
        <v>2763744.35</v>
      </c>
      <c r="R1479" s="44" t="str">
        <f>VLOOKUP(F1479,'Set up'!$A$2:$E$44,5,FALSE)</f>
        <v>Trsf</v>
      </c>
      <c r="S1479" s="1" t="s">
        <v>1778</v>
      </c>
    </row>
    <row r="1480" spans="1:19" x14ac:dyDescent="0.3">
      <c r="A1480" s="4" t="s">
        <v>1336</v>
      </c>
      <c r="B1480" s="5" t="e">
        <f t="shared" si="487"/>
        <v>#VALUE!</v>
      </c>
      <c r="C1480" s="5" t="e">
        <f t="shared" si="488"/>
        <v>#VALUE!</v>
      </c>
      <c r="D1480" s="5" t="s">
        <v>1340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 t="e">
        <f t="shared" si="471"/>
        <v>#VALUE!</v>
      </c>
      <c r="L1480" s="5" t="e">
        <f t="shared" si="484"/>
        <v>#VALUE!</v>
      </c>
      <c r="M1480" s="5" t="e">
        <f t="shared" si="485"/>
        <v>#VALUE!</v>
      </c>
      <c r="N1480" s="6">
        <v>3344</v>
      </c>
      <c r="O1480" s="6">
        <f t="shared" si="491"/>
        <v>-3344</v>
      </c>
      <c r="P1480" s="6">
        <f t="shared" si="489"/>
        <v>0</v>
      </c>
      <c r="Q1480" s="7">
        <f t="shared" si="490"/>
        <v>2767088.35</v>
      </c>
      <c r="R1480" s="44" t="str">
        <f>VLOOKUP(F1480,'Set up'!$A$2:$E$44,5,FALSE)</f>
        <v>Chq</v>
      </c>
      <c r="S1480" s="1" t="s">
        <v>2046</v>
      </c>
    </row>
    <row r="1481" spans="1:19" x14ac:dyDescent="0.3">
      <c r="A1481" s="4" t="s">
        <v>1336</v>
      </c>
      <c r="B1481" s="5" t="e">
        <f t="shared" si="487"/>
        <v>#VALUE!</v>
      </c>
      <c r="C1481" s="5" t="e">
        <f t="shared" si="488"/>
        <v>#VALUE!</v>
      </c>
      <c r="D1481" s="5" t="s">
        <v>1340</v>
      </c>
      <c r="E1481" s="5" t="str">
        <f>VLOOKUP(F1481,'Set up'!$A$2:$C$44,2,FALSE)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 t="e">
        <f t="shared" si="471"/>
        <v>#VALUE!</v>
      </c>
      <c r="L1481" s="5" t="e">
        <f t="shared" si="484"/>
        <v>#VALUE!</v>
      </c>
      <c r="M1481" s="5" t="e">
        <f t="shared" si="485"/>
        <v>#VALUE!</v>
      </c>
      <c r="N1481" s="6">
        <v>745.2</v>
      </c>
      <c r="O1481" s="6">
        <f t="shared" si="491"/>
        <v>-745.2</v>
      </c>
      <c r="P1481" s="6">
        <f t="shared" si="489"/>
        <v>0</v>
      </c>
      <c r="Q1481" s="7">
        <f t="shared" si="490"/>
        <v>2767833.5500000003</v>
      </c>
      <c r="R1481" s="44" t="str">
        <f>VLOOKUP(F1481,'Set up'!$A$2:$E$44,5,FALSE)</f>
        <v>Chq</v>
      </c>
      <c r="S1481" s="1" t="s">
        <v>2046</v>
      </c>
    </row>
    <row r="1482" spans="1:19" x14ac:dyDescent="0.3">
      <c r="A1482" s="4" t="s">
        <v>1336</v>
      </c>
      <c r="B1482" s="5" t="e">
        <f t="shared" si="487"/>
        <v>#VALUE!</v>
      </c>
      <c r="C1482" s="5" t="e">
        <f t="shared" si="488"/>
        <v>#VALUE!</v>
      </c>
      <c r="D1482" s="5" t="s">
        <v>1340</v>
      </c>
      <c r="E1482" s="5" t="str">
        <f>VLOOKUP(F1482,'Set up'!$A$2:$C$44,2,FALSE)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 t="e">
        <f t="shared" si="471"/>
        <v>#VALUE!</v>
      </c>
      <c r="L1482" s="5" t="e">
        <f t="shared" si="484"/>
        <v>#VALUE!</v>
      </c>
      <c r="M1482" s="5" t="e">
        <f t="shared" si="485"/>
        <v>#VALUE!</v>
      </c>
      <c r="N1482" s="6">
        <v>372.6</v>
      </c>
      <c r="O1482" s="6">
        <f t="shared" si="491"/>
        <v>-372.6</v>
      </c>
      <c r="P1482" s="6">
        <f t="shared" si="489"/>
        <v>0</v>
      </c>
      <c r="Q1482" s="7">
        <f t="shared" si="490"/>
        <v>2768206.1500000004</v>
      </c>
      <c r="R1482" s="44" t="str">
        <f>VLOOKUP(F1482,'Set up'!$A$2:$E$44,5,FALSE)</f>
        <v>Chq</v>
      </c>
      <c r="S1482" s="1" t="s">
        <v>2046</v>
      </c>
    </row>
    <row r="1483" spans="1:19" x14ac:dyDescent="0.3">
      <c r="A1483" s="4" t="s">
        <v>1342</v>
      </c>
      <c r="B1483" s="5" t="e">
        <f t="shared" si="487"/>
        <v>#VALUE!</v>
      </c>
      <c r="C1483" s="5" t="e">
        <f t="shared" si="488"/>
        <v>#VALUE!</v>
      </c>
      <c r="D1483" s="5" t="s">
        <v>1341</v>
      </c>
      <c r="E1483" s="5" t="str">
        <f>VLOOKUP(F1483,'Set up'!$A$2:$C$44,2,FALSE)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 t="e">
        <f t="shared" si="471"/>
        <v>#VALUE!</v>
      </c>
      <c r="L1483" s="5" t="e">
        <f t="shared" si="484"/>
        <v>#VALUE!</v>
      </c>
      <c r="M1483" s="5" t="e">
        <f t="shared" si="485"/>
        <v>#VALUE!</v>
      </c>
      <c r="N1483" s="6">
        <v>1870</v>
      </c>
      <c r="O1483" s="6">
        <f t="shared" ref="O1483:O1485" si="492">-N1483</f>
        <v>-1870</v>
      </c>
      <c r="P1483" s="6">
        <f t="shared" si="489"/>
        <v>0</v>
      </c>
      <c r="Q1483" s="7">
        <f t="shared" si="490"/>
        <v>2770076.1500000004</v>
      </c>
      <c r="R1483" s="44" t="str">
        <f>VLOOKUP(F1483,'Set up'!$A$2:$E$44,5,FALSE)</f>
        <v>PD Chq</v>
      </c>
      <c r="S1483" s="1" t="s">
        <v>1861</v>
      </c>
    </row>
    <row r="1484" spans="1:19" x14ac:dyDescent="0.3">
      <c r="A1484" s="4" t="s">
        <v>1342</v>
      </c>
      <c r="B1484" s="5" t="e">
        <f t="shared" si="487"/>
        <v>#VALUE!</v>
      </c>
      <c r="C1484" s="5" t="e">
        <f t="shared" si="488"/>
        <v>#VALUE!</v>
      </c>
      <c r="D1484" s="5" t="s">
        <v>1341</v>
      </c>
      <c r="E1484" s="5" t="str">
        <f>VLOOKUP(F1484,'Set up'!$A$2:$C$44,2,FALSE)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 t="e">
        <f t="shared" si="471"/>
        <v>#VALUE!</v>
      </c>
      <c r="L1484" s="5" t="e">
        <f t="shared" si="484"/>
        <v>#VALUE!</v>
      </c>
      <c r="M1484" s="5" t="e">
        <f t="shared" si="485"/>
        <v>#VALUE!</v>
      </c>
      <c r="N1484" s="6">
        <v>510</v>
      </c>
      <c r="O1484" s="6">
        <f t="shared" si="492"/>
        <v>-510</v>
      </c>
      <c r="P1484" s="6">
        <f t="shared" si="489"/>
        <v>0</v>
      </c>
      <c r="Q1484" s="7">
        <f t="shared" si="490"/>
        <v>2770586.1500000004</v>
      </c>
      <c r="R1484" s="44" t="str">
        <f>VLOOKUP(F1484,'Set up'!$A$2:$E$44,5,FALSE)</f>
        <v>PD Chq</v>
      </c>
      <c r="S1484" s="1" t="s">
        <v>1861</v>
      </c>
    </row>
    <row r="1485" spans="1:19" x14ac:dyDescent="0.3">
      <c r="A1485" s="4" t="s">
        <v>1342</v>
      </c>
      <c r="B1485" s="5" t="e">
        <f t="shared" ref="B1485:B1508" si="493">MONTH(A1485)</f>
        <v>#VALUE!</v>
      </c>
      <c r="C1485" s="5" t="e">
        <f t="shared" ref="C1485:C1508" si="494">YEAR(A1485)</f>
        <v>#VALUE!</v>
      </c>
      <c r="D1485" s="5" t="s">
        <v>1341</v>
      </c>
      <c r="E1485" s="5" t="str">
        <f>VLOOKUP(F1485,'Set up'!$A$2:$C$44,2,FALSE)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 t="e">
        <f t="shared" si="471"/>
        <v>#VALUE!</v>
      </c>
      <c r="L1485" s="5" t="e">
        <f t="shared" si="484"/>
        <v>#VALUE!</v>
      </c>
      <c r="M1485" s="5" t="e">
        <f t="shared" si="485"/>
        <v>#VALUE!</v>
      </c>
      <c r="N1485" s="6">
        <v>95</v>
      </c>
      <c r="O1485" s="6">
        <f t="shared" si="492"/>
        <v>-95</v>
      </c>
      <c r="P1485" s="6">
        <f t="shared" si="489"/>
        <v>0</v>
      </c>
      <c r="Q1485" s="7">
        <f t="shared" si="490"/>
        <v>2770681.1500000004</v>
      </c>
      <c r="R1485" s="44" t="str">
        <f>VLOOKUP(F1485,'Set up'!$A$2:$E$44,5,FALSE)</f>
        <v>PD Chq</v>
      </c>
      <c r="S1485" s="1" t="s">
        <v>1861</v>
      </c>
    </row>
    <row r="1486" spans="1:19" x14ac:dyDescent="0.3">
      <c r="A1486" s="4" t="s">
        <v>1342</v>
      </c>
      <c r="B1486" s="5" t="e">
        <f t="shared" si="493"/>
        <v>#VALUE!</v>
      </c>
      <c r="C1486" s="5" t="e">
        <f t="shared" si="494"/>
        <v>#VALUE!</v>
      </c>
      <c r="D1486" s="5" t="s">
        <v>1343</v>
      </c>
      <c r="E1486" s="5" t="str">
        <f>VLOOKUP(F1486,'Set up'!$A$2:$C$44,2,FALSE)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 t="e">
        <f t="shared" si="471"/>
        <v>#VALUE!</v>
      </c>
      <c r="L1486" s="5" t="e">
        <f t="shared" si="484"/>
        <v>#VALUE!</v>
      </c>
      <c r="M1486" s="5" t="e">
        <f t="shared" si="485"/>
        <v>#VALUE!</v>
      </c>
      <c r="N1486" s="6">
        <v>3608</v>
      </c>
      <c r="O1486" s="6">
        <f t="shared" ref="O1486:O1493" si="495">-N1486</f>
        <v>-3608</v>
      </c>
      <c r="P1486" s="6">
        <f t="shared" si="489"/>
        <v>0</v>
      </c>
      <c r="Q1486" s="7">
        <f t="shared" si="490"/>
        <v>2774289.1500000004</v>
      </c>
      <c r="R1486" s="44" t="str">
        <f>VLOOKUP(F1486,'Set up'!$A$2:$E$44,5,FALSE)</f>
        <v>Cash</v>
      </c>
      <c r="S1486" s="1" t="s">
        <v>1380</v>
      </c>
    </row>
    <row r="1487" spans="1:19" x14ac:dyDescent="0.3">
      <c r="A1487" s="4" t="s">
        <v>1342</v>
      </c>
      <c r="B1487" s="5" t="e">
        <f t="shared" si="493"/>
        <v>#VALUE!</v>
      </c>
      <c r="C1487" s="5" t="e">
        <f t="shared" si="494"/>
        <v>#VALUE!</v>
      </c>
      <c r="D1487" s="5" t="s">
        <v>1343</v>
      </c>
      <c r="E1487" s="5" t="str">
        <f>VLOOKUP(F1487,'Set up'!$A$2:$C$44,2,FALSE)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 t="e">
        <f t="shared" si="471"/>
        <v>#VALUE!</v>
      </c>
      <c r="L1487" s="5" t="e">
        <f t="shared" si="484"/>
        <v>#VALUE!</v>
      </c>
      <c r="M1487" s="5" t="e">
        <f t="shared" si="485"/>
        <v>#VALUE!</v>
      </c>
      <c r="N1487" s="6">
        <v>1896</v>
      </c>
      <c r="O1487" s="6">
        <f t="shared" si="495"/>
        <v>-1896</v>
      </c>
      <c r="P1487" s="6">
        <f t="shared" si="489"/>
        <v>0</v>
      </c>
      <c r="Q1487" s="7">
        <f t="shared" si="490"/>
        <v>2776185.1500000004</v>
      </c>
      <c r="R1487" s="44" t="str">
        <f>VLOOKUP(F1487,'Set up'!$A$2:$E$44,5,FALSE)</f>
        <v>Cash</v>
      </c>
      <c r="S1487" s="1" t="s">
        <v>1380</v>
      </c>
    </row>
    <row r="1488" spans="1:19" x14ac:dyDescent="0.3">
      <c r="A1488" s="4" t="s">
        <v>1342</v>
      </c>
      <c r="B1488" s="5" t="e">
        <f t="shared" si="493"/>
        <v>#VALUE!</v>
      </c>
      <c r="C1488" s="5" t="e">
        <f t="shared" si="494"/>
        <v>#VALUE!</v>
      </c>
      <c r="D1488" s="5" t="s">
        <v>1343</v>
      </c>
      <c r="E1488" s="5" t="str">
        <f>VLOOKUP(F1488,'Set up'!$A$2:$C$44,2,FALSE)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 t="e">
        <f t="shared" si="471"/>
        <v>#VALUE!</v>
      </c>
      <c r="L1488" s="5" t="e">
        <f t="shared" si="484"/>
        <v>#VALUE!</v>
      </c>
      <c r="M1488" s="5" t="e">
        <f t="shared" si="485"/>
        <v>#VALUE!</v>
      </c>
      <c r="N1488" s="6">
        <v>160</v>
      </c>
      <c r="O1488" s="6">
        <f t="shared" si="495"/>
        <v>-160</v>
      </c>
      <c r="P1488" s="6">
        <f t="shared" si="489"/>
        <v>0</v>
      </c>
      <c r="Q1488" s="7">
        <f t="shared" si="490"/>
        <v>2776345.1500000004</v>
      </c>
      <c r="R1488" s="44" t="str">
        <f>VLOOKUP(F1488,'Set up'!$A$2:$E$44,5,FALSE)</f>
        <v>Cash</v>
      </c>
      <c r="S1488" s="1" t="s">
        <v>1380</v>
      </c>
    </row>
    <row r="1489" spans="1:19" x14ac:dyDescent="0.3">
      <c r="A1489" s="4" t="s">
        <v>1342</v>
      </c>
      <c r="B1489" s="5" t="e">
        <f t="shared" si="493"/>
        <v>#VALUE!</v>
      </c>
      <c r="C1489" s="5" t="e">
        <f t="shared" si="494"/>
        <v>#VALUE!</v>
      </c>
      <c r="D1489" s="5" t="s">
        <v>1343</v>
      </c>
      <c r="E1489" s="5" t="str">
        <f>VLOOKUP(F1489,'Set up'!$A$2:$C$44,2,FALSE)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 t="e">
        <f t="shared" si="471"/>
        <v>#VALUE!</v>
      </c>
      <c r="L1489" s="5" t="e">
        <f t="shared" si="484"/>
        <v>#VALUE!</v>
      </c>
      <c r="M1489" s="5" t="e">
        <f t="shared" si="485"/>
        <v>#VALUE!</v>
      </c>
      <c r="N1489" s="6">
        <v>165</v>
      </c>
      <c r="O1489" s="6">
        <f t="shared" si="495"/>
        <v>-165</v>
      </c>
      <c r="P1489" s="6">
        <f t="shared" si="489"/>
        <v>0</v>
      </c>
      <c r="Q1489" s="7">
        <f t="shared" si="490"/>
        <v>2776510.1500000004</v>
      </c>
      <c r="R1489" s="44" t="str">
        <f>VLOOKUP(F1489,'Set up'!$A$2:$E$44,5,FALSE)</f>
        <v>Cash</v>
      </c>
      <c r="S1489" s="1" t="s">
        <v>1380</v>
      </c>
    </row>
    <row r="1490" spans="1:19" x14ac:dyDescent="0.3">
      <c r="A1490" s="4" t="s">
        <v>1342</v>
      </c>
      <c r="B1490" s="5" t="e">
        <f t="shared" si="493"/>
        <v>#VALUE!</v>
      </c>
      <c r="C1490" s="5" t="e">
        <f t="shared" si="494"/>
        <v>#VALUE!</v>
      </c>
      <c r="D1490" s="5" t="s">
        <v>1343</v>
      </c>
      <c r="E1490" s="5" t="str">
        <f>VLOOKUP(F1490,'Set up'!$A$2:$C$44,2,FALSE)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 t="e">
        <f t="shared" si="471"/>
        <v>#VALUE!</v>
      </c>
      <c r="L1490" s="5" t="e">
        <f t="shared" ref="L1490:L1509" si="496">MONTH(K1490)</f>
        <v>#VALUE!</v>
      </c>
      <c r="M1490" s="5" t="e">
        <f t="shared" ref="M1490:M1509" si="497">YEAR(K1490)</f>
        <v>#VALUE!</v>
      </c>
      <c r="N1490" s="6">
        <v>290</v>
      </c>
      <c r="O1490" s="6">
        <f t="shared" si="495"/>
        <v>-290</v>
      </c>
      <c r="P1490" s="6">
        <f t="shared" ref="P1490:P1509" si="498">SUM(N1490+O1490)</f>
        <v>0</v>
      </c>
      <c r="Q1490" s="7">
        <f t="shared" ref="Q1490:Q1509" si="499">SUM(Q1489+N1490)</f>
        <v>2776800.1500000004</v>
      </c>
      <c r="R1490" s="44" t="str">
        <f>VLOOKUP(F1490,'Set up'!$A$2:$E$44,5,FALSE)</f>
        <v>Cash</v>
      </c>
      <c r="S1490" s="1" t="s">
        <v>1380</v>
      </c>
    </row>
    <row r="1491" spans="1:19" x14ac:dyDescent="0.3">
      <c r="A1491" s="4" t="s">
        <v>1342</v>
      </c>
      <c r="B1491" s="5" t="e">
        <f t="shared" si="493"/>
        <v>#VALUE!</v>
      </c>
      <c r="C1491" s="5" t="e">
        <f t="shared" si="494"/>
        <v>#VALUE!</v>
      </c>
      <c r="D1491" s="5" t="s">
        <v>1343</v>
      </c>
      <c r="E1491" s="5" t="str">
        <f>VLOOKUP(F1491,'Set up'!$A$2:$C$44,2,FALSE)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 t="e">
        <f t="shared" si="471"/>
        <v>#VALUE!</v>
      </c>
      <c r="L1491" s="5" t="e">
        <f t="shared" si="496"/>
        <v>#VALUE!</v>
      </c>
      <c r="M1491" s="5" t="e">
        <f t="shared" si="497"/>
        <v>#VALUE!</v>
      </c>
      <c r="N1491" s="6">
        <v>516</v>
      </c>
      <c r="O1491" s="6">
        <f t="shared" si="495"/>
        <v>-516</v>
      </c>
      <c r="P1491" s="6">
        <f t="shared" si="498"/>
        <v>0</v>
      </c>
      <c r="Q1491" s="7">
        <f t="shared" si="499"/>
        <v>2777316.1500000004</v>
      </c>
      <c r="R1491" s="44" t="str">
        <f>VLOOKUP(F1491,'Set up'!$A$2:$E$44,5,FALSE)</f>
        <v>Cash</v>
      </c>
      <c r="S1491" s="1" t="s">
        <v>1380</v>
      </c>
    </row>
    <row r="1492" spans="1:19" x14ac:dyDescent="0.3">
      <c r="A1492" s="4" t="s">
        <v>1342</v>
      </c>
      <c r="B1492" s="5" t="e">
        <f t="shared" si="493"/>
        <v>#VALUE!</v>
      </c>
      <c r="C1492" s="5" t="e">
        <f t="shared" si="494"/>
        <v>#VALUE!</v>
      </c>
      <c r="D1492" s="5" t="s">
        <v>1343</v>
      </c>
      <c r="E1492" s="5" t="str">
        <f>VLOOKUP(F1492,'Set up'!$A$2:$C$44,2,FALSE)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 t="e">
        <f t="shared" si="471"/>
        <v>#VALUE!</v>
      </c>
      <c r="L1492" s="5" t="e">
        <f t="shared" si="496"/>
        <v>#VALUE!</v>
      </c>
      <c r="M1492" s="5" t="e">
        <f t="shared" si="497"/>
        <v>#VALUE!</v>
      </c>
      <c r="N1492" s="6">
        <v>190</v>
      </c>
      <c r="O1492" s="6">
        <f t="shared" si="495"/>
        <v>-190</v>
      </c>
      <c r="P1492" s="6">
        <f t="shared" si="498"/>
        <v>0</v>
      </c>
      <c r="Q1492" s="7">
        <f t="shared" si="499"/>
        <v>2777506.1500000004</v>
      </c>
      <c r="R1492" s="44" t="str">
        <f>VLOOKUP(F1492,'Set up'!$A$2:$E$44,5,FALSE)</f>
        <v>Cash</v>
      </c>
      <c r="S1492" s="1" t="s">
        <v>1380</v>
      </c>
    </row>
    <row r="1493" spans="1:19" x14ac:dyDescent="0.3">
      <c r="A1493" s="4" t="s">
        <v>1342</v>
      </c>
      <c r="B1493" s="5" t="e">
        <f t="shared" si="493"/>
        <v>#VALUE!</v>
      </c>
      <c r="C1493" s="5" t="e">
        <f t="shared" si="494"/>
        <v>#VALUE!</v>
      </c>
      <c r="D1493" s="5" t="s">
        <v>1343</v>
      </c>
      <c r="E1493" s="5" t="str">
        <f>VLOOKUP(F1493,'Set up'!$A$2:$C$44,2,FALSE)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 t="e">
        <f t="shared" si="471"/>
        <v>#VALUE!</v>
      </c>
      <c r="L1493" s="5" t="e">
        <f t="shared" si="496"/>
        <v>#VALUE!</v>
      </c>
      <c r="M1493" s="5" t="e">
        <f t="shared" si="497"/>
        <v>#VALUE!</v>
      </c>
      <c r="N1493" s="6">
        <v>200</v>
      </c>
      <c r="O1493" s="6">
        <f t="shared" si="495"/>
        <v>-200</v>
      </c>
      <c r="P1493" s="6">
        <f t="shared" si="498"/>
        <v>0</v>
      </c>
      <c r="Q1493" s="7">
        <f t="shared" si="499"/>
        <v>2777706.1500000004</v>
      </c>
      <c r="R1493" s="44" t="str">
        <f>VLOOKUP(F1493,'Set up'!$A$2:$E$44,5,FALSE)</f>
        <v>Cash</v>
      </c>
      <c r="S1493" s="1" t="s">
        <v>1380</v>
      </c>
    </row>
    <row r="1494" spans="1:19" x14ac:dyDescent="0.3">
      <c r="A1494" s="4" t="s">
        <v>1347</v>
      </c>
      <c r="B1494" s="5" t="e">
        <f t="shared" si="493"/>
        <v>#VALUE!</v>
      </c>
      <c r="C1494" s="5" t="e">
        <f t="shared" si="494"/>
        <v>#VALUE!</v>
      </c>
      <c r="D1494" s="5" t="s">
        <v>1346</v>
      </c>
      <c r="E1494" s="5" t="str">
        <f>VLOOKUP(F1494,'Set up'!$A$2:$C$44,2,FALSE)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 t="e">
        <f t="shared" si="471"/>
        <v>#VALUE!</v>
      </c>
      <c r="L1494" s="5" t="e">
        <f t="shared" si="496"/>
        <v>#VALUE!</v>
      </c>
      <c r="M1494" s="5" t="e">
        <f t="shared" si="497"/>
        <v>#VALUE!</v>
      </c>
      <c r="N1494" s="6">
        <v>3608</v>
      </c>
      <c r="O1494" s="6">
        <f t="shared" ref="O1494:O1495" si="500">-N1494</f>
        <v>-3608</v>
      </c>
      <c r="P1494" s="6">
        <f t="shared" si="498"/>
        <v>0</v>
      </c>
      <c r="Q1494" s="7">
        <f t="shared" si="499"/>
        <v>2781314.1500000004</v>
      </c>
      <c r="R1494" s="44" t="str">
        <f>VLOOKUP(F1494,'Set up'!$A$2:$E$44,5,FALSE)</f>
        <v>Chq</v>
      </c>
      <c r="S1494" s="1" t="s">
        <v>1379</v>
      </c>
    </row>
    <row r="1495" spans="1:19" x14ac:dyDescent="0.3">
      <c r="A1495" s="4" t="s">
        <v>1347</v>
      </c>
      <c r="B1495" s="5" t="e">
        <f t="shared" si="493"/>
        <v>#VALUE!</v>
      </c>
      <c r="C1495" s="5" t="e">
        <f t="shared" si="494"/>
        <v>#VALUE!</v>
      </c>
      <c r="D1495" s="5" t="s">
        <v>1346</v>
      </c>
      <c r="E1495" s="5" t="str">
        <f>VLOOKUP(F1495,'Set up'!$A$2:$C$44,2,FALSE)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 t="e">
        <f t="shared" si="471"/>
        <v>#VALUE!</v>
      </c>
      <c r="L1495" s="5" t="e">
        <f t="shared" si="496"/>
        <v>#VALUE!</v>
      </c>
      <c r="M1495" s="5" t="e">
        <f t="shared" si="497"/>
        <v>#VALUE!</v>
      </c>
      <c r="N1495" s="6">
        <v>842.4</v>
      </c>
      <c r="O1495" s="6">
        <f t="shared" si="500"/>
        <v>-842.4</v>
      </c>
      <c r="P1495" s="6">
        <f t="shared" si="498"/>
        <v>0</v>
      </c>
      <c r="Q1495" s="7">
        <f t="shared" si="499"/>
        <v>2782156.5500000003</v>
      </c>
      <c r="R1495" s="44" t="str">
        <f>VLOOKUP(F1495,'Set up'!$A$2:$E$44,5,FALSE)</f>
        <v>Chq</v>
      </c>
      <c r="S1495" s="1" t="s">
        <v>1379</v>
      </c>
    </row>
    <row r="1496" spans="1:19" x14ac:dyDescent="0.3">
      <c r="A1496" s="4" t="s">
        <v>1350</v>
      </c>
      <c r="B1496" s="5" t="e">
        <f t="shared" si="493"/>
        <v>#VALUE!</v>
      </c>
      <c r="C1496" s="5" t="e">
        <f t="shared" si="494"/>
        <v>#VALUE!</v>
      </c>
      <c r="D1496" s="5" t="s">
        <v>1348</v>
      </c>
      <c r="E1496" s="5" t="str">
        <f>VLOOKUP(F1496,'Set up'!$A$2:$C$44,2,FALSE)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 t="e">
        <f t="shared" ref="K1496:K1559" si="501">A1496+J1496</f>
        <v>#VALUE!</v>
      </c>
      <c r="L1496" s="5" t="e">
        <f t="shared" si="496"/>
        <v>#VALUE!</v>
      </c>
      <c r="M1496" s="5" t="e">
        <f t="shared" si="497"/>
        <v>#VALUE!</v>
      </c>
      <c r="N1496" s="6">
        <v>312.5</v>
      </c>
      <c r="P1496" s="6">
        <f t="shared" si="498"/>
        <v>312.5</v>
      </c>
      <c r="Q1496" s="7">
        <f t="shared" si="499"/>
        <v>2782469.0500000003</v>
      </c>
      <c r="R1496" s="44" t="str">
        <f>VLOOKUP(F1496,'Set up'!$A$2:$E$44,5,FALSE)</f>
        <v>Trsf</v>
      </c>
    </row>
    <row r="1497" spans="1:19" x14ac:dyDescent="0.3">
      <c r="A1497" s="4" t="s">
        <v>1350</v>
      </c>
      <c r="B1497" s="5" t="e">
        <f t="shared" si="493"/>
        <v>#VALUE!</v>
      </c>
      <c r="C1497" s="5" t="e">
        <f t="shared" si="494"/>
        <v>#VALUE!</v>
      </c>
      <c r="D1497" s="5" t="s">
        <v>1349</v>
      </c>
      <c r="E1497" s="5" t="str">
        <f>VLOOKUP(F1497,'Set up'!$A$2:$C$44,2,FALSE)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 t="e">
        <f t="shared" si="501"/>
        <v>#VALUE!</v>
      </c>
      <c r="L1497" s="5" t="e">
        <f t="shared" si="496"/>
        <v>#VALUE!</v>
      </c>
      <c r="M1497" s="5" t="e">
        <f t="shared" si="497"/>
        <v>#VALUE!</v>
      </c>
      <c r="N1497" s="6">
        <v>8690</v>
      </c>
      <c r="P1497" s="6">
        <f t="shared" si="498"/>
        <v>8690</v>
      </c>
      <c r="Q1497" s="7">
        <f t="shared" si="499"/>
        <v>2791159.0500000003</v>
      </c>
      <c r="R1497" s="44" t="str">
        <f>VLOOKUP(F1497,'Set up'!$A$2:$E$44,5,FALSE)</f>
        <v>Trsf</v>
      </c>
    </row>
    <row r="1498" spans="1:19" x14ac:dyDescent="0.3">
      <c r="A1498" s="4" t="s">
        <v>1350</v>
      </c>
      <c r="B1498" s="5" t="e">
        <f t="shared" si="493"/>
        <v>#VALUE!</v>
      </c>
      <c r="C1498" s="5" t="e">
        <f t="shared" si="494"/>
        <v>#VALUE!</v>
      </c>
      <c r="D1498" s="5" t="s">
        <v>1349</v>
      </c>
      <c r="E1498" s="5" t="str">
        <f>VLOOKUP(F1498,'Set up'!$A$2:$C$44,2,FALSE)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 t="e">
        <f t="shared" si="501"/>
        <v>#VALUE!</v>
      </c>
      <c r="L1498" s="5" t="e">
        <f t="shared" si="496"/>
        <v>#VALUE!</v>
      </c>
      <c r="M1498" s="5" t="e">
        <f t="shared" si="497"/>
        <v>#VALUE!</v>
      </c>
      <c r="N1498" s="6">
        <v>3420</v>
      </c>
      <c r="P1498" s="6">
        <f t="shared" si="498"/>
        <v>3420</v>
      </c>
      <c r="Q1498" s="7">
        <f t="shared" si="499"/>
        <v>2794579.0500000003</v>
      </c>
      <c r="R1498" s="44" t="str">
        <f>VLOOKUP(F1498,'Set up'!$A$2:$E$44,5,FALSE)</f>
        <v>Trsf</v>
      </c>
    </row>
    <row r="1499" spans="1:19" x14ac:dyDescent="0.3">
      <c r="A1499" s="4" t="s">
        <v>1350</v>
      </c>
      <c r="B1499" s="5" t="e">
        <f t="shared" si="493"/>
        <v>#VALUE!</v>
      </c>
      <c r="C1499" s="5" t="e">
        <f t="shared" si="494"/>
        <v>#VALUE!</v>
      </c>
      <c r="D1499" s="5" t="s">
        <v>1349</v>
      </c>
      <c r="E1499" s="5" t="str">
        <f>VLOOKUP(F1499,'Set up'!$A$2:$C$44,2,FALSE)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 t="e">
        <f t="shared" si="501"/>
        <v>#VALUE!</v>
      </c>
      <c r="L1499" s="5" t="e">
        <f t="shared" si="496"/>
        <v>#VALUE!</v>
      </c>
      <c r="M1499" s="5" t="e">
        <f t="shared" si="497"/>
        <v>#VALUE!</v>
      </c>
      <c r="N1499" s="6">
        <v>2016</v>
      </c>
      <c r="P1499" s="6">
        <f t="shared" si="498"/>
        <v>2016</v>
      </c>
      <c r="Q1499" s="7">
        <f t="shared" si="499"/>
        <v>2796595.0500000003</v>
      </c>
      <c r="R1499" s="44" t="str">
        <f>VLOOKUP(F1499,'Set up'!$A$2:$E$44,5,FALSE)</f>
        <v>Trsf</v>
      </c>
    </row>
    <row r="1500" spans="1:19" x14ac:dyDescent="0.3">
      <c r="A1500" s="4" t="s">
        <v>1350</v>
      </c>
      <c r="B1500" s="5" t="e">
        <f t="shared" si="493"/>
        <v>#VALUE!</v>
      </c>
      <c r="C1500" s="5" t="e">
        <f t="shared" si="494"/>
        <v>#VALUE!</v>
      </c>
      <c r="D1500" s="5" t="s">
        <v>1349</v>
      </c>
      <c r="E1500" s="5" t="str">
        <f>VLOOKUP(F1500,'Set up'!$A$2:$C$44,2,FALSE)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 t="e">
        <f t="shared" si="501"/>
        <v>#VALUE!</v>
      </c>
      <c r="L1500" s="5" t="e">
        <f t="shared" si="496"/>
        <v>#VALUE!</v>
      </c>
      <c r="M1500" s="5" t="e">
        <f t="shared" si="497"/>
        <v>#VALUE!</v>
      </c>
      <c r="N1500" s="6">
        <v>380</v>
      </c>
      <c r="P1500" s="6">
        <f t="shared" si="498"/>
        <v>380</v>
      </c>
      <c r="Q1500" s="7">
        <f t="shared" si="499"/>
        <v>2796975.0500000003</v>
      </c>
      <c r="R1500" s="44" t="str">
        <f>VLOOKUP(F1500,'Set up'!$A$2:$E$44,5,FALSE)</f>
        <v>Trsf</v>
      </c>
    </row>
    <row r="1501" spans="1:19" x14ac:dyDescent="0.3">
      <c r="A1501" s="4" t="s">
        <v>1350</v>
      </c>
      <c r="B1501" s="5" t="e">
        <f t="shared" si="493"/>
        <v>#VALUE!</v>
      </c>
      <c r="C1501" s="5" t="e">
        <f t="shared" si="494"/>
        <v>#VALUE!</v>
      </c>
      <c r="D1501" s="5" t="s">
        <v>1349</v>
      </c>
      <c r="E1501" s="5" t="str">
        <f>VLOOKUP(F1501,'Set up'!$A$2:$C$44,2,FALSE)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 t="e">
        <f t="shared" si="501"/>
        <v>#VALUE!</v>
      </c>
      <c r="L1501" s="5" t="e">
        <f t="shared" si="496"/>
        <v>#VALUE!</v>
      </c>
      <c r="M1501" s="5" t="e">
        <f t="shared" si="497"/>
        <v>#VALUE!</v>
      </c>
      <c r="N1501" s="6">
        <v>1000</v>
      </c>
      <c r="P1501" s="6">
        <f t="shared" si="498"/>
        <v>1000</v>
      </c>
      <c r="Q1501" s="7">
        <f t="shared" si="499"/>
        <v>2797975.0500000003</v>
      </c>
      <c r="R1501" s="44" t="str">
        <f>VLOOKUP(F1501,'Set up'!$A$2:$E$44,5,FALSE)</f>
        <v>Trsf</v>
      </c>
    </row>
    <row r="1502" spans="1:19" x14ac:dyDescent="0.3">
      <c r="A1502" s="4" t="s">
        <v>1352</v>
      </c>
      <c r="B1502" s="5" t="e">
        <f t="shared" si="493"/>
        <v>#VALUE!</v>
      </c>
      <c r="C1502" s="5" t="e">
        <f t="shared" si="494"/>
        <v>#VALUE!</v>
      </c>
      <c r="D1502" s="5" t="s">
        <v>1351</v>
      </c>
      <c r="E1502" s="5" t="str">
        <f>VLOOKUP(F1502,'Set up'!$A$2:$C$44,2,FALSE)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 t="e">
        <f t="shared" si="501"/>
        <v>#VALUE!</v>
      </c>
      <c r="L1502" s="5" t="e">
        <f t="shared" si="496"/>
        <v>#VALUE!</v>
      </c>
      <c r="M1502" s="5" t="e">
        <f t="shared" si="497"/>
        <v>#VALUE!</v>
      </c>
      <c r="N1502" s="6">
        <v>1870</v>
      </c>
      <c r="P1502" s="6">
        <f t="shared" si="498"/>
        <v>1870</v>
      </c>
      <c r="Q1502" s="7">
        <f t="shared" si="499"/>
        <v>2799845.0500000003</v>
      </c>
      <c r="R1502" s="44" t="str">
        <f>VLOOKUP(F1502,'Set up'!$A$2:$E$44,5,FALSE)</f>
        <v>PD Chq</v>
      </c>
    </row>
    <row r="1503" spans="1:19" x14ac:dyDescent="0.3">
      <c r="A1503" s="4" t="s">
        <v>1352</v>
      </c>
      <c r="B1503" s="5" t="e">
        <f t="shared" si="493"/>
        <v>#VALUE!</v>
      </c>
      <c r="C1503" s="5" t="e">
        <f t="shared" si="494"/>
        <v>#VALUE!</v>
      </c>
      <c r="D1503" s="5" t="s">
        <v>1351</v>
      </c>
      <c r="E1503" s="5" t="str">
        <f>VLOOKUP(F1503,'Set up'!$A$2:$C$44,2,FALSE)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 t="e">
        <f t="shared" si="501"/>
        <v>#VALUE!</v>
      </c>
      <c r="L1503" s="5" t="e">
        <f t="shared" si="496"/>
        <v>#VALUE!</v>
      </c>
      <c r="M1503" s="5" t="e">
        <f t="shared" si="497"/>
        <v>#VALUE!</v>
      </c>
      <c r="N1503" s="6">
        <v>1275</v>
      </c>
      <c r="P1503" s="6">
        <f t="shared" si="498"/>
        <v>1275</v>
      </c>
      <c r="Q1503" s="7">
        <f t="shared" si="499"/>
        <v>2801120.0500000003</v>
      </c>
      <c r="R1503" s="44" t="str">
        <f>VLOOKUP(F1503,'Set up'!$A$2:$E$44,5,FALSE)</f>
        <v>PD Chq</v>
      </c>
    </row>
    <row r="1504" spans="1:19" x14ac:dyDescent="0.3">
      <c r="A1504" s="4" t="s">
        <v>1352</v>
      </c>
      <c r="B1504" s="5" t="e">
        <f t="shared" si="493"/>
        <v>#VALUE!</v>
      </c>
      <c r="C1504" s="5" t="e">
        <f t="shared" si="494"/>
        <v>#VALUE!</v>
      </c>
      <c r="D1504" s="5" t="s">
        <v>1351</v>
      </c>
      <c r="E1504" s="5" t="str">
        <f>VLOOKUP(F1504,'Set up'!$A$2:$C$44,2,FALSE)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 t="e">
        <f t="shared" si="501"/>
        <v>#VALUE!</v>
      </c>
      <c r="L1504" s="5" t="e">
        <f t="shared" si="496"/>
        <v>#VALUE!</v>
      </c>
      <c r="M1504" s="5" t="e">
        <f t="shared" si="497"/>
        <v>#VALUE!</v>
      </c>
      <c r="N1504" s="6">
        <v>95</v>
      </c>
      <c r="P1504" s="6">
        <f t="shared" si="498"/>
        <v>95</v>
      </c>
      <c r="Q1504" s="7">
        <f t="shared" si="499"/>
        <v>2801215.0500000003</v>
      </c>
      <c r="R1504" s="44" t="str">
        <f>VLOOKUP(F1504,'Set up'!$A$2:$E$44,5,FALSE)</f>
        <v>PD Chq</v>
      </c>
    </row>
    <row r="1505" spans="1:19" x14ac:dyDescent="0.3">
      <c r="A1505" s="4" t="s">
        <v>1352</v>
      </c>
      <c r="B1505" s="5" t="e">
        <f t="shared" si="493"/>
        <v>#VALUE!</v>
      </c>
      <c r="C1505" s="5" t="e">
        <f t="shared" si="494"/>
        <v>#VALUE!</v>
      </c>
      <c r="D1505" s="5" t="s">
        <v>1355</v>
      </c>
      <c r="E1505" s="5" t="str">
        <f>VLOOKUP(F1505,'Set up'!$A$2:$C$44,2,FALSE)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 t="e">
        <f t="shared" si="501"/>
        <v>#VALUE!</v>
      </c>
      <c r="L1505" s="5" t="e">
        <f t="shared" si="496"/>
        <v>#VALUE!</v>
      </c>
      <c r="M1505" s="5" t="e">
        <f t="shared" si="497"/>
        <v>#VALUE!</v>
      </c>
      <c r="N1505" s="6">
        <v>1350</v>
      </c>
      <c r="O1505" s="6">
        <f t="shared" ref="O1505:O1510" si="502">-N1505</f>
        <v>-1350</v>
      </c>
      <c r="P1505" s="6">
        <f t="shared" si="498"/>
        <v>0</v>
      </c>
      <c r="Q1505" s="7">
        <f t="shared" si="499"/>
        <v>2802565.0500000003</v>
      </c>
      <c r="R1505" s="44" t="str">
        <f>VLOOKUP(F1505,'Set up'!$A$2:$E$44,5,FALSE)</f>
        <v>Trsf</v>
      </c>
      <c r="S1505" s="1" t="s">
        <v>1381</v>
      </c>
    </row>
    <row r="1506" spans="1:19" x14ac:dyDescent="0.3">
      <c r="A1506" s="4" t="s">
        <v>1352</v>
      </c>
      <c r="B1506" s="5" t="e">
        <f t="shared" si="493"/>
        <v>#VALUE!</v>
      </c>
      <c r="C1506" s="5" t="e">
        <f t="shared" si="494"/>
        <v>#VALUE!</v>
      </c>
      <c r="D1506" s="5" t="s">
        <v>1355</v>
      </c>
      <c r="E1506" s="5" t="str">
        <f>VLOOKUP(F1506,'Set up'!$A$2:$C$44,2,FALSE)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 t="e">
        <f t="shared" si="501"/>
        <v>#VALUE!</v>
      </c>
      <c r="L1506" s="5" t="e">
        <f t="shared" si="496"/>
        <v>#VALUE!</v>
      </c>
      <c r="M1506" s="5" t="e">
        <f t="shared" si="497"/>
        <v>#VALUE!</v>
      </c>
      <c r="N1506" s="6">
        <v>225</v>
      </c>
      <c r="O1506" s="6">
        <f t="shared" si="502"/>
        <v>-225</v>
      </c>
      <c r="P1506" s="6">
        <f t="shared" si="498"/>
        <v>0</v>
      </c>
      <c r="Q1506" s="7">
        <f t="shared" si="499"/>
        <v>2802790.0500000003</v>
      </c>
      <c r="R1506" s="44" t="str">
        <f>VLOOKUP(F1506,'Set up'!$A$2:$E$44,5,FALSE)</f>
        <v>Trsf</v>
      </c>
      <c r="S1506" s="1" t="s">
        <v>1381</v>
      </c>
    </row>
    <row r="1507" spans="1:19" x14ac:dyDescent="0.3">
      <c r="A1507" s="4" t="s">
        <v>1357</v>
      </c>
      <c r="B1507" s="5" t="e">
        <f t="shared" si="493"/>
        <v>#VALUE!</v>
      </c>
      <c r="C1507" s="5" t="e">
        <f t="shared" si="494"/>
        <v>#VALUE!</v>
      </c>
      <c r="D1507" s="5" t="s">
        <v>1356</v>
      </c>
      <c r="E1507" s="5" t="str">
        <f>VLOOKUP(F1507,'Set up'!$A$2:$C$44,2,FALSE)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 t="e">
        <f t="shared" si="501"/>
        <v>#VALUE!</v>
      </c>
      <c r="L1507" s="5" t="e">
        <f t="shared" si="496"/>
        <v>#VALUE!</v>
      </c>
      <c r="M1507" s="5" t="e">
        <f t="shared" si="497"/>
        <v>#VALUE!</v>
      </c>
      <c r="N1507" s="6">
        <v>3608</v>
      </c>
      <c r="O1507" s="6">
        <f t="shared" si="502"/>
        <v>-3608</v>
      </c>
      <c r="P1507" s="6">
        <f t="shared" si="498"/>
        <v>0</v>
      </c>
      <c r="Q1507" s="7">
        <f t="shared" si="499"/>
        <v>2806398.0500000003</v>
      </c>
      <c r="R1507" s="44" t="str">
        <f>VLOOKUP(F1507,'Set up'!$A$2:$E$44,5,FALSE)</f>
        <v>Trsf</v>
      </c>
      <c r="S1507" s="1" t="s">
        <v>1382</v>
      </c>
    </row>
    <row r="1508" spans="1:19" x14ac:dyDescent="0.3">
      <c r="A1508" s="4" t="s">
        <v>1357</v>
      </c>
      <c r="B1508" s="5" t="e">
        <f t="shared" si="493"/>
        <v>#VALUE!</v>
      </c>
      <c r="C1508" s="5" t="e">
        <f t="shared" si="494"/>
        <v>#VALUE!</v>
      </c>
      <c r="D1508" s="5" t="s">
        <v>1356</v>
      </c>
      <c r="E1508" s="5" t="str">
        <f>VLOOKUP(F1508,'Set up'!$A$2:$C$44,2,FALSE)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 t="e">
        <f t="shared" si="501"/>
        <v>#VALUE!</v>
      </c>
      <c r="L1508" s="5" t="e">
        <f t="shared" si="496"/>
        <v>#VALUE!</v>
      </c>
      <c r="M1508" s="5" t="e">
        <f t="shared" si="497"/>
        <v>#VALUE!</v>
      </c>
      <c r="N1508" s="6">
        <v>450</v>
      </c>
      <c r="O1508" s="6">
        <f t="shared" si="502"/>
        <v>-450</v>
      </c>
      <c r="P1508" s="6">
        <f t="shared" si="498"/>
        <v>0</v>
      </c>
      <c r="Q1508" s="7">
        <f t="shared" si="499"/>
        <v>2806848.0500000003</v>
      </c>
      <c r="R1508" s="44" t="str">
        <f>VLOOKUP(F1508,'Set up'!$A$2:$E$44,5,FALSE)</f>
        <v>Trsf</v>
      </c>
      <c r="S1508" s="1" t="s">
        <v>1382</v>
      </c>
    </row>
    <row r="1509" spans="1:19" x14ac:dyDescent="0.3">
      <c r="A1509" s="4" t="s">
        <v>1357</v>
      </c>
      <c r="B1509" s="5" t="e">
        <f t="shared" ref="B1509:B1526" si="503">MONTH(A1509)</f>
        <v>#VALUE!</v>
      </c>
      <c r="C1509" s="5" t="e">
        <f t="shared" ref="C1509:C1526" si="504">YEAR(A1509)</f>
        <v>#VALUE!</v>
      </c>
      <c r="D1509" s="5" t="s">
        <v>1356</v>
      </c>
      <c r="E1509" s="5" t="str">
        <f>VLOOKUP(F1509,'Set up'!$A$2:$C$44,2,FALSE)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 t="e">
        <f t="shared" si="501"/>
        <v>#VALUE!</v>
      </c>
      <c r="L1509" s="5" t="e">
        <f t="shared" si="496"/>
        <v>#VALUE!</v>
      </c>
      <c r="M1509" s="5" t="e">
        <f t="shared" si="497"/>
        <v>#VALUE!</v>
      </c>
      <c r="N1509" s="6">
        <v>472</v>
      </c>
      <c r="O1509" s="6">
        <f t="shared" si="502"/>
        <v>-472</v>
      </c>
      <c r="P1509" s="6">
        <f t="shared" si="498"/>
        <v>0</v>
      </c>
      <c r="Q1509" s="7">
        <f t="shared" si="499"/>
        <v>2807320.0500000003</v>
      </c>
      <c r="R1509" s="44" t="str">
        <f>VLOOKUP(F1509,'Set up'!$A$2:$E$44,5,FALSE)</f>
        <v>Trsf</v>
      </c>
      <c r="S1509" s="1" t="s">
        <v>1382</v>
      </c>
    </row>
    <row r="1510" spans="1:19" x14ac:dyDescent="0.3">
      <c r="A1510" s="4" t="s">
        <v>1361</v>
      </c>
      <c r="B1510" s="5" t="e">
        <f t="shared" si="503"/>
        <v>#VALUE!</v>
      </c>
      <c r="C1510" s="5" t="e">
        <f t="shared" si="504"/>
        <v>#VALUE!</v>
      </c>
      <c r="D1510" s="5" t="s">
        <v>1360</v>
      </c>
      <c r="E1510" s="5" t="str">
        <f>VLOOKUP(F1510,'Set up'!$A$2:$C$44,2,FALSE)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 t="e">
        <f t="shared" si="501"/>
        <v>#VALUE!</v>
      </c>
      <c r="L1510" s="5" t="e">
        <f t="shared" ref="L1510:L1526" si="505">MONTH(K1510)</f>
        <v>#VALUE!</v>
      </c>
      <c r="M1510" s="5" t="e">
        <f t="shared" ref="M1510:M1526" si="506">YEAR(K1510)</f>
        <v>#VALUE!</v>
      </c>
      <c r="N1510" s="6">
        <v>1870</v>
      </c>
      <c r="O1510" s="6">
        <f t="shared" si="502"/>
        <v>-1870</v>
      </c>
      <c r="P1510" s="6">
        <f t="shared" ref="P1510:P1526" si="507">SUM(N1510+O1510)</f>
        <v>0</v>
      </c>
      <c r="Q1510" s="7">
        <f t="shared" ref="Q1510:Q1526" si="508">SUM(Q1509+N1510)</f>
        <v>2809190.0500000003</v>
      </c>
      <c r="R1510" s="44" t="str">
        <f>VLOOKUP(F1510,'Set up'!$A$2:$E$44,5,FALSE)</f>
        <v>Trsf</v>
      </c>
      <c r="S1510" s="1" t="s">
        <v>1388</v>
      </c>
    </row>
    <row r="1511" spans="1:19" x14ac:dyDescent="0.3">
      <c r="A1511" s="4" t="s">
        <v>1361</v>
      </c>
      <c r="B1511" s="5" t="e">
        <f t="shared" si="503"/>
        <v>#VALUE!</v>
      </c>
      <c r="C1511" s="5" t="e">
        <f t="shared" si="504"/>
        <v>#VALUE!</v>
      </c>
      <c r="D1511" s="5" t="s">
        <v>1360</v>
      </c>
      <c r="E1511" s="5" t="str">
        <f>VLOOKUP(F1511,'Set up'!$A$2:$C$44,2,FALSE)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 t="e">
        <f t="shared" si="501"/>
        <v>#VALUE!</v>
      </c>
      <c r="L1511" s="5" t="e">
        <f t="shared" si="505"/>
        <v>#VALUE!</v>
      </c>
      <c r="M1511" s="5" t="e">
        <f t="shared" si="506"/>
        <v>#VALUE!</v>
      </c>
      <c r="N1511" s="6">
        <v>448.2</v>
      </c>
      <c r="O1511" s="6">
        <f>-130-318.2</f>
        <v>-448.2</v>
      </c>
      <c r="P1511" s="6">
        <f t="shared" si="507"/>
        <v>0</v>
      </c>
      <c r="Q1511" s="7">
        <f t="shared" si="508"/>
        <v>2809638.2500000005</v>
      </c>
      <c r="R1511" s="44" t="str">
        <f>VLOOKUP(F1511,'Set up'!$A$2:$E$44,5,FALSE)</f>
        <v>Trsf</v>
      </c>
      <c r="S1511" s="1" t="s">
        <v>1482</v>
      </c>
    </row>
    <row r="1512" spans="1:19" x14ac:dyDescent="0.3">
      <c r="A1512" s="4" t="s">
        <v>1361</v>
      </c>
      <c r="B1512" s="5" t="e">
        <f t="shared" si="503"/>
        <v>#VALUE!</v>
      </c>
      <c r="C1512" s="5" t="e">
        <f t="shared" si="504"/>
        <v>#VALUE!</v>
      </c>
      <c r="D1512" s="5" t="s">
        <v>1360</v>
      </c>
      <c r="E1512" s="5" t="str">
        <f>VLOOKUP(F1512,'Set up'!$A$2:$C$44,2,FALSE)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 t="e">
        <f t="shared" si="501"/>
        <v>#VALUE!</v>
      </c>
      <c r="L1512" s="5" t="e">
        <f t="shared" si="505"/>
        <v>#VALUE!</v>
      </c>
      <c r="M1512" s="5" t="e">
        <f t="shared" si="506"/>
        <v>#VALUE!</v>
      </c>
      <c r="N1512" s="6">
        <v>258</v>
      </c>
      <c r="O1512" s="6">
        <f t="shared" ref="O1512:O1519" si="509">-N1512</f>
        <v>-258</v>
      </c>
      <c r="P1512" s="6">
        <f t="shared" si="507"/>
        <v>0</v>
      </c>
      <c r="Q1512" s="7">
        <f t="shared" si="508"/>
        <v>2809896.2500000005</v>
      </c>
      <c r="R1512" s="44" t="str">
        <f>VLOOKUP(F1512,'Set up'!$A$2:$E$44,5,FALSE)</f>
        <v>Trsf</v>
      </c>
      <c r="S1512" s="1" t="s">
        <v>1483</v>
      </c>
    </row>
    <row r="1513" spans="1:19" x14ac:dyDescent="0.3">
      <c r="A1513" s="4" t="s">
        <v>1361</v>
      </c>
      <c r="B1513" s="5" t="e">
        <f t="shared" si="503"/>
        <v>#VALUE!</v>
      </c>
      <c r="C1513" s="5" t="e">
        <f t="shared" si="504"/>
        <v>#VALUE!</v>
      </c>
      <c r="D1513" s="5" t="s">
        <v>1360</v>
      </c>
      <c r="E1513" s="5" t="str">
        <f>VLOOKUP(F1513,'Set up'!$A$2:$C$44,2,FALSE)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 t="e">
        <f t="shared" si="501"/>
        <v>#VALUE!</v>
      </c>
      <c r="L1513" s="5" t="e">
        <f t="shared" si="505"/>
        <v>#VALUE!</v>
      </c>
      <c r="M1513" s="5" t="e">
        <f t="shared" si="506"/>
        <v>#VALUE!</v>
      </c>
      <c r="N1513" s="6">
        <v>450</v>
      </c>
      <c r="O1513" s="6">
        <f t="shared" si="509"/>
        <v>-450</v>
      </c>
      <c r="P1513" s="6">
        <f t="shared" si="507"/>
        <v>0</v>
      </c>
      <c r="Q1513" s="7">
        <f t="shared" si="508"/>
        <v>2810346.2500000005</v>
      </c>
      <c r="R1513" s="44" t="str">
        <f>VLOOKUP(F1513,'Set up'!$A$2:$E$44,5,FALSE)</f>
        <v>Trsf</v>
      </c>
      <c r="S1513" s="1" t="s">
        <v>1484</v>
      </c>
    </row>
    <row r="1514" spans="1:19" x14ac:dyDescent="0.3">
      <c r="A1514" s="4" t="s">
        <v>1364</v>
      </c>
      <c r="B1514" s="5" t="e">
        <f t="shared" si="503"/>
        <v>#VALUE!</v>
      </c>
      <c r="C1514" s="5" t="e">
        <f t="shared" si="504"/>
        <v>#VALUE!</v>
      </c>
      <c r="D1514" s="5" t="s">
        <v>1363</v>
      </c>
      <c r="E1514" s="5" t="str">
        <f>VLOOKUP(F1514,'Set up'!$A$2:$C$44,2,FALSE)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 t="e">
        <f t="shared" si="501"/>
        <v>#VALUE!</v>
      </c>
      <c r="L1514" s="5" t="e">
        <f t="shared" si="505"/>
        <v>#VALUE!</v>
      </c>
      <c r="M1514" s="5" t="e">
        <f t="shared" si="506"/>
        <v>#VALUE!</v>
      </c>
      <c r="N1514" s="6">
        <v>3608</v>
      </c>
      <c r="O1514" s="6">
        <f t="shared" si="509"/>
        <v>-3608</v>
      </c>
      <c r="P1514" s="6">
        <f t="shared" si="507"/>
        <v>0</v>
      </c>
      <c r="Q1514" s="7">
        <f t="shared" si="508"/>
        <v>2813954.2500000005</v>
      </c>
      <c r="R1514" s="44" t="str">
        <f>VLOOKUP(F1514,'Set up'!$A$2:$E$44,5,FALSE)</f>
        <v>Chq</v>
      </c>
      <c r="S1514" s="1" t="s">
        <v>1568</v>
      </c>
    </row>
    <row r="1515" spans="1:19" x14ac:dyDescent="0.3">
      <c r="A1515" s="4" t="s">
        <v>1364</v>
      </c>
      <c r="B1515" s="5" t="e">
        <f t="shared" si="503"/>
        <v>#VALUE!</v>
      </c>
      <c r="C1515" s="5" t="e">
        <f t="shared" si="504"/>
        <v>#VALUE!</v>
      </c>
      <c r="D1515" s="5" t="s">
        <v>1363</v>
      </c>
      <c r="E1515" s="5" t="str">
        <f>VLOOKUP(F1515,'Set up'!$A$2:$C$44,2,FALSE)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 t="e">
        <f t="shared" si="501"/>
        <v>#VALUE!</v>
      </c>
      <c r="L1515" s="5" t="e">
        <f t="shared" si="505"/>
        <v>#VALUE!</v>
      </c>
      <c r="M1515" s="5" t="e">
        <f t="shared" si="506"/>
        <v>#VALUE!</v>
      </c>
      <c r="N1515" s="6">
        <v>1263.5999999999999</v>
      </c>
      <c r="O1515" s="6">
        <f t="shared" si="509"/>
        <v>-1263.5999999999999</v>
      </c>
      <c r="P1515" s="6">
        <f t="shared" si="507"/>
        <v>0</v>
      </c>
      <c r="Q1515" s="7">
        <f t="shared" si="508"/>
        <v>2815217.8500000006</v>
      </c>
      <c r="R1515" s="44" t="str">
        <f>VLOOKUP(F1515,'Set up'!$A$2:$E$44,5,FALSE)</f>
        <v>Chq</v>
      </c>
      <c r="S1515" s="1" t="s">
        <v>1568</v>
      </c>
    </row>
    <row r="1516" spans="1:19" x14ac:dyDescent="0.3">
      <c r="A1516" s="4" t="s">
        <v>1364</v>
      </c>
      <c r="B1516" s="5" t="e">
        <f t="shared" si="503"/>
        <v>#VALUE!</v>
      </c>
      <c r="C1516" s="5" t="e">
        <f t="shared" si="504"/>
        <v>#VALUE!</v>
      </c>
      <c r="D1516" s="5" t="s">
        <v>1363</v>
      </c>
      <c r="E1516" s="5" t="str">
        <f>VLOOKUP(F1516,'Set up'!$A$2:$C$44,2,FALSE)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 t="e">
        <f t="shared" si="501"/>
        <v>#VALUE!</v>
      </c>
      <c r="L1516" s="5" t="e">
        <f t="shared" si="505"/>
        <v>#VALUE!</v>
      </c>
      <c r="M1516" s="5" t="e">
        <f t="shared" si="506"/>
        <v>#VALUE!</v>
      </c>
      <c r="N1516" s="6">
        <v>190</v>
      </c>
      <c r="O1516" s="6">
        <f t="shared" si="509"/>
        <v>-190</v>
      </c>
      <c r="P1516" s="6">
        <f t="shared" si="507"/>
        <v>0</v>
      </c>
      <c r="Q1516" s="7">
        <f t="shared" si="508"/>
        <v>2815407.8500000006</v>
      </c>
      <c r="R1516" s="44" t="str">
        <f>VLOOKUP(F1516,'Set up'!$A$2:$E$44,5,FALSE)</f>
        <v>Chq</v>
      </c>
      <c r="S1516" s="1" t="s">
        <v>1568</v>
      </c>
    </row>
    <row r="1517" spans="1:19" x14ac:dyDescent="0.3">
      <c r="A1517" s="4" t="s">
        <v>1364</v>
      </c>
      <c r="B1517" s="5" t="e">
        <f t="shared" si="503"/>
        <v>#VALUE!</v>
      </c>
      <c r="C1517" s="5" t="e">
        <f t="shared" si="504"/>
        <v>#VALUE!</v>
      </c>
      <c r="D1517" s="5" t="s">
        <v>1363</v>
      </c>
      <c r="E1517" s="5" t="str">
        <f>VLOOKUP(F1517,'Set up'!$A$2:$C$44,2,FALSE)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 t="e">
        <f t="shared" si="501"/>
        <v>#VALUE!</v>
      </c>
      <c r="L1517" s="5" t="e">
        <f t="shared" si="505"/>
        <v>#VALUE!</v>
      </c>
      <c r="M1517" s="5" t="e">
        <f t="shared" si="506"/>
        <v>#VALUE!</v>
      </c>
      <c r="N1517" s="6">
        <v>520</v>
      </c>
      <c r="O1517" s="6">
        <f t="shared" si="509"/>
        <v>-520</v>
      </c>
      <c r="P1517" s="6">
        <f t="shared" si="507"/>
        <v>0</v>
      </c>
      <c r="Q1517" s="7">
        <f t="shared" si="508"/>
        <v>2815927.8500000006</v>
      </c>
      <c r="R1517" s="44" t="str">
        <f>VLOOKUP(F1517,'Set up'!$A$2:$E$44,5,FALSE)</f>
        <v>Chq</v>
      </c>
      <c r="S1517" s="1" t="s">
        <v>1568</v>
      </c>
    </row>
    <row r="1518" spans="1:19" x14ac:dyDescent="0.3">
      <c r="A1518" s="4" t="s">
        <v>1364</v>
      </c>
      <c r="B1518" s="5" t="e">
        <f t="shared" si="503"/>
        <v>#VALUE!</v>
      </c>
      <c r="C1518" s="5" t="e">
        <f t="shared" si="504"/>
        <v>#VALUE!</v>
      </c>
      <c r="D1518" s="5" t="s">
        <v>1363</v>
      </c>
      <c r="E1518" s="5" t="str">
        <f>VLOOKUP(F1518,'Set up'!$A$2:$C$44,2,FALSE)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 t="e">
        <f t="shared" si="501"/>
        <v>#VALUE!</v>
      </c>
      <c r="L1518" s="5" t="e">
        <f t="shared" si="505"/>
        <v>#VALUE!</v>
      </c>
      <c r="M1518" s="5" t="e">
        <f t="shared" si="506"/>
        <v>#VALUE!</v>
      </c>
      <c r="N1518" s="6">
        <v>875</v>
      </c>
      <c r="O1518" s="6">
        <f t="shared" si="509"/>
        <v>-875</v>
      </c>
      <c r="P1518" s="6">
        <f t="shared" si="507"/>
        <v>0</v>
      </c>
      <c r="Q1518" s="7">
        <f t="shared" si="508"/>
        <v>2816802.8500000006</v>
      </c>
      <c r="R1518" s="44" t="str">
        <f>VLOOKUP(F1518,'Set up'!$A$2:$E$44,5,FALSE)</f>
        <v>Chq</v>
      </c>
      <c r="S1518" s="1" t="s">
        <v>1568</v>
      </c>
    </row>
    <row r="1519" spans="1:19" x14ac:dyDescent="0.3">
      <c r="A1519" s="4" t="s">
        <v>1364</v>
      </c>
      <c r="B1519" s="5" t="e">
        <f t="shared" si="503"/>
        <v>#VALUE!</v>
      </c>
      <c r="C1519" s="5" t="e">
        <f t="shared" si="504"/>
        <v>#VALUE!</v>
      </c>
      <c r="D1519" s="5" t="s">
        <v>1363</v>
      </c>
      <c r="E1519" s="5" t="str">
        <f>VLOOKUP(F1519,'Set up'!$A$2:$C$44,2,FALSE)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 t="e">
        <f t="shared" si="501"/>
        <v>#VALUE!</v>
      </c>
      <c r="L1519" s="5" t="e">
        <f t="shared" si="505"/>
        <v>#VALUE!</v>
      </c>
      <c r="M1519" s="5" t="e">
        <f t="shared" si="506"/>
        <v>#VALUE!</v>
      </c>
      <c r="N1519" s="6">
        <v>187.5</v>
      </c>
      <c r="O1519" s="6">
        <f t="shared" si="509"/>
        <v>-187.5</v>
      </c>
      <c r="P1519" s="6">
        <f t="shared" si="507"/>
        <v>0</v>
      </c>
      <c r="Q1519" s="7">
        <f t="shared" si="508"/>
        <v>2816990.3500000006</v>
      </c>
      <c r="R1519" s="44" t="str">
        <f>VLOOKUP(F1519,'Set up'!$A$2:$E$44,5,FALSE)</f>
        <v>Chq</v>
      </c>
      <c r="S1519" s="1" t="s">
        <v>1568</v>
      </c>
    </row>
    <row r="1520" spans="1:19" x14ac:dyDescent="0.3">
      <c r="A1520" s="4" t="s">
        <v>1364</v>
      </c>
      <c r="B1520" s="5" t="e">
        <f t="shared" si="503"/>
        <v>#VALUE!</v>
      </c>
      <c r="C1520" s="5" t="e">
        <f t="shared" si="504"/>
        <v>#VALUE!</v>
      </c>
      <c r="D1520" s="5" t="s">
        <v>1365</v>
      </c>
      <c r="E1520" s="5" t="str">
        <f>VLOOKUP(F1520,'Set up'!$A$2:$C$44,2,FALSE)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 t="e">
        <f t="shared" si="501"/>
        <v>#VALUE!</v>
      </c>
      <c r="L1520" s="5" t="e">
        <f t="shared" si="505"/>
        <v>#VALUE!</v>
      </c>
      <c r="M1520" s="5" t="e">
        <f t="shared" si="506"/>
        <v>#VALUE!</v>
      </c>
      <c r="N1520" s="6">
        <v>300</v>
      </c>
      <c r="O1520" s="6">
        <f t="shared" ref="O1520:O1521" si="510">-N1520</f>
        <v>-300</v>
      </c>
      <c r="P1520" s="6">
        <f t="shared" si="507"/>
        <v>0</v>
      </c>
      <c r="Q1520" s="7">
        <f t="shared" si="508"/>
        <v>2817290.3500000006</v>
      </c>
      <c r="R1520" s="44" t="str">
        <f>VLOOKUP(F1520,'Set up'!$A$2:$E$44,5,FALSE)</f>
        <v>Trsf</v>
      </c>
      <c r="S1520" s="1" t="s">
        <v>1383</v>
      </c>
    </row>
    <row r="1521" spans="1:19" x14ac:dyDescent="0.3">
      <c r="A1521" s="4" t="s">
        <v>1364</v>
      </c>
      <c r="B1521" s="5" t="e">
        <f t="shared" si="503"/>
        <v>#VALUE!</v>
      </c>
      <c r="C1521" s="5" t="e">
        <f t="shared" si="504"/>
        <v>#VALUE!</v>
      </c>
      <c r="D1521" s="5" t="s">
        <v>1366</v>
      </c>
      <c r="E1521" s="5" t="str">
        <f>VLOOKUP(F1521,'Set up'!$A$2:$C$44,2,FALSE)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 t="e">
        <f t="shared" si="501"/>
        <v>#VALUE!</v>
      </c>
      <c r="L1521" s="5" t="e">
        <f t="shared" si="505"/>
        <v>#VALUE!</v>
      </c>
      <c r="M1521" s="5" t="e">
        <f t="shared" si="506"/>
        <v>#VALUE!</v>
      </c>
      <c r="N1521" s="6">
        <v>187.5</v>
      </c>
      <c r="O1521" s="6">
        <f t="shared" si="510"/>
        <v>-187.5</v>
      </c>
      <c r="P1521" s="6">
        <f t="shared" si="507"/>
        <v>0</v>
      </c>
      <c r="Q1521" s="7">
        <f t="shared" si="508"/>
        <v>2817477.8500000006</v>
      </c>
      <c r="R1521" s="44" t="str">
        <f>VLOOKUP(F1521,'Set up'!$A$2:$E$44,5,FALSE)</f>
        <v>Trsf</v>
      </c>
      <c r="S1521" s="1" t="s">
        <v>1383</v>
      </c>
    </row>
    <row r="1522" spans="1:19" x14ac:dyDescent="0.3">
      <c r="A1522" s="4" t="s">
        <v>1364</v>
      </c>
      <c r="B1522" s="5" t="e">
        <f t="shared" si="503"/>
        <v>#VALUE!</v>
      </c>
      <c r="C1522" s="5" t="e">
        <f t="shared" si="504"/>
        <v>#VALUE!</v>
      </c>
      <c r="D1522" s="5" t="s">
        <v>1367</v>
      </c>
      <c r="E1522" s="5" t="str">
        <f>VLOOKUP(F1522,'Set up'!$A$2:$C$44,2,FALSE)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 t="e">
        <f t="shared" si="501"/>
        <v>#VALUE!</v>
      </c>
      <c r="L1522" s="5" t="e">
        <f t="shared" si="505"/>
        <v>#VALUE!</v>
      </c>
      <c r="M1522" s="5" t="e">
        <f t="shared" si="506"/>
        <v>#VALUE!</v>
      </c>
      <c r="N1522" s="6">
        <v>312.5</v>
      </c>
      <c r="P1522" s="6">
        <f t="shared" si="507"/>
        <v>312.5</v>
      </c>
      <c r="Q1522" s="7">
        <f t="shared" si="508"/>
        <v>2817790.3500000006</v>
      </c>
      <c r="R1522" s="44" t="str">
        <f>VLOOKUP(F1522,'Set up'!$A$2:$E$44,5,FALSE)</f>
        <v>Trsf</v>
      </c>
    </row>
    <row r="1523" spans="1:19" x14ac:dyDescent="0.3">
      <c r="A1523" s="4" t="s">
        <v>1364</v>
      </c>
      <c r="B1523" s="5" t="e">
        <f t="shared" si="503"/>
        <v>#VALUE!</v>
      </c>
      <c r="C1523" s="5" t="e">
        <f t="shared" si="504"/>
        <v>#VALUE!</v>
      </c>
      <c r="D1523" s="5" t="s">
        <v>1368</v>
      </c>
      <c r="E1523" s="5" t="str">
        <f>VLOOKUP(F1523,'Set up'!$A$2:$C$44,2,FALSE)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 t="e">
        <f t="shared" si="501"/>
        <v>#VALUE!</v>
      </c>
      <c r="L1523" s="5" t="e">
        <f t="shared" si="505"/>
        <v>#VALUE!</v>
      </c>
      <c r="M1523" s="5" t="e">
        <f t="shared" si="506"/>
        <v>#VALUE!</v>
      </c>
      <c r="N1523" s="6">
        <v>8690</v>
      </c>
      <c r="P1523" s="6">
        <f t="shared" si="507"/>
        <v>8690</v>
      </c>
      <c r="Q1523" s="7">
        <f t="shared" si="508"/>
        <v>2826480.3500000006</v>
      </c>
      <c r="R1523" s="44" t="str">
        <f>VLOOKUP(F1523,'Set up'!$A$2:$E$44,5,FALSE)</f>
        <v>Trsf</v>
      </c>
    </row>
    <row r="1524" spans="1:19" x14ac:dyDescent="0.3">
      <c r="A1524" s="4" t="s">
        <v>1364</v>
      </c>
      <c r="B1524" s="5" t="e">
        <f t="shared" si="503"/>
        <v>#VALUE!</v>
      </c>
      <c r="C1524" s="5" t="e">
        <f t="shared" si="504"/>
        <v>#VALUE!</v>
      </c>
      <c r="D1524" s="5" t="s">
        <v>1368</v>
      </c>
      <c r="E1524" s="5" t="str">
        <f>VLOOKUP(F1524,'Set up'!$A$2:$C$44,2,FALSE)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 t="e">
        <f t="shared" si="501"/>
        <v>#VALUE!</v>
      </c>
      <c r="L1524" s="5" t="e">
        <f t="shared" si="505"/>
        <v>#VALUE!</v>
      </c>
      <c r="M1524" s="5" t="e">
        <f t="shared" si="506"/>
        <v>#VALUE!</v>
      </c>
      <c r="N1524" s="6">
        <v>2280</v>
      </c>
      <c r="P1524" s="6">
        <f t="shared" si="507"/>
        <v>2280</v>
      </c>
      <c r="Q1524" s="7">
        <f t="shared" si="508"/>
        <v>2828760.3500000006</v>
      </c>
      <c r="R1524" s="44" t="str">
        <f>VLOOKUP(F1524,'Set up'!$A$2:$E$44,5,FALSE)</f>
        <v>Trsf</v>
      </c>
    </row>
    <row r="1525" spans="1:19" x14ac:dyDescent="0.3">
      <c r="A1525" s="4" t="s">
        <v>1364</v>
      </c>
      <c r="B1525" s="5" t="e">
        <f t="shared" si="503"/>
        <v>#VALUE!</v>
      </c>
      <c r="C1525" s="5" t="e">
        <f t="shared" si="504"/>
        <v>#VALUE!</v>
      </c>
      <c r="D1525" s="5" t="s">
        <v>1368</v>
      </c>
      <c r="E1525" s="5" t="str">
        <f>VLOOKUP(F1525,'Set up'!$A$2:$C$44,2,FALSE)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 t="e">
        <f t="shared" si="501"/>
        <v>#VALUE!</v>
      </c>
      <c r="L1525" s="5" t="e">
        <f t="shared" si="505"/>
        <v>#VALUE!</v>
      </c>
      <c r="M1525" s="5" t="e">
        <f t="shared" si="506"/>
        <v>#VALUE!</v>
      </c>
      <c r="N1525" s="6">
        <v>1260</v>
      </c>
      <c r="P1525" s="6">
        <f t="shared" si="507"/>
        <v>1260</v>
      </c>
      <c r="Q1525" s="7">
        <f t="shared" si="508"/>
        <v>2830020.3500000006</v>
      </c>
      <c r="R1525" s="44" t="str">
        <f>VLOOKUP(F1525,'Set up'!$A$2:$E$44,5,FALSE)</f>
        <v>Trsf</v>
      </c>
    </row>
    <row r="1526" spans="1:19" x14ac:dyDescent="0.3">
      <c r="A1526" s="4" t="s">
        <v>1364</v>
      </c>
      <c r="B1526" s="5" t="e">
        <f t="shared" si="503"/>
        <v>#VALUE!</v>
      </c>
      <c r="C1526" s="5" t="e">
        <f t="shared" si="504"/>
        <v>#VALUE!</v>
      </c>
      <c r="D1526" s="5" t="s">
        <v>1368</v>
      </c>
      <c r="E1526" s="5" t="str">
        <f>VLOOKUP(F1526,'Set up'!$A$2:$C$44,2,FALSE)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 t="e">
        <f t="shared" si="501"/>
        <v>#VALUE!</v>
      </c>
      <c r="L1526" s="5" t="e">
        <f t="shared" si="505"/>
        <v>#VALUE!</v>
      </c>
      <c r="M1526" s="5" t="e">
        <f t="shared" si="506"/>
        <v>#VALUE!</v>
      </c>
      <c r="N1526" s="6">
        <v>380</v>
      </c>
      <c r="P1526" s="6">
        <f t="shared" si="507"/>
        <v>380</v>
      </c>
      <c r="Q1526" s="7">
        <f t="shared" si="508"/>
        <v>2830400.3500000006</v>
      </c>
      <c r="R1526" s="44" t="str">
        <f>VLOOKUP(F1526,'Set up'!$A$2:$E$44,5,FALSE)</f>
        <v>Trsf</v>
      </c>
    </row>
    <row r="1527" spans="1:19" x14ac:dyDescent="0.3">
      <c r="A1527" s="4">
        <v>45019</v>
      </c>
      <c r="B1527" s="5">
        <f t="shared" ref="B1527:B1577" si="511">MONTH(A1527)</f>
        <v>4</v>
      </c>
      <c r="C1527" s="5">
        <f t="shared" ref="C1527:C1577" si="512">YEAR(A1527)</f>
        <v>2023</v>
      </c>
      <c r="D1527" s="5" t="s">
        <v>1393</v>
      </c>
      <c r="E1527" s="5" t="str">
        <f>VLOOKUP(F1527,'Set up'!$A$2:$C$44,2,FALSE)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1"/>
        <v>45019</v>
      </c>
      <c r="L1527" s="5">
        <f t="shared" ref="L1527:L1577" si="513">MONTH(K1527)</f>
        <v>4</v>
      </c>
      <c r="M1527" s="5">
        <f t="shared" ref="M1527:M1577" si="514">YEAR(K1527)</f>
        <v>2023</v>
      </c>
      <c r="N1527" s="6">
        <v>475.2</v>
      </c>
      <c r="O1527" s="6">
        <f t="shared" ref="O1527" si="515">-N1527</f>
        <v>-475.2</v>
      </c>
      <c r="P1527" s="6">
        <f t="shared" ref="P1527:P1577" si="516">SUM(N1527+O1527)</f>
        <v>0</v>
      </c>
      <c r="Q1527" s="7">
        <f t="shared" ref="Q1527:Q1577" si="517">SUM(Q1526+N1527)</f>
        <v>2830875.5500000007</v>
      </c>
      <c r="R1527" s="44" t="str">
        <f>VLOOKUP(F1527,'Set up'!$A$2:$E$44,5,FALSE)</f>
        <v>Trsf</v>
      </c>
      <c r="S1527" s="1" t="s">
        <v>1990</v>
      </c>
    </row>
    <row r="1528" spans="1:19" x14ac:dyDescent="0.3">
      <c r="A1528" s="4">
        <v>45019</v>
      </c>
      <c r="B1528" s="5">
        <f t="shared" si="511"/>
        <v>4</v>
      </c>
      <c r="C1528" s="5">
        <f t="shared" si="512"/>
        <v>2023</v>
      </c>
      <c r="D1528" s="5" t="s">
        <v>1396</v>
      </c>
      <c r="E1528" s="5" t="str">
        <f>VLOOKUP(F1528,'Set up'!$A$2:$C$44,2,FALSE)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1"/>
        <v>45019</v>
      </c>
      <c r="L1528" s="5">
        <f t="shared" si="513"/>
        <v>4</v>
      </c>
      <c r="M1528" s="5">
        <f t="shared" si="514"/>
        <v>2023</v>
      </c>
      <c r="N1528" s="6">
        <v>1848</v>
      </c>
      <c r="O1528" s="6">
        <f t="shared" ref="O1528:O1537" si="518">-N1528</f>
        <v>-1848</v>
      </c>
      <c r="P1528" s="6">
        <f t="shared" si="516"/>
        <v>0</v>
      </c>
      <c r="Q1528" s="7">
        <f t="shared" si="517"/>
        <v>2832723.5500000007</v>
      </c>
      <c r="R1528" s="44" t="str">
        <f>VLOOKUP(F1528,'Set up'!$A$2:$E$44,5,FALSE)</f>
        <v>Trsf</v>
      </c>
      <c r="S1528" s="1" t="s">
        <v>1472</v>
      </c>
    </row>
    <row r="1529" spans="1:19" x14ac:dyDescent="0.3">
      <c r="A1529" s="4">
        <v>45019</v>
      </c>
      <c r="B1529" s="5">
        <f t="shared" si="511"/>
        <v>4</v>
      </c>
      <c r="C1529" s="5">
        <f t="shared" si="512"/>
        <v>2023</v>
      </c>
      <c r="D1529" s="5" t="s">
        <v>1396</v>
      </c>
      <c r="E1529" s="5" t="str">
        <f>VLOOKUP(F1529,'Set up'!$A$2:$C$44,2,FALSE)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1"/>
        <v>45019</v>
      </c>
      <c r="L1529" s="5">
        <f t="shared" si="513"/>
        <v>4</v>
      </c>
      <c r="M1529" s="5">
        <f t="shared" si="514"/>
        <v>2023</v>
      </c>
      <c r="N1529" s="6">
        <v>1125</v>
      </c>
      <c r="O1529" s="6">
        <f t="shared" si="518"/>
        <v>-1125</v>
      </c>
      <c r="P1529" s="6">
        <f t="shared" si="516"/>
        <v>0</v>
      </c>
      <c r="Q1529" s="7">
        <f t="shared" si="517"/>
        <v>2833848.5500000007</v>
      </c>
      <c r="R1529" s="44" t="str">
        <f>VLOOKUP(F1529,'Set up'!$A$2:$E$44,5,FALSE)</f>
        <v>Trsf</v>
      </c>
      <c r="S1529" s="1" t="s">
        <v>1473</v>
      </c>
    </row>
    <row r="1530" spans="1:19" x14ac:dyDescent="0.3">
      <c r="A1530" s="4">
        <v>45019</v>
      </c>
      <c r="B1530" s="5">
        <f t="shared" si="511"/>
        <v>4</v>
      </c>
      <c r="C1530" s="5">
        <f t="shared" si="512"/>
        <v>2023</v>
      </c>
      <c r="D1530" s="5" t="s">
        <v>1396</v>
      </c>
      <c r="E1530" s="5" t="str">
        <f>VLOOKUP(F1530,'Set up'!$A$2:$C$44,2,FALSE)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1"/>
        <v>45019</v>
      </c>
      <c r="L1530" s="5">
        <f t="shared" si="513"/>
        <v>4</v>
      </c>
      <c r="M1530" s="5">
        <f t="shared" si="514"/>
        <v>2023</v>
      </c>
      <c r="N1530" s="6">
        <v>225</v>
      </c>
      <c r="O1530" s="6">
        <f t="shared" si="518"/>
        <v>-225</v>
      </c>
      <c r="P1530" s="6">
        <f t="shared" si="516"/>
        <v>0</v>
      </c>
      <c r="Q1530" s="7">
        <f t="shared" si="517"/>
        <v>2834073.5500000007</v>
      </c>
      <c r="R1530" s="44" t="str">
        <f>VLOOKUP(F1530,'Set up'!$A$2:$E$44,5,FALSE)</f>
        <v>Trsf</v>
      </c>
      <c r="S1530" s="1" t="s">
        <v>1474</v>
      </c>
    </row>
    <row r="1531" spans="1:19" x14ac:dyDescent="0.3">
      <c r="A1531" s="4">
        <v>45019</v>
      </c>
      <c r="B1531" s="5">
        <f t="shared" si="511"/>
        <v>4</v>
      </c>
      <c r="C1531" s="5">
        <f t="shared" si="512"/>
        <v>2023</v>
      </c>
      <c r="D1531" s="5" t="s">
        <v>1396</v>
      </c>
      <c r="E1531" s="5" t="str">
        <f>VLOOKUP(F1531,'Set up'!$A$2:$C$44,2,FALSE)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1"/>
        <v>45019</v>
      </c>
      <c r="L1531" s="5">
        <f t="shared" si="513"/>
        <v>4</v>
      </c>
      <c r="M1531" s="5">
        <f t="shared" si="514"/>
        <v>2023</v>
      </c>
      <c r="N1531" s="6">
        <v>472</v>
      </c>
      <c r="O1531" s="6">
        <f t="shared" si="518"/>
        <v>-472</v>
      </c>
      <c r="P1531" s="6">
        <f t="shared" si="516"/>
        <v>0</v>
      </c>
      <c r="Q1531" s="7">
        <f t="shared" si="517"/>
        <v>2834545.5500000007</v>
      </c>
      <c r="R1531" s="44" t="str">
        <f>VLOOKUP(F1531,'Set up'!$A$2:$E$44,5,FALSE)</f>
        <v>Trsf</v>
      </c>
      <c r="S1531" s="1" t="s">
        <v>1475</v>
      </c>
    </row>
    <row r="1532" spans="1:19" x14ac:dyDescent="0.3">
      <c r="A1532" s="4">
        <v>45019</v>
      </c>
      <c r="B1532" s="5">
        <f t="shared" si="511"/>
        <v>4</v>
      </c>
      <c r="C1532" s="5">
        <f t="shared" si="512"/>
        <v>2023</v>
      </c>
      <c r="D1532" s="5" t="s">
        <v>1396</v>
      </c>
      <c r="E1532" s="5" t="str">
        <f>VLOOKUP(F1532,'Set up'!$A$2:$C$44,2,FALSE)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1"/>
        <v>45019</v>
      </c>
      <c r="L1532" s="5">
        <f t="shared" si="513"/>
        <v>4</v>
      </c>
      <c r="M1532" s="5">
        <f t="shared" si="514"/>
        <v>2023</v>
      </c>
      <c r="N1532" s="6">
        <v>100</v>
      </c>
      <c r="O1532" s="6">
        <f t="shared" si="518"/>
        <v>-100</v>
      </c>
      <c r="P1532" s="6">
        <f t="shared" si="516"/>
        <v>0</v>
      </c>
      <c r="Q1532" s="7">
        <f t="shared" si="517"/>
        <v>2834645.5500000007</v>
      </c>
      <c r="R1532" s="44" t="str">
        <f>VLOOKUP(F1532,'Set up'!$A$2:$E$44,5,FALSE)</f>
        <v>Trsf</v>
      </c>
      <c r="S1532" s="1" t="s">
        <v>1476</v>
      </c>
    </row>
    <row r="1533" spans="1:19" x14ac:dyDescent="0.3">
      <c r="A1533" s="4">
        <v>45019</v>
      </c>
      <c r="B1533" s="5">
        <f t="shared" si="511"/>
        <v>4</v>
      </c>
      <c r="C1533" s="5">
        <f t="shared" si="512"/>
        <v>2023</v>
      </c>
      <c r="D1533" s="5" t="s">
        <v>1396</v>
      </c>
      <c r="E1533" s="5" t="str">
        <f>VLOOKUP(F1533,'Set up'!$A$2:$C$44,2,FALSE)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1"/>
        <v>45019</v>
      </c>
      <c r="L1533" s="5">
        <f t="shared" si="513"/>
        <v>4</v>
      </c>
      <c r="M1533" s="5">
        <f t="shared" si="514"/>
        <v>2023</v>
      </c>
      <c r="N1533" s="6">
        <v>420</v>
      </c>
      <c r="O1533" s="6">
        <f t="shared" si="518"/>
        <v>-420</v>
      </c>
      <c r="P1533" s="6">
        <f t="shared" si="516"/>
        <v>0</v>
      </c>
      <c r="Q1533" s="7">
        <f t="shared" si="517"/>
        <v>2835065.5500000007</v>
      </c>
      <c r="R1533" s="44" t="str">
        <f>VLOOKUP(F1533,'Set up'!$A$2:$E$44,5,FALSE)</f>
        <v>Trsf</v>
      </c>
      <c r="S1533" s="1" t="s">
        <v>1477</v>
      </c>
    </row>
    <row r="1534" spans="1:19" x14ac:dyDescent="0.3">
      <c r="A1534" s="4">
        <v>45019</v>
      </c>
      <c r="B1534" s="5">
        <f t="shared" si="511"/>
        <v>4</v>
      </c>
      <c r="C1534" s="5">
        <f t="shared" si="512"/>
        <v>2023</v>
      </c>
      <c r="D1534" s="5" t="s">
        <v>1396</v>
      </c>
      <c r="E1534" s="5" t="str">
        <f>VLOOKUP(F1534,'Set up'!$A$2:$C$44,2,FALSE)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1"/>
        <v>45019</v>
      </c>
      <c r="L1534" s="5">
        <f t="shared" si="513"/>
        <v>4</v>
      </c>
      <c r="M1534" s="5">
        <f t="shared" si="514"/>
        <v>2023</v>
      </c>
      <c r="N1534" s="6">
        <v>250</v>
      </c>
      <c r="O1534" s="6">
        <f t="shared" si="518"/>
        <v>-250</v>
      </c>
      <c r="P1534" s="6">
        <f t="shared" si="516"/>
        <v>0</v>
      </c>
      <c r="Q1534" s="7">
        <f t="shared" si="517"/>
        <v>2835315.5500000007</v>
      </c>
      <c r="R1534" s="44" t="str">
        <f>VLOOKUP(F1534,'Set up'!$A$2:$E$44,5,FALSE)</f>
        <v>Trsf</v>
      </c>
      <c r="S1534" s="1" t="s">
        <v>1478</v>
      </c>
    </row>
    <row r="1535" spans="1:19" x14ac:dyDescent="0.3">
      <c r="A1535" s="4" t="s">
        <v>1400</v>
      </c>
      <c r="B1535" s="5">
        <f t="shared" si="511"/>
        <v>3</v>
      </c>
      <c r="C1535" s="5">
        <f t="shared" si="512"/>
        <v>2023</v>
      </c>
      <c r="D1535" s="5" t="s">
        <v>1397</v>
      </c>
      <c r="E1535" s="5" t="str">
        <f>VLOOKUP(F1535,'Set up'!$A$2:$C$44,2,FALSE)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1"/>
        <v>44989</v>
      </c>
      <c r="L1535" s="5">
        <f t="shared" si="513"/>
        <v>3</v>
      </c>
      <c r="M1535" s="5">
        <f t="shared" si="514"/>
        <v>2023</v>
      </c>
      <c r="N1535" s="6">
        <v>264</v>
      </c>
      <c r="O1535" s="6">
        <f t="shared" si="518"/>
        <v>-264</v>
      </c>
      <c r="P1535" s="6">
        <f t="shared" si="516"/>
        <v>0</v>
      </c>
      <c r="Q1535" s="7">
        <f t="shared" si="517"/>
        <v>2835579.5500000007</v>
      </c>
      <c r="R1535" s="44" t="str">
        <f>VLOOKUP(F1535,'Set up'!$A$2:$E$44,5,FALSE)</f>
        <v>Trsf</v>
      </c>
      <c r="S1535" s="1" t="s">
        <v>1481</v>
      </c>
    </row>
    <row r="1536" spans="1:19" x14ac:dyDescent="0.3">
      <c r="A1536" s="4" t="s">
        <v>1400</v>
      </c>
      <c r="B1536" s="5">
        <f t="shared" si="511"/>
        <v>3</v>
      </c>
      <c r="C1536" s="5">
        <f t="shared" si="512"/>
        <v>2023</v>
      </c>
      <c r="D1536" s="5" t="s">
        <v>1397</v>
      </c>
      <c r="E1536" s="5" t="str">
        <f>VLOOKUP(F1536,'Set up'!$A$2:$C$44,2,FALSE)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1"/>
        <v>44989</v>
      </c>
      <c r="L1536" s="5">
        <f t="shared" si="513"/>
        <v>3</v>
      </c>
      <c r="M1536" s="5">
        <f t="shared" si="514"/>
        <v>2023</v>
      </c>
      <c r="N1536" s="6">
        <v>70</v>
      </c>
      <c r="O1536" s="6">
        <f t="shared" si="518"/>
        <v>-70</v>
      </c>
      <c r="P1536" s="6">
        <f t="shared" si="516"/>
        <v>0</v>
      </c>
      <c r="Q1536" s="7">
        <f t="shared" si="517"/>
        <v>2835649.5500000007</v>
      </c>
      <c r="R1536" s="44" t="str">
        <f>VLOOKUP(F1536,'Set up'!$A$2:$E$44,5,FALSE)</f>
        <v>Trsf</v>
      </c>
      <c r="S1536" s="1" t="s">
        <v>1481</v>
      </c>
    </row>
    <row r="1537" spans="1:19" x14ac:dyDescent="0.3">
      <c r="A1537" s="4" t="s">
        <v>1400</v>
      </c>
      <c r="B1537" s="5">
        <f t="shared" si="511"/>
        <v>3</v>
      </c>
      <c r="C1537" s="5">
        <f t="shared" si="512"/>
        <v>2023</v>
      </c>
      <c r="D1537" s="5" t="s">
        <v>1397</v>
      </c>
      <c r="E1537" s="5" t="str">
        <f>VLOOKUP(F1537,'Set up'!$A$2:$C$44,2,FALSE)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1"/>
        <v>44989</v>
      </c>
      <c r="L1537" s="5">
        <f t="shared" si="513"/>
        <v>3</v>
      </c>
      <c r="M1537" s="5">
        <f t="shared" si="514"/>
        <v>2023</v>
      </c>
      <c r="N1537" s="6">
        <v>118</v>
      </c>
      <c r="O1537" s="6">
        <f t="shared" si="518"/>
        <v>-118</v>
      </c>
      <c r="P1537" s="6">
        <f t="shared" si="516"/>
        <v>0</v>
      </c>
      <c r="Q1537" s="7">
        <f t="shared" si="517"/>
        <v>2835767.5500000007</v>
      </c>
      <c r="R1537" s="44" t="str">
        <f>VLOOKUP(F1537,'Set up'!$A$2:$E$44,5,FALSE)</f>
        <v>Trsf</v>
      </c>
      <c r="S1537" s="1" t="s">
        <v>1481</v>
      </c>
    </row>
    <row r="1538" spans="1:19" x14ac:dyDescent="0.3">
      <c r="A1538" s="4">
        <v>45020</v>
      </c>
      <c r="B1538" s="5">
        <f t="shared" si="511"/>
        <v>4</v>
      </c>
      <c r="C1538" s="5">
        <f t="shared" si="512"/>
        <v>2023</v>
      </c>
      <c r="D1538" s="5" t="s">
        <v>1402</v>
      </c>
      <c r="E1538" s="5" t="str">
        <f>VLOOKUP(F1538,'Set up'!$A$2:$C$44,2,FALSE)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1"/>
        <v>45020</v>
      </c>
      <c r="L1538" s="5">
        <f t="shared" si="513"/>
        <v>4</v>
      </c>
      <c r="M1538" s="5">
        <f t="shared" si="514"/>
        <v>2023</v>
      </c>
      <c r="N1538" s="6">
        <v>7480</v>
      </c>
      <c r="P1538" s="6">
        <f t="shared" si="516"/>
        <v>7480</v>
      </c>
      <c r="Q1538" s="7">
        <f t="shared" si="517"/>
        <v>2843247.5500000007</v>
      </c>
      <c r="R1538" s="44" t="str">
        <f>VLOOKUP(F1538,'Set up'!$A$2:$E$44,5,FALSE)</f>
        <v>Trsf</v>
      </c>
    </row>
    <row r="1539" spans="1:19" x14ac:dyDescent="0.3">
      <c r="A1539" s="4" t="s">
        <v>1403</v>
      </c>
      <c r="B1539" s="5">
        <f t="shared" si="511"/>
        <v>4</v>
      </c>
      <c r="C1539" s="5">
        <f t="shared" si="512"/>
        <v>2023</v>
      </c>
      <c r="D1539" s="5" t="s">
        <v>1402</v>
      </c>
      <c r="E1539" s="5" t="str">
        <f>VLOOKUP(F1539,'Set up'!$A$2:$C$44,2,FALSE)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1"/>
        <v>45020</v>
      </c>
      <c r="L1539" s="5">
        <f t="shared" si="513"/>
        <v>4</v>
      </c>
      <c r="M1539" s="5">
        <f t="shared" si="514"/>
        <v>2023</v>
      </c>
      <c r="N1539" s="6">
        <v>1263.5999999999999</v>
      </c>
      <c r="P1539" s="6">
        <f t="shared" si="516"/>
        <v>1263.5999999999999</v>
      </c>
      <c r="Q1539" s="7">
        <f t="shared" si="517"/>
        <v>2844511.1500000008</v>
      </c>
      <c r="R1539" s="44" t="str">
        <f>VLOOKUP(F1539,'Set up'!$A$2:$E$44,5,FALSE)</f>
        <v>Trsf</v>
      </c>
    </row>
    <row r="1540" spans="1:19" x14ac:dyDescent="0.3">
      <c r="A1540" s="4" t="s">
        <v>1403</v>
      </c>
      <c r="B1540" s="5">
        <f t="shared" si="511"/>
        <v>4</v>
      </c>
      <c r="C1540" s="5">
        <f t="shared" si="512"/>
        <v>2023</v>
      </c>
      <c r="D1540" s="5" t="s">
        <v>1402</v>
      </c>
      <c r="E1540" s="5" t="str">
        <f>VLOOKUP(F1540,'Set up'!$A$2:$C$44,2,FALSE)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1"/>
        <v>45020</v>
      </c>
      <c r="L1540" s="5">
        <f t="shared" si="513"/>
        <v>4</v>
      </c>
      <c r="M1540" s="5">
        <f t="shared" si="514"/>
        <v>2023</v>
      </c>
      <c r="N1540" s="6">
        <v>2106</v>
      </c>
      <c r="P1540" s="6">
        <f t="shared" si="516"/>
        <v>2106</v>
      </c>
      <c r="Q1540" s="7">
        <f t="shared" si="517"/>
        <v>2846617.1500000008</v>
      </c>
      <c r="R1540" s="44" t="str">
        <f>VLOOKUP(F1540,'Set up'!$A$2:$E$44,5,FALSE)</f>
        <v>Trsf</v>
      </c>
    </row>
    <row r="1541" spans="1:19" x14ac:dyDescent="0.3">
      <c r="A1541" s="4" t="s">
        <v>1403</v>
      </c>
      <c r="B1541" s="5">
        <f t="shared" si="511"/>
        <v>4</v>
      </c>
      <c r="C1541" s="5">
        <f t="shared" si="512"/>
        <v>2023</v>
      </c>
      <c r="D1541" s="5" t="s">
        <v>1402</v>
      </c>
      <c r="E1541" s="5" t="str">
        <f>VLOOKUP(F1541,'Set up'!$A$2:$C$44,2,FALSE)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1"/>
        <v>45020</v>
      </c>
      <c r="L1541" s="5">
        <f t="shared" si="513"/>
        <v>4</v>
      </c>
      <c r="M1541" s="5">
        <f t="shared" si="514"/>
        <v>2023</v>
      </c>
      <c r="N1541" s="6">
        <v>260</v>
      </c>
      <c r="P1541" s="6">
        <f t="shared" si="516"/>
        <v>260</v>
      </c>
      <c r="Q1541" s="7">
        <f t="shared" si="517"/>
        <v>2846877.1500000008</v>
      </c>
      <c r="R1541" s="44" t="str">
        <f>VLOOKUP(F1541,'Set up'!$A$2:$E$44,5,FALSE)</f>
        <v>Trsf</v>
      </c>
    </row>
    <row r="1542" spans="1:19" x14ac:dyDescent="0.3">
      <c r="A1542" s="4" t="s">
        <v>1403</v>
      </c>
      <c r="B1542" s="5">
        <f t="shared" si="511"/>
        <v>4</v>
      </c>
      <c r="C1542" s="5">
        <f t="shared" si="512"/>
        <v>2023</v>
      </c>
      <c r="D1542" s="5" t="s">
        <v>1402</v>
      </c>
      <c r="E1542" s="5" t="str">
        <f>VLOOKUP(F1542,'Set up'!$A$2:$C$44,2,FALSE)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1"/>
        <v>45020</v>
      </c>
      <c r="L1542" s="5">
        <f t="shared" si="513"/>
        <v>4</v>
      </c>
      <c r="M1542" s="5">
        <f t="shared" si="514"/>
        <v>2023</v>
      </c>
      <c r="N1542" s="6">
        <v>640</v>
      </c>
      <c r="P1542" s="6">
        <f t="shared" si="516"/>
        <v>640</v>
      </c>
      <c r="Q1542" s="7">
        <f t="shared" si="517"/>
        <v>2847517.1500000008</v>
      </c>
      <c r="R1542" s="44" t="str">
        <f>VLOOKUP(F1542,'Set up'!$A$2:$E$44,5,FALSE)</f>
        <v>Trsf</v>
      </c>
    </row>
    <row r="1543" spans="1:19" x14ac:dyDescent="0.3">
      <c r="A1543" s="4" t="s">
        <v>1403</v>
      </c>
      <c r="B1543" s="5">
        <f t="shared" si="511"/>
        <v>4</v>
      </c>
      <c r="C1543" s="5">
        <f t="shared" si="512"/>
        <v>2023</v>
      </c>
      <c r="D1543" s="5" t="s">
        <v>1402</v>
      </c>
      <c r="E1543" s="5" t="str">
        <f>VLOOKUP(F1543,'Set up'!$A$2:$C$44,2,FALSE)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1"/>
        <v>45020</v>
      </c>
      <c r="L1543" s="5">
        <f t="shared" si="513"/>
        <v>4</v>
      </c>
      <c r="M1543" s="5">
        <f t="shared" si="514"/>
        <v>2023</v>
      </c>
      <c r="N1543" s="6">
        <v>380</v>
      </c>
      <c r="P1543" s="6">
        <f t="shared" si="516"/>
        <v>380</v>
      </c>
      <c r="Q1543" s="7">
        <f t="shared" si="517"/>
        <v>2847897.1500000008</v>
      </c>
      <c r="R1543" s="44" t="str">
        <f>VLOOKUP(F1543,'Set up'!$A$2:$E$44,5,FALSE)</f>
        <v>Trsf</v>
      </c>
    </row>
    <row r="1544" spans="1:19" x14ac:dyDescent="0.3">
      <c r="A1544" s="4" t="s">
        <v>1403</v>
      </c>
      <c r="B1544" s="5">
        <f t="shared" si="511"/>
        <v>4</v>
      </c>
      <c r="C1544" s="5">
        <f t="shared" si="512"/>
        <v>2023</v>
      </c>
      <c r="D1544" s="5" t="s">
        <v>1402</v>
      </c>
      <c r="E1544" s="5" t="str">
        <f>VLOOKUP(F1544,'Set up'!$A$2:$C$44,2,FALSE)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1"/>
        <v>45020</v>
      </c>
      <c r="L1544" s="5">
        <f t="shared" si="513"/>
        <v>4</v>
      </c>
      <c r="M1544" s="5">
        <f t="shared" si="514"/>
        <v>2023</v>
      </c>
      <c r="N1544" s="6">
        <v>540</v>
      </c>
      <c r="P1544" s="6">
        <f t="shared" si="516"/>
        <v>540</v>
      </c>
      <c r="Q1544" s="7">
        <f t="shared" si="517"/>
        <v>2848437.1500000008</v>
      </c>
      <c r="R1544" s="44" t="str">
        <f>VLOOKUP(F1544,'Set up'!$A$2:$E$44,5,FALSE)</f>
        <v>Trsf</v>
      </c>
    </row>
    <row r="1545" spans="1:19" x14ac:dyDescent="0.3">
      <c r="A1545" s="4" t="s">
        <v>1403</v>
      </c>
      <c r="B1545" s="5">
        <f t="shared" si="511"/>
        <v>4</v>
      </c>
      <c r="C1545" s="5">
        <f t="shared" si="512"/>
        <v>2023</v>
      </c>
      <c r="D1545" s="5" t="s">
        <v>1402</v>
      </c>
      <c r="E1545" s="5" t="str">
        <f>VLOOKUP(F1545,'Set up'!$A$2:$C$44,2,FALSE)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1"/>
        <v>45020</v>
      </c>
      <c r="L1545" s="5">
        <f t="shared" si="513"/>
        <v>4</v>
      </c>
      <c r="M1545" s="5">
        <f t="shared" si="514"/>
        <v>2023</v>
      </c>
      <c r="N1545" s="6">
        <v>1270</v>
      </c>
      <c r="P1545" s="6">
        <f t="shared" si="516"/>
        <v>1270</v>
      </c>
      <c r="Q1545" s="7">
        <f t="shared" si="517"/>
        <v>2849707.1500000008</v>
      </c>
      <c r="R1545" s="44" t="str">
        <f>VLOOKUP(F1545,'Set up'!$A$2:$E$44,5,FALSE)</f>
        <v>Trsf</v>
      </c>
    </row>
    <row r="1546" spans="1:19" x14ac:dyDescent="0.3">
      <c r="A1546" s="4" t="s">
        <v>1403</v>
      </c>
      <c r="B1546" s="5">
        <f t="shared" si="511"/>
        <v>4</v>
      </c>
      <c r="C1546" s="5">
        <f t="shared" si="512"/>
        <v>2023</v>
      </c>
      <c r="D1546" s="5" t="s">
        <v>1402</v>
      </c>
      <c r="E1546" s="5" t="str">
        <f>VLOOKUP(F1546,'Set up'!$A$2:$C$44,2,FALSE)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1"/>
        <v>45020</v>
      </c>
      <c r="L1546" s="5">
        <f t="shared" si="513"/>
        <v>4</v>
      </c>
      <c r="M1546" s="5">
        <f t="shared" si="514"/>
        <v>2023</v>
      </c>
      <c r="N1546" s="6">
        <v>1059.5</v>
      </c>
      <c r="P1546" s="6">
        <f t="shared" si="516"/>
        <v>1059.5</v>
      </c>
      <c r="Q1546" s="7">
        <f t="shared" si="517"/>
        <v>2850766.6500000008</v>
      </c>
      <c r="R1546" s="44" t="str">
        <f>VLOOKUP(F1546,'Set up'!$A$2:$E$44,5,FALSE)</f>
        <v>Trsf</v>
      </c>
    </row>
    <row r="1547" spans="1:19" x14ac:dyDescent="0.3">
      <c r="A1547" s="4" t="s">
        <v>1405</v>
      </c>
      <c r="B1547" s="5">
        <f t="shared" si="511"/>
        <v>6</v>
      </c>
      <c r="C1547" s="5">
        <f t="shared" si="512"/>
        <v>2023</v>
      </c>
      <c r="D1547" s="5" t="s">
        <v>1406</v>
      </c>
      <c r="E1547" s="5" t="str">
        <f>VLOOKUP(F1547,'Set up'!$A$2:$C$44,2,FALSE)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1"/>
        <v>45201</v>
      </c>
      <c r="L1547" s="5">
        <f t="shared" si="513"/>
        <v>10</v>
      </c>
      <c r="M1547" s="5">
        <f t="shared" si="514"/>
        <v>2023</v>
      </c>
      <c r="N1547" s="6">
        <v>9900</v>
      </c>
      <c r="O1547" s="6">
        <f t="shared" ref="O1547:O1551" si="519">-N1547</f>
        <v>-9900</v>
      </c>
      <c r="P1547" s="6">
        <f t="shared" si="516"/>
        <v>0</v>
      </c>
      <c r="Q1547" s="7">
        <f t="shared" si="517"/>
        <v>2860666.6500000008</v>
      </c>
      <c r="R1547" s="44" t="str">
        <f>VLOOKUP(F1547,'Set up'!$A$2:$E$44,5,FALSE)</f>
        <v>Trsf</v>
      </c>
      <c r="S1547" s="1" t="s">
        <v>1790</v>
      </c>
    </row>
    <row r="1548" spans="1:19" x14ac:dyDescent="0.3">
      <c r="A1548" s="4" t="s">
        <v>1405</v>
      </c>
      <c r="B1548" s="5">
        <f t="shared" si="511"/>
        <v>6</v>
      </c>
      <c r="C1548" s="5">
        <f t="shared" si="512"/>
        <v>2023</v>
      </c>
      <c r="D1548" s="5" t="s">
        <v>1406</v>
      </c>
      <c r="E1548" s="5" t="str">
        <f>VLOOKUP(F1548,'Set up'!$A$2:$C$44,2,FALSE)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1"/>
        <v>45201</v>
      </c>
      <c r="L1548" s="5">
        <f t="shared" si="513"/>
        <v>10</v>
      </c>
      <c r="M1548" s="5">
        <f t="shared" si="514"/>
        <v>2023</v>
      </c>
      <c r="N1548" s="6">
        <v>2070</v>
      </c>
      <c r="O1548" s="6">
        <f t="shared" si="519"/>
        <v>-2070</v>
      </c>
      <c r="P1548" s="6">
        <f t="shared" si="516"/>
        <v>0</v>
      </c>
      <c r="Q1548" s="7">
        <f t="shared" si="517"/>
        <v>2862736.6500000008</v>
      </c>
      <c r="R1548" s="44" t="str">
        <f>VLOOKUP(F1548,'Set up'!$A$2:$E$44,5,FALSE)</f>
        <v>Trsf</v>
      </c>
      <c r="S1548" s="1" t="s">
        <v>1790</v>
      </c>
    </row>
    <row r="1549" spans="1:19" x14ac:dyDescent="0.3">
      <c r="A1549" s="4" t="s">
        <v>1405</v>
      </c>
      <c r="B1549" s="5">
        <f t="shared" si="511"/>
        <v>6</v>
      </c>
      <c r="C1549" s="5">
        <f t="shared" si="512"/>
        <v>2023</v>
      </c>
      <c r="D1549" s="5" t="s">
        <v>1406</v>
      </c>
      <c r="E1549" s="5" t="str">
        <f>VLOOKUP(F1549,'Set up'!$A$2:$C$44,2,FALSE)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1"/>
        <v>45201</v>
      </c>
      <c r="L1549" s="5">
        <f t="shared" si="513"/>
        <v>10</v>
      </c>
      <c r="M1549" s="5">
        <f t="shared" si="514"/>
        <v>2023</v>
      </c>
      <c r="N1549" s="6">
        <v>287.5</v>
      </c>
      <c r="O1549" s="6">
        <f t="shared" si="519"/>
        <v>-287.5</v>
      </c>
      <c r="P1549" s="6">
        <f t="shared" si="516"/>
        <v>0</v>
      </c>
      <c r="Q1549" s="7">
        <f t="shared" si="517"/>
        <v>2863024.1500000008</v>
      </c>
      <c r="R1549" s="44" t="str">
        <f>VLOOKUP(F1549,'Set up'!$A$2:$E$44,5,FALSE)</f>
        <v>Trsf</v>
      </c>
      <c r="S1549" s="1" t="s">
        <v>1790</v>
      </c>
    </row>
    <row r="1550" spans="1:19" x14ac:dyDescent="0.3">
      <c r="A1550" s="4" t="s">
        <v>1405</v>
      </c>
      <c r="B1550" s="5">
        <f t="shared" si="511"/>
        <v>6</v>
      </c>
      <c r="C1550" s="5">
        <f t="shared" si="512"/>
        <v>2023</v>
      </c>
      <c r="D1550" s="5" t="s">
        <v>1406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1"/>
        <v>45201</v>
      </c>
      <c r="L1550" s="5">
        <f t="shared" si="513"/>
        <v>10</v>
      </c>
      <c r="M1550" s="5">
        <f t="shared" si="514"/>
        <v>2023</v>
      </c>
      <c r="N1550" s="6">
        <v>420</v>
      </c>
      <c r="O1550" s="6">
        <f t="shared" si="519"/>
        <v>-420</v>
      </c>
      <c r="P1550" s="6">
        <f t="shared" si="516"/>
        <v>0</v>
      </c>
      <c r="Q1550" s="7">
        <f t="shared" si="517"/>
        <v>2863444.1500000008</v>
      </c>
      <c r="R1550" s="44" t="str">
        <f>VLOOKUP(F1550,'Set up'!$A$2:$E$44,5,FALSE)</f>
        <v>Trsf</v>
      </c>
      <c r="S1550" s="1" t="s">
        <v>1790</v>
      </c>
    </row>
    <row r="1551" spans="1:19" x14ac:dyDescent="0.3">
      <c r="A1551" s="4" t="s">
        <v>1405</v>
      </c>
      <c r="B1551" s="5">
        <f t="shared" si="511"/>
        <v>6</v>
      </c>
      <c r="C1551" s="5">
        <f t="shared" si="512"/>
        <v>2023</v>
      </c>
      <c r="D1551" s="5" t="s">
        <v>1406</v>
      </c>
      <c r="E1551" s="5" t="str">
        <f>VLOOKUP(F1551,'Set up'!$A$2:$C$44,2,FALSE)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1"/>
        <v>45201</v>
      </c>
      <c r="L1551" s="5">
        <f t="shared" si="513"/>
        <v>10</v>
      </c>
      <c r="M1551" s="5">
        <f t="shared" si="514"/>
        <v>2023</v>
      </c>
      <c r="N1551" s="6">
        <v>420</v>
      </c>
      <c r="O1551" s="6">
        <f t="shared" si="519"/>
        <v>-420</v>
      </c>
      <c r="P1551" s="6">
        <f t="shared" si="516"/>
        <v>0</v>
      </c>
      <c r="Q1551" s="7">
        <f t="shared" si="517"/>
        <v>2863864.1500000008</v>
      </c>
      <c r="R1551" s="44" t="str">
        <f>VLOOKUP(F1551,'Set up'!$A$2:$E$44,5,FALSE)</f>
        <v>Trsf</v>
      </c>
      <c r="S1551" s="1" t="s">
        <v>1790</v>
      </c>
    </row>
    <row r="1552" spans="1:19" x14ac:dyDescent="0.3">
      <c r="A1552" s="4" t="s">
        <v>1405</v>
      </c>
      <c r="B1552" s="5">
        <f t="shared" si="511"/>
        <v>6</v>
      </c>
      <c r="C1552" s="5">
        <f t="shared" si="512"/>
        <v>2023</v>
      </c>
      <c r="D1552" s="5" t="s">
        <v>1406</v>
      </c>
      <c r="E1552" s="5" t="str">
        <f>VLOOKUP(F1552,'Set up'!$A$2:$C$44,2,FALSE)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1"/>
        <v>45201</v>
      </c>
      <c r="L1552" s="5">
        <f t="shared" si="513"/>
        <v>10</v>
      </c>
      <c r="M1552" s="5">
        <f t="shared" si="514"/>
        <v>2023</v>
      </c>
      <c r="N1552" s="6">
        <v>200</v>
      </c>
      <c r="O1552" s="6">
        <f>-N1552</f>
        <v>-200</v>
      </c>
      <c r="P1552" s="6">
        <f t="shared" ref="P1552:P1557" si="520">SUM(N1552+O1552)</f>
        <v>0</v>
      </c>
      <c r="Q1552" s="7">
        <f t="shared" si="517"/>
        <v>2864064.1500000008</v>
      </c>
      <c r="R1552" s="44" t="str">
        <f>VLOOKUP(F1552,'Set up'!$A$2:$E$44,5,FALSE)</f>
        <v>Trsf</v>
      </c>
      <c r="S1552" s="1" t="s">
        <v>1790</v>
      </c>
    </row>
    <row r="1553" spans="1:19" x14ac:dyDescent="0.3">
      <c r="A1553" s="4" t="s">
        <v>1405</v>
      </c>
      <c r="B1553" s="5">
        <f t="shared" si="511"/>
        <v>6</v>
      </c>
      <c r="C1553" s="5">
        <f t="shared" si="512"/>
        <v>2023</v>
      </c>
      <c r="D1553" s="5" t="s">
        <v>1408</v>
      </c>
      <c r="E1553" s="5" t="str">
        <f>VLOOKUP(F1553,'Set up'!$A$2:$C$44,2,FALSE)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1"/>
        <v>45081</v>
      </c>
      <c r="L1553" s="5">
        <f t="shared" si="513"/>
        <v>6</v>
      </c>
      <c r="M1553" s="5">
        <f t="shared" si="514"/>
        <v>2023</v>
      </c>
      <c r="N1553" s="6">
        <v>1870</v>
      </c>
      <c r="P1553" s="6">
        <f t="shared" si="520"/>
        <v>1870</v>
      </c>
      <c r="Q1553" s="7">
        <f>SUM(Q1552+N1553)</f>
        <v>2865934.1500000008</v>
      </c>
      <c r="R1553" s="44" t="str">
        <f>VLOOKUP(F1553,'Set up'!$A$2:$E$44,5,FALSE)</f>
        <v>PD Chq</v>
      </c>
    </row>
    <row r="1554" spans="1:19" x14ac:dyDescent="0.3">
      <c r="A1554" s="4" t="s">
        <v>1405</v>
      </c>
      <c r="B1554" s="5">
        <f t="shared" si="511"/>
        <v>6</v>
      </c>
      <c r="C1554" s="5">
        <f t="shared" si="512"/>
        <v>2023</v>
      </c>
      <c r="D1554" s="5" t="s">
        <v>1408</v>
      </c>
      <c r="E1554" s="5" t="str">
        <f>VLOOKUP(F1554,'Set up'!$A$2:$C$44,2,FALSE)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1"/>
        <v>45081</v>
      </c>
      <c r="L1554" s="5">
        <f t="shared" si="513"/>
        <v>6</v>
      </c>
      <c r="M1554" s="5">
        <f t="shared" si="514"/>
        <v>2023</v>
      </c>
      <c r="N1554" s="6">
        <v>95</v>
      </c>
      <c r="P1554" s="6">
        <f t="shared" si="520"/>
        <v>95</v>
      </c>
      <c r="Q1554" s="7">
        <f>SUM(Q1553+N1554)</f>
        <v>2866029.1500000008</v>
      </c>
      <c r="R1554" s="44" t="str">
        <f>VLOOKUP(F1554,'Set up'!$A$2:$E$44,5,FALSE)</f>
        <v>PD Chq</v>
      </c>
    </row>
    <row r="1555" spans="1:19" x14ac:dyDescent="0.3">
      <c r="A1555" s="4" t="s">
        <v>1405</v>
      </c>
      <c r="B1555" s="5">
        <f t="shared" si="511"/>
        <v>6</v>
      </c>
      <c r="C1555" s="5">
        <f t="shared" si="512"/>
        <v>2023</v>
      </c>
      <c r="D1555" s="5" t="s">
        <v>1408</v>
      </c>
      <c r="E1555" s="5" t="str">
        <f>VLOOKUP(F1555,'Set up'!$A$2:$C$44,2,FALSE)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1"/>
        <v>45081</v>
      </c>
      <c r="L1555" s="5">
        <f t="shared" si="513"/>
        <v>6</v>
      </c>
      <c r="M1555" s="5">
        <f t="shared" si="514"/>
        <v>2023</v>
      </c>
      <c r="N1555" s="6">
        <v>312.5</v>
      </c>
      <c r="P1555" s="6">
        <f t="shared" si="520"/>
        <v>312.5</v>
      </c>
      <c r="Q1555" s="7">
        <f>SUM(Q1554+N1555)</f>
        <v>2866341.6500000008</v>
      </c>
      <c r="R1555" s="44" t="str">
        <f>VLOOKUP(F1555,'Set up'!$A$2:$E$44,5,FALSE)</f>
        <v>PD Chq</v>
      </c>
    </row>
    <row r="1556" spans="1:19" x14ac:dyDescent="0.3">
      <c r="A1556" s="4" t="s">
        <v>1405</v>
      </c>
      <c r="B1556" s="5">
        <f t="shared" si="511"/>
        <v>6</v>
      </c>
      <c r="C1556" s="5">
        <f t="shared" si="512"/>
        <v>2023</v>
      </c>
      <c r="D1556" s="5" t="s">
        <v>1408</v>
      </c>
      <c r="E1556" s="5" t="str">
        <f>VLOOKUP(F1556,'Set up'!$A$2:$C$44,2,FALSE)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1"/>
        <v>45081</v>
      </c>
      <c r="L1556" s="5">
        <f t="shared" si="513"/>
        <v>6</v>
      </c>
      <c r="M1556" s="5">
        <f t="shared" si="514"/>
        <v>2023</v>
      </c>
      <c r="N1556" s="6">
        <v>225</v>
      </c>
      <c r="P1556" s="6">
        <f t="shared" si="520"/>
        <v>225</v>
      </c>
      <c r="Q1556" s="7">
        <f>SUM(Q1555+N1556)</f>
        <v>2866566.6500000008</v>
      </c>
      <c r="R1556" s="44" t="str">
        <f>VLOOKUP(F1556,'Set up'!$A$2:$E$44,5,FALSE)</f>
        <v>PD Chq</v>
      </c>
    </row>
    <row r="1557" spans="1:19" x14ac:dyDescent="0.3">
      <c r="A1557" s="4" t="s">
        <v>1405</v>
      </c>
      <c r="B1557" s="5">
        <f t="shared" si="511"/>
        <v>6</v>
      </c>
      <c r="C1557" s="5">
        <f t="shared" si="512"/>
        <v>2023</v>
      </c>
      <c r="D1557" s="5" t="s">
        <v>1408</v>
      </c>
      <c r="E1557" s="5" t="str">
        <f>VLOOKUP(F1557,'Set up'!$A$2:$C$44,2,FALSE)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1"/>
        <v>45081</v>
      </c>
      <c r="L1557" s="5">
        <f t="shared" si="513"/>
        <v>6</v>
      </c>
      <c r="M1557" s="5">
        <f t="shared" si="514"/>
        <v>2023</v>
      </c>
      <c r="N1557" s="6">
        <v>576</v>
      </c>
      <c r="P1557" s="6">
        <f t="shared" si="520"/>
        <v>576</v>
      </c>
      <c r="Q1557" s="7">
        <f>SUM(Q1556+N1557)</f>
        <v>2867142.6500000008</v>
      </c>
      <c r="R1557" s="44" t="str">
        <f>VLOOKUP(F1557,'Set up'!$A$2:$E$44,5,FALSE)</f>
        <v>PD Chq</v>
      </c>
    </row>
    <row r="1558" spans="1:19" x14ac:dyDescent="0.3">
      <c r="A1558" s="4" t="s">
        <v>1411</v>
      </c>
      <c r="B1558" s="5">
        <f t="shared" si="511"/>
        <v>7</v>
      </c>
      <c r="C1558" s="5">
        <f t="shared" si="512"/>
        <v>2023</v>
      </c>
      <c r="D1558" s="5" t="s">
        <v>1409</v>
      </c>
      <c r="E1558" s="5" t="str">
        <f>VLOOKUP(F1558,'Set up'!$A$2:$C$44,2,FALSE)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1"/>
        <v>45111</v>
      </c>
      <c r="L1558" s="5">
        <f t="shared" si="513"/>
        <v>7</v>
      </c>
      <c r="M1558" s="5">
        <f t="shared" si="514"/>
        <v>2023</v>
      </c>
      <c r="N1558" s="6">
        <v>625</v>
      </c>
      <c r="P1558" s="6">
        <f t="shared" si="516"/>
        <v>625</v>
      </c>
      <c r="Q1558" s="7">
        <f t="shared" si="517"/>
        <v>2867767.6500000008</v>
      </c>
      <c r="R1558" s="44" t="str">
        <f>VLOOKUP(F1558,'Set up'!$A$2:$E$44,5,FALSE)</f>
        <v>Trsf</v>
      </c>
    </row>
    <row r="1559" spans="1:19" x14ac:dyDescent="0.3">
      <c r="A1559" s="4" t="s">
        <v>1411</v>
      </c>
      <c r="B1559" s="5">
        <f t="shared" si="511"/>
        <v>7</v>
      </c>
      <c r="C1559" s="5">
        <f t="shared" si="512"/>
        <v>2023</v>
      </c>
      <c r="D1559" s="5" t="s">
        <v>1409</v>
      </c>
      <c r="E1559" s="5" t="str">
        <f>VLOOKUP(F1559,'Set up'!$A$2:$C$44,2,FALSE)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1"/>
        <v>45111</v>
      </c>
      <c r="L1559" s="5">
        <f t="shared" si="513"/>
        <v>7</v>
      </c>
      <c r="M1559" s="5">
        <f t="shared" si="514"/>
        <v>2023</v>
      </c>
      <c r="N1559" s="6">
        <v>17820</v>
      </c>
      <c r="P1559" s="6">
        <f t="shared" si="516"/>
        <v>17820</v>
      </c>
      <c r="Q1559" s="7">
        <f t="shared" si="517"/>
        <v>2885587.6500000008</v>
      </c>
      <c r="R1559" s="44" t="str">
        <f>VLOOKUP(F1559,'Set up'!$A$2:$E$44,5,FALSE)</f>
        <v>Trsf</v>
      </c>
    </row>
    <row r="1560" spans="1:19" x14ac:dyDescent="0.3">
      <c r="A1560" s="4" t="s">
        <v>1411</v>
      </c>
      <c r="B1560" s="5">
        <f t="shared" si="511"/>
        <v>7</v>
      </c>
      <c r="C1560" s="5">
        <f t="shared" si="512"/>
        <v>2023</v>
      </c>
      <c r="D1560" s="5" t="s">
        <v>1409</v>
      </c>
      <c r="E1560" s="5" t="str">
        <f>VLOOKUP(F1560,'Set up'!$A$2:$C$44,2,FALSE)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21">A1560+J1560</f>
        <v>45111</v>
      </c>
      <c r="L1560" s="5">
        <f t="shared" si="513"/>
        <v>7</v>
      </c>
      <c r="M1560" s="5">
        <f t="shared" si="514"/>
        <v>2023</v>
      </c>
      <c r="N1560" s="6">
        <v>6840</v>
      </c>
      <c r="P1560" s="6">
        <f t="shared" si="516"/>
        <v>6840</v>
      </c>
      <c r="Q1560" s="7">
        <f t="shared" si="517"/>
        <v>2892427.6500000008</v>
      </c>
      <c r="R1560" s="44" t="str">
        <f>VLOOKUP(F1560,'Set up'!$A$2:$E$44,5,FALSE)</f>
        <v>Trsf</v>
      </c>
    </row>
    <row r="1561" spans="1:19" x14ac:dyDescent="0.3">
      <c r="A1561" s="4" t="s">
        <v>1411</v>
      </c>
      <c r="B1561" s="5">
        <f t="shared" si="511"/>
        <v>7</v>
      </c>
      <c r="C1561" s="5">
        <f t="shared" si="512"/>
        <v>2023</v>
      </c>
      <c r="D1561" s="5" t="s">
        <v>1409</v>
      </c>
      <c r="E1561" s="5" t="str">
        <f>VLOOKUP(F1561,'Set up'!$A$2:$C$44,2,FALSE)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21"/>
        <v>45111</v>
      </c>
      <c r="L1561" s="5">
        <f t="shared" si="513"/>
        <v>7</v>
      </c>
      <c r="M1561" s="5">
        <f t="shared" si="514"/>
        <v>2023</v>
      </c>
      <c r="N1561" s="6">
        <v>3780</v>
      </c>
      <c r="P1561" s="6">
        <f t="shared" si="516"/>
        <v>3780</v>
      </c>
      <c r="Q1561" s="7">
        <f t="shared" si="517"/>
        <v>2896207.6500000008</v>
      </c>
      <c r="R1561" s="44" t="str">
        <f>VLOOKUP(F1561,'Set up'!$A$2:$E$44,5,FALSE)</f>
        <v>Trsf</v>
      </c>
    </row>
    <row r="1562" spans="1:19" x14ac:dyDescent="0.3">
      <c r="A1562" s="4" t="s">
        <v>1411</v>
      </c>
      <c r="B1562" s="5">
        <f t="shared" si="511"/>
        <v>7</v>
      </c>
      <c r="C1562" s="5">
        <f t="shared" si="512"/>
        <v>2023</v>
      </c>
      <c r="D1562" s="5" t="s">
        <v>1409</v>
      </c>
      <c r="E1562" s="5" t="str">
        <f>VLOOKUP(F1562,'Set up'!$A$2:$C$44,2,FALSE)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21"/>
        <v>45111</v>
      </c>
      <c r="L1562" s="5">
        <f t="shared" si="513"/>
        <v>7</v>
      </c>
      <c r="M1562" s="5">
        <f t="shared" si="514"/>
        <v>2023</v>
      </c>
      <c r="N1562" s="6">
        <v>380</v>
      </c>
      <c r="P1562" s="6">
        <f t="shared" si="516"/>
        <v>380</v>
      </c>
      <c r="Q1562" s="7">
        <f t="shared" si="517"/>
        <v>2896587.6500000008</v>
      </c>
      <c r="R1562" s="44" t="str">
        <f>VLOOKUP(F1562,'Set up'!$A$2:$E$44,5,FALSE)</f>
        <v>Trsf</v>
      </c>
    </row>
    <row r="1563" spans="1:19" x14ac:dyDescent="0.3">
      <c r="A1563" s="4" t="s">
        <v>1411</v>
      </c>
      <c r="B1563" s="5">
        <f t="shared" si="511"/>
        <v>7</v>
      </c>
      <c r="C1563" s="5">
        <f t="shared" si="512"/>
        <v>2023</v>
      </c>
      <c r="D1563" s="5" t="s">
        <v>1409</v>
      </c>
      <c r="E1563" s="5" t="str">
        <f>VLOOKUP(F1563,'Set up'!$A$2:$C$44,2,FALSE)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21"/>
        <v>45111</v>
      </c>
      <c r="L1563" s="5">
        <f t="shared" si="513"/>
        <v>7</v>
      </c>
      <c r="M1563" s="5">
        <f t="shared" si="514"/>
        <v>2023</v>
      </c>
      <c r="N1563" s="6">
        <v>1000</v>
      </c>
      <c r="P1563" s="6">
        <f t="shared" si="516"/>
        <v>1000</v>
      </c>
      <c r="Q1563" s="7">
        <f t="shared" si="517"/>
        <v>2897587.6500000008</v>
      </c>
      <c r="R1563" s="44" t="str">
        <f>VLOOKUP(F1563,'Set up'!$A$2:$E$44,5,FALSE)</f>
        <v>Trsf</v>
      </c>
    </row>
    <row r="1564" spans="1:19" x14ac:dyDescent="0.3">
      <c r="A1564" s="4" t="s">
        <v>1405</v>
      </c>
      <c r="B1564" s="5">
        <f t="shared" si="511"/>
        <v>6</v>
      </c>
      <c r="C1564" s="5">
        <f t="shared" si="512"/>
        <v>2023</v>
      </c>
      <c r="D1564" s="5" t="s">
        <v>1412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21"/>
        <v>45141</v>
      </c>
      <c r="L1564" s="5">
        <f t="shared" si="513"/>
        <v>8</v>
      </c>
      <c r="M1564" s="5">
        <f t="shared" si="514"/>
        <v>2023</v>
      </c>
      <c r="N1564" s="6">
        <v>220</v>
      </c>
      <c r="O1564" s="6">
        <f t="shared" ref="O1564" si="522">-N1564</f>
        <v>-220</v>
      </c>
      <c r="P1564" s="6">
        <f t="shared" si="516"/>
        <v>0</v>
      </c>
      <c r="Q1564" s="7">
        <f t="shared" si="517"/>
        <v>2897807.6500000008</v>
      </c>
      <c r="R1564" s="44" t="str">
        <f>VLOOKUP(F1564,'Set up'!$A$2:$E$44,5,FALSE)</f>
        <v>Chq</v>
      </c>
      <c r="S1564" s="1" t="s">
        <v>1848</v>
      </c>
    </row>
    <row r="1565" spans="1:19" x14ac:dyDescent="0.3">
      <c r="A1565" s="4">
        <v>45023</v>
      </c>
      <c r="B1565" s="5">
        <f t="shared" si="511"/>
        <v>4</v>
      </c>
      <c r="C1565" s="5">
        <f t="shared" si="512"/>
        <v>2023</v>
      </c>
      <c r="D1565" s="5" t="s">
        <v>1414</v>
      </c>
      <c r="E1565" s="5" t="str">
        <f>VLOOKUP(F1565,'Set up'!$A$2:$C$44,2,FALSE)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21"/>
        <v>45023</v>
      </c>
      <c r="L1565" s="5">
        <f t="shared" si="513"/>
        <v>4</v>
      </c>
      <c r="M1565" s="5">
        <f t="shared" si="514"/>
        <v>2023</v>
      </c>
      <c r="N1565" s="6">
        <v>3608</v>
      </c>
      <c r="O1565" s="6">
        <f>-151.8-1000-1000-1000-456.2</f>
        <v>-3608</v>
      </c>
      <c r="P1565" s="6">
        <f t="shared" si="516"/>
        <v>0</v>
      </c>
      <c r="Q1565" s="7">
        <f t="shared" si="517"/>
        <v>2901415.6500000008</v>
      </c>
      <c r="R1565" s="44" t="str">
        <f>VLOOKUP(F1565,'Set up'!$A$2:$E$44,5,FALSE)</f>
        <v>Trsf</v>
      </c>
      <c r="S1565" s="1" t="s">
        <v>1839</v>
      </c>
    </row>
    <row r="1566" spans="1:19" x14ac:dyDescent="0.3">
      <c r="A1566" s="4">
        <v>45023</v>
      </c>
      <c r="B1566" s="5">
        <f t="shared" si="511"/>
        <v>4</v>
      </c>
      <c r="C1566" s="5">
        <f t="shared" si="512"/>
        <v>2023</v>
      </c>
      <c r="D1566" s="5" t="s">
        <v>1414</v>
      </c>
      <c r="E1566" s="5" t="str">
        <f>VLOOKUP(F1566,'Set up'!$A$2:$C$44,2,FALSE)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21"/>
        <v>45023</v>
      </c>
      <c r="L1566" s="5">
        <f t="shared" si="513"/>
        <v>4</v>
      </c>
      <c r="M1566" s="5">
        <f t="shared" si="514"/>
        <v>2023</v>
      </c>
      <c r="N1566" s="6">
        <v>842.4</v>
      </c>
      <c r="O1566" s="6">
        <f t="shared" ref="O1566:O1571" si="523">-N1566</f>
        <v>-842.4</v>
      </c>
      <c r="P1566" s="6">
        <f t="shared" si="516"/>
        <v>0</v>
      </c>
      <c r="Q1566" s="7">
        <f t="shared" si="517"/>
        <v>2902258.0500000007</v>
      </c>
      <c r="R1566" s="44" t="str">
        <f>VLOOKUP(F1566,'Set up'!$A$2:$E$44,5,FALSE)</f>
        <v>Trsf</v>
      </c>
      <c r="S1566" s="1" t="s">
        <v>1840</v>
      </c>
    </row>
    <row r="1567" spans="1:19" x14ac:dyDescent="0.3">
      <c r="A1567" s="4">
        <v>45023</v>
      </c>
      <c r="B1567" s="5">
        <f t="shared" si="511"/>
        <v>4</v>
      </c>
      <c r="C1567" s="5">
        <f t="shared" si="512"/>
        <v>2023</v>
      </c>
      <c r="D1567" s="5" t="s">
        <v>1414</v>
      </c>
      <c r="E1567" s="5" t="str">
        <f>VLOOKUP(F1567,'Set up'!$A$2:$C$44,2,FALSE)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21"/>
        <v>45023</v>
      </c>
      <c r="L1567" s="5">
        <f t="shared" si="513"/>
        <v>4</v>
      </c>
      <c r="M1567" s="5">
        <f t="shared" si="514"/>
        <v>2023</v>
      </c>
      <c r="N1567" s="6">
        <v>105</v>
      </c>
      <c r="O1567" s="6">
        <f t="shared" si="523"/>
        <v>-105</v>
      </c>
      <c r="P1567" s="6">
        <f t="shared" si="516"/>
        <v>0</v>
      </c>
      <c r="Q1567" s="7">
        <f t="shared" si="517"/>
        <v>2902363.0500000007</v>
      </c>
      <c r="R1567" s="44" t="str">
        <f>VLOOKUP(F1567,'Set up'!$A$2:$E$44,5,FALSE)</f>
        <v>Trsf</v>
      </c>
      <c r="S1567" s="1" t="s">
        <v>1841</v>
      </c>
    </row>
    <row r="1568" spans="1:19" x14ac:dyDescent="0.3">
      <c r="A1568" s="4">
        <v>45023</v>
      </c>
      <c r="B1568" s="5">
        <f t="shared" si="511"/>
        <v>4</v>
      </c>
      <c r="C1568" s="5">
        <f t="shared" si="512"/>
        <v>2023</v>
      </c>
      <c r="D1568" s="5" t="s">
        <v>1414</v>
      </c>
      <c r="E1568" s="5" t="str">
        <f>VLOOKUP(F1568,'Set up'!$A$2:$C$44,2,FALSE)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21"/>
        <v>45023</v>
      </c>
      <c r="L1568" s="5">
        <f t="shared" si="513"/>
        <v>4</v>
      </c>
      <c r="M1568" s="5">
        <f t="shared" si="514"/>
        <v>2023</v>
      </c>
      <c r="N1568" s="6">
        <v>450</v>
      </c>
      <c r="O1568" s="6">
        <f t="shared" si="523"/>
        <v>-450</v>
      </c>
      <c r="P1568" s="6">
        <f t="shared" si="516"/>
        <v>0</v>
      </c>
      <c r="Q1568" s="7">
        <f t="shared" si="517"/>
        <v>2902813.0500000007</v>
      </c>
      <c r="R1568" s="44" t="str">
        <f>VLOOKUP(F1568,'Set up'!$A$2:$E$44,5,FALSE)</f>
        <v>Trsf</v>
      </c>
      <c r="S1568" s="1" t="s">
        <v>1842</v>
      </c>
    </row>
    <row r="1569" spans="1:19" x14ac:dyDescent="0.3">
      <c r="A1569" s="4">
        <v>45023</v>
      </c>
      <c r="B1569" s="5">
        <f t="shared" si="511"/>
        <v>4</v>
      </c>
      <c r="C1569" s="5">
        <f t="shared" si="512"/>
        <v>2023</v>
      </c>
      <c r="D1569" s="5" t="s">
        <v>1414</v>
      </c>
      <c r="E1569" s="5" t="str">
        <f>VLOOKUP(F1569,'Set up'!$A$2:$C$44,2,FALSE)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21"/>
        <v>45023</v>
      </c>
      <c r="L1569" s="5">
        <f t="shared" si="513"/>
        <v>4</v>
      </c>
      <c r="M1569" s="5">
        <f t="shared" si="514"/>
        <v>2023</v>
      </c>
      <c r="N1569" s="6">
        <v>440</v>
      </c>
      <c r="O1569" s="6">
        <f t="shared" si="523"/>
        <v>-440</v>
      </c>
      <c r="P1569" s="6">
        <f t="shared" si="516"/>
        <v>0</v>
      </c>
      <c r="Q1569" s="7">
        <f t="shared" si="517"/>
        <v>2903253.0500000007</v>
      </c>
      <c r="R1569" s="44" t="str">
        <f>VLOOKUP(F1569,'Set up'!$A$2:$E$44,5,FALSE)</f>
        <v>Trsf</v>
      </c>
      <c r="S1569" s="1" t="s">
        <v>1843</v>
      </c>
    </row>
    <row r="1570" spans="1:19" x14ac:dyDescent="0.3">
      <c r="A1570" s="4">
        <v>45023</v>
      </c>
      <c r="B1570" s="5">
        <f t="shared" si="511"/>
        <v>4</v>
      </c>
      <c r="C1570" s="5">
        <f t="shared" si="512"/>
        <v>2023</v>
      </c>
      <c r="D1570" s="5" t="s">
        <v>1414</v>
      </c>
      <c r="E1570" s="5" t="str">
        <f>VLOOKUP(F1570,'Set up'!$A$2:$C$44,2,FALSE)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21"/>
        <v>45023</v>
      </c>
      <c r="L1570" s="5">
        <f t="shared" si="513"/>
        <v>4</v>
      </c>
      <c r="M1570" s="5">
        <f t="shared" si="514"/>
        <v>2023</v>
      </c>
      <c r="N1570" s="6">
        <v>187.5</v>
      </c>
      <c r="O1570" s="6">
        <f t="shared" si="523"/>
        <v>-187.5</v>
      </c>
      <c r="P1570" s="6">
        <f t="shared" si="516"/>
        <v>0</v>
      </c>
      <c r="Q1570" s="7">
        <f t="shared" si="517"/>
        <v>2903440.5500000007</v>
      </c>
      <c r="R1570" s="44" t="str">
        <f>VLOOKUP(F1570,'Set up'!$A$2:$E$44,5,FALSE)</f>
        <v>Trsf</v>
      </c>
      <c r="S1570" s="1" t="s">
        <v>1844</v>
      </c>
    </row>
    <row r="1571" spans="1:19" x14ac:dyDescent="0.3">
      <c r="A1571" s="4" t="s">
        <v>1416</v>
      </c>
      <c r="B1571" s="5">
        <f t="shared" si="511"/>
        <v>8</v>
      </c>
      <c r="C1571" s="5">
        <f t="shared" si="512"/>
        <v>2023</v>
      </c>
      <c r="D1571" s="5" t="s">
        <v>1415</v>
      </c>
      <c r="E1571" s="5" t="str">
        <f>VLOOKUP(F1571,'Set up'!$A$2:$C$44,2,FALSE)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21"/>
        <v>45142</v>
      </c>
      <c r="L1571" s="5">
        <f t="shared" si="513"/>
        <v>8</v>
      </c>
      <c r="M1571" s="5">
        <f t="shared" si="514"/>
        <v>2023</v>
      </c>
      <c r="N1571" s="6">
        <v>1892</v>
      </c>
      <c r="O1571" s="6">
        <f t="shared" si="523"/>
        <v>-1892</v>
      </c>
      <c r="P1571" s="6">
        <f t="shared" si="516"/>
        <v>0</v>
      </c>
      <c r="Q1571" s="7">
        <f t="shared" si="517"/>
        <v>2905332.5500000007</v>
      </c>
      <c r="R1571" s="44" t="str">
        <f>VLOOKUP(F1571,'Set up'!$A$2:$E$44,5,FALSE)</f>
        <v>Trsf</v>
      </c>
      <c r="S1571" s="1" t="s">
        <v>1991</v>
      </c>
    </row>
    <row r="1572" spans="1:19" x14ac:dyDescent="0.3">
      <c r="A1572" s="4" t="s">
        <v>1416</v>
      </c>
      <c r="B1572" s="5">
        <f t="shared" si="511"/>
        <v>8</v>
      </c>
      <c r="C1572" s="5">
        <f t="shared" si="512"/>
        <v>2023</v>
      </c>
      <c r="D1572" s="5" t="s">
        <v>1417</v>
      </c>
      <c r="E1572" s="5" t="str">
        <f>VLOOKUP(F1572,'Set up'!$A$2:$C$44,2,FALSE)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21"/>
        <v>45142</v>
      </c>
      <c r="L1572" s="5">
        <f t="shared" si="513"/>
        <v>8</v>
      </c>
      <c r="M1572" s="5">
        <f t="shared" si="514"/>
        <v>2023</v>
      </c>
      <c r="N1572" s="6">
        <v>1870</v>
      </c>
      <c r="O1572" s="6">
        <f>-N1572</f>
        <v>-1870</v>
      </c>
      <c r="P1572" s="6">
        <f t="shared" si="516"/>
        <v>0</v>
      </c>
      <c r="Q1572" s="7">
        <f t="shared" si="517"/>
        <v>2907202.5500000007</v>
      </c>
      <c r="R1572" s="44" t="str">
        <f>VLOOKUP(F1572,'Set up'!$A$2:$E$44,5,FALSE)</f>
        <v>Chq</v>
      </c>
      <c r="S1572" s="1" t="s">
        <v>1686</v>
      </c>
    </row>
    <row r="1573" spans="1:19" x14ac:dyDescent="0.3">
      <c r="A1573" s="4" t="s">
        <v>1416</v>
      </c>
      <c r="B1573" s="5">
        <f t="shared" si="511"/>
        <v>8</v>
      </c>
      <c r="C1573" s="5">
        <f t="shared" si="512"/>
        <v>2023</v>
      </c>
      <c r="D1573" s="5" t="s">
        <v>1417</v>
      </c>
      <c r="E1573" s="5" t="str">
        <f>VLOOKUP(F1573,'Set up'!$A$2:$C$44,2,FALSE)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21"/>
        <v>45142</v>
      </c>
      <c r="L1573" s="5">
        <f t="shared" si="513"/>
        <v>8</v>
      </c>
      <c r="M1573" s="5">
        <f t="shared" si="514"/>
        <v>2023</v>
      </c>
      <c r="N1573" s="6">
        <v>234</v>
      </c>
      <c r="O1573" s="6">
        <f>-N1573</f>
        <v>-234</v>
      </c>
      <c r="P1573" s="6">
        <f t="shared" si="516"/>
        <v>0</v>
      </c>
      <c r="Q1573" s="7">
        <f t="shared" si="517"/>
        <v>2907436.5500000007</v>
      </c>
      <c r="R1573" s="44" t="str">
        <f>VLOOKUP(F1573,'Set up'!$A$2:$E$44,5,FALSE)</f>
        <v>Chq</v>
      </c>
      <c r="S1573" s="1" t="s">
        <v>1686</v>
      </c>
    </row>
    <row r="1574" spans="1:19" x14ac:dyDescent="0.3">
      <c r="A1574" s="4" t="s">
        <v>1419</v>
      </c>
      <c r="B1574" s="5">
        <f t="shared" si="511"/>
        <v>10</v>
      </c>
      <c r="C1574" s="5">
        <f t="shared" si="512"/>
        <v>2023</v>
      </c>
      <c r="D1574" s="5" t="s">
        <v>1418</v>
      </c>
      <c r="E1574" s="5" t="str">
        <f>VLOOKUP(F1574,'Set up'!$A$2:$C$44,2,FALSE)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21"/>
        <v>45203</v>
      </c>
      <c r="L1574" s="5">
        <f t="shared" si="513"/>
        <v>10</v>
      </c>
      <c r="M1574" s="5">
        <f t="shared" si="514"/>
        <v>2023</v>
      </c>
      <c r="N1574" s="6">
        <v>1755</v>
      </c>
      <c r="O1574" s="6">
        <f t="shared" ref="O1574:O1577" si="524">-N1574</f>
        <v>-1755</v>
      </c>
      <c r="P1574" s="6">
        <f t="shared" si="516"/>
        <v>0</v>
      </c>
      <c r="Q1574" s="7">
        <f t="shared" si="517"/>
        <v>2909191.5500000007</v>
      </c>
      <c r="R1574" s="44" t="str">
        <f>VLOOKUP(F1574,'Set up'!$A$2:$E$44,5,FALSE)</f>
        <v>Trsf</v>
      </c>
      <c r="S1574" s="1" t="s">
        <v>1526</v>
      </c>
    </row>
    <row r="1575" spans="1:19" x14ac:dyDescent="0.3">
      <c r="A1575" s="4" t="s">
        <v>1419</v>
      </c>
      <c r="B1575" s="5">
        <f t="shared" si="511"/>
        <v>10</v>
      </c>
      <c r="C1575" s="5">
        <f t="shared" si="512"/>
        <v>2023</v>
      </c>
      <c r="D1575" s="5" t="s">
        <v>1418</v>
      </c>
      <c r="E1575" s="5" t="str">
        <f>VLOOKUP(F1575,'Set up'!$A$2:$C$44,2,FALSE)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21"/>
        <v>45203</v>
      </c>
      <c r="L1575" s="5">
        <f t="shared" si="513"/>
        <v>10</v>
      </c>
      <c r="M1575" s="5">
        <f t="shared" si="514"/>
        <v>2023</v>
      </c>
      <c r="N1575" s="6">
        <v>3696</v>
      </c>
      <c r="O1575" s="6">
        <f t="shared" si="524"/>
        <v>-3696</v>
      </c>
      <c r="P1575" s="6">
        <f t="shared" si="516"/>
        <v>0</v>
      </c>
      <c r="Q1575" s="7">
        <f t="shared" si="517"/>
        <v>2912887.5500000007</v>
      </c>
      <c r="R1575" s="44" t="str">
        <f>VLOOKUP(F1575,'Set up'!$A$2:$E$44,5,FALSE)</f>
        <v>Trsf</v>
      </c>
      <c r="S1575" s="1" t="s">
        <v>1526</v>
      </c>
    </row>
    <row r="1576" spans="1:19" x14ac:dyDescent="0.3">
      <c r="A1576" s="4" t="s">
        <v>1419</v>
      </c>
      <c r="B1576" s="5">
        <f t="shared" si="511"/>
        <v>10</v>
      </c>
      <c r="C1576" s="5">
        <f t="shared" si="512"/>
        <v>2023</v>
      </c>
      <c r="D1576" s="5" t="s">
        <v>1418</v>
      </c>
      <c r="E1576" s="5" t="str">
        <f>VLOOKUP(F1576,'Set up'!$A$2:$C$44,2,FALSE)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21"/>
        <v>45203</v>
      </c>
      <c r="L1576" s="5">
        <f t="shared" si="513"/>
        <v>10</v>
      </c>
      <c r="M1576" s="5">
        <f t="shared" si="514"/>
        <v>2023</v>
      </c>
      <c r="N1576" s="6">
        <v>250</v>
      </c>
      <c r="O1576" s="6">
        <f t="shared" si="524"/>
        <v>-250</v>
      </c>
      <c r="P1576" s="6">
        <f t="shared" si="516"/>
        <v>0</v>
      </c>
      <c r="Q1576" s="7">
        <f t="shared" si="517"/>
        <v>2913137.5500000007</v>
      </c>
      <c r="R1576" s="44" t="str">
        <f>VLOOKUP(F1576,'Set up'!$A$2:$E$44,5,FALSE)</f>
        <v>Trsf</v>
      </c>
      <c r="S1576" s="1" t="s">
        <v>1526</v>
      </c>
    </row>
    <row r="1577" spans="1:19" x14ac:dyDescent="0.3">
      <c r="A1577" s="4" t="s">
        <v>1419</v>
      </c>
      <c r="B1577" s="5">
        <f t="shared" si="511"/>
        <v>10</v>
      </c>
      <c r="C1577" s="5">
        <f t="shared" si="512"/>
        <v>2023</v>
      </c>
      <c r="D1577" s="5" t="s">
        <v>1418</v>
      </c>
      <c r="E1577" s="5" t="str">
        <f>VLOOKUP(F1577,'Set up'!$A$2:$C$44,2,FALSE)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21"/>
        <v>45203</v>
      </c>
      <c r="L1577" s="5">
        <f t="shared" si="513"/>
        <v>10</v>
      </c>
      <c r="M1577" s="5">
        <f t="shared" si="514"/>
        <v>2023</v>
      </c>
      <c r="N1577" s="6">
        <v>100</v>
      </c>
      <c r="O1577" s="6">
        <f t="shared" si="524"/>
        <v>-100</v>
      </c>
      <c r="P1577" s="6">
        <f t="shared" si="516"/>
        <v>0</v>
      </c>
      <c r="Q1577" s="7">
        <f t="shared" si="517"/>
        <v>2913237.5500000007</v>
      </c>
      <c r="R1577" s="44" t="str">
        <f>VLOOKUP(F1577,'Set up'!$A$2:$E$44,5,FALSE)</f>
        <v>Trsf</v>
      </c>
      <c r="S1577" s="1" t="s">
        <v>1526</v>
      </c>
    </row>
    <row r="1578" spans="1:19" x14ac:dyDescent="0.3">
      <c r="A1578" s="4" t="s">
        <v>1421</v>
      </c>
      <c r="B1578" s="5">
        <f t="shared" ref="B1578:B1595" si="525">MONTH(A1578)</f>
        <v>9</v>
      </c>
      <c r="C1578" s="5">
        <f t="shared" ref="C1578:C1595" si="526">YEAR(A1578)</f>
        <v>2023</v>
      </c>
      <c r="D1578" s="5" t="s">
        <v>1420</v>
      </c>
      <c r="E1578" s="5" t="str">
        <f>VLOOKUP(F1578,'Set up'!$A$2:$C$44,2,FALSE)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21"/>
        <v>45173</v>
      </c>
      <c r="L1578" s="5">
        <f t="shared" ref="L1578:L1595" si="527">MONTH(K1578)</f>
        <v>9</v>
      </c>
      <c r="M1578" s="5">
        <f t="shared" ref="M1578:M1595" si="528">YEAR(K1578)</f>
        <v>2023</v>
      </c>
      <c r="N1578" s="6">
        <v>1000</v>
      </c>
      <c r="P1578" s="6">
        <f t="shared" ref="P1578:P1595" si="529">SUM(N1578+O1578)</f>
        <v>1000</v>
      </c>
      <c r="Q1578" s="7">
        <f t="shared" ref="Q1578:Q1595" si="530">SUM(Q1577+N1578)</f>
        <v>2914237.5500000007</v>
      </c>
      <c r="R1578" s="44" t="str">
        <f>VLOOKUP(F1578,'Set up'!$A$2:$E$44,5,FALSE)</f>
        <v>Trsf</v>
      </c>
    </row>
    <row r="1579" spans="1:19" x14ac:dyDescent="0.3">
      <c r="A1579" s="4" t="s">
        <v>1428</v>
      </c>
      <c r="B1579" s="5">
        <f t="shared" si="525"/>
        <v>11</v>
      </c>
      <c r="C1579" s="5">
        <f t="shared" si="526"/>
        <v>2023</v>
      </c>
      <c r="D1579" s="5" t="s">
        <v>1424</v>
      </c>
      <c r="E1579" s="5" t="str">
        <f>VLOOKUP(F1579,'Set up'!$A$2:$C$44,2,FALSE)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21"/>
        <v>45234</v>
      </c>
      <c r="L1579" s="5">
        <f t="shared" si="527"/>
        <v>11</v>
      </c>
      <c r="M1579" s="5">
        <f t="shared" si="528"/>
        <v>2023</v>
      </c>
      <c r="N1579" s="6">
        <v>267</v>
      </c>
      <c r="O1579" s="6">
        <f t="shared" ref="O1579:O1582" si="531">-N1579</f>
        <v>-267</v>
      </c>
      <c r="P1579" s="6">
        <f t="shared" si="529"/>
        <v>0</v>
      </c>
      <c r="Q1579" s="7">
        <f t="shared" si="530"/>
        <v>2914504.5500000007</v>
      </c>
      <c r="R1579" s="44" t="str">
        <f>VLOOKUP(F1579,'Set up'!$A$2:$E$44,5,FALSE)</f>
        <v>Trsf</v>
      </c>
      <c r="S1579" s="1" t="s">
        <v>1487</v>
      </c>
    </row>
    <row r="1580" spans="1:19" x14ac:dyDescent="0.3">
      <c r="A1580" s="4" t="s">
        <v>1428</v>
      </c>
      <c r="B1580" s="5">
        <f t="shared" si="525"/>
        <v>11</v>
      </c>
      <c r="C1580" s="5">
        <f t="shared" si="526"/>
        <v>2023</v>
      </c>
      <c r="D1580" s="5" t="s">
        <v>1424</v>
      </c>
      <c r="E1580" s="5" t="str">
        <f>VLOOKUP(F1580,'Set up'!$A$2:$C$44,2,FALSE)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21"/>
        <v>45234</v>
      </c>
      <c r="L1580" s="5">
        <f t="shared" si="527"/>
        <v>11</v>
      </c>
      <c r="M1580" s="5">
        <f t="shared" si="528"/>
        <v>2023</v>
      </c>
      <c r="N1580" s="6">
        <v>258</v>
      </c>
      <c r="O1580" s="6">
        <f t="shared" si="531"/>
        <v>-258</v>
      </c>
      <c r="P1580" s="6">
        <f t="shared" si="529"/>
        <v>0</v>
      </c>
      <c r="Q1580" s="7">
        <f t="shared" si="530"/>
        <v>2914762.5500000007</v>
      </c>
      <c r="R1580" s="44" t="str">
        <f>VLOOKUP(F1580,'Set up'!$A$2:$E$44,5,FALSE)</f>
        <v>Trsf</v>
      </c>
      <c r="S1580" s="1" t="s">
        <v>1487</v>
      </c>
    </row>
    <row r="1581" spans="1:19" x14ac:dyDescent="0.3">
      <c r="A1581" s="4" t="s">
        <v>1428</v>
      </c>
      <c r="B1581" s="5">
        <f t="shared" si="525"/>
        <v>11</v>
      </c>
      <c r="C1581" s="5">
        <f t="shared" si="526"/>
        <v>2023</v>
      </c>
      <c r="D1581" s="5" t="s">
        <v>1424</v>
      </c>
      <c r="E1581" s="5" t="str">
        <f>VLOOKUP(F1581,'Set up'!$A$2:$C$44,2,FALSE)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21"/>
        <v>45234</v>
      </c>
      <c r="L1581" s="5">
        <f t="shared" si="527"/>
        <v>11</v>
      </c>
      <c r="M1581" s="5">
        <f t="shared" si="528"/>
        <v>2023</v>
      </c>
      <c r="N1581" s="6">
        <v>95</v>
      </c>
      <c r="O1581" s="6">
        <f t="shared" si="531"/>
        <v>-95</v>
      </c>
      <c r="P1581" s="6">
        <f t="shared" si="529"/>
        <v>0</v>
      </c>
      <c r="Q1581" s="7">
        <f t="shared" si="530"/>
        <v>2914857.5500000007</v>
      </c>
      <c r="R1581" s="44" t="str">
        <f>VLOOKUP(F1581,'Set up'!$A$2:$E$44,5,FALSE)</f>
        <v>Trsf</v>
      </c>
      <c r="S1581" s="1" t="s">
        <v>1487</v>
      </c>
    </row>
    <row r="1582" spans="1:19" x14ac:dyDescent="0.3">
      <c r="A1582" s="4" t="s">
        <v>1428</v>
      </c>
      <c r="B1582" s="5">
        <f t="shared" si="525"/>
        <v>11</v>
      </c>
      <c r="C1582" s="5">
        <f t="shared" si="526"/>
        <v>2023</v>
      </c>
      <c r="D1582" s="5" t="s">
        <v>1424</v>
      </c>
      <c r="E1582" s="5" t="str">
        <f>VLOOKUP(F1582,'Set up'!$A$2:$C$44,2,FALSE)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21"/>
        <v>45234</v>
      </c>
      <c r="L1582" s="5">
        <f t="shared" si="527"/>
        <v>11</v>
      </c>
      <c r="M1582" s="5">
        <f t="shared" si="528"/>
        <v>2023</v>
      </c>
      <c r="N1582" s="6">
        <v>50</v>
      </c>
      <c r="O1582" s="6">
        <f t="shared" si="531"/>
        <v>-50</v>
      </c>
      <c r="P1582" s="6">
        <f t="shared" si="529"/>
        <v>0</v>
      </c>
      <c r="Q1582" s="7">
        <f t="shared" si="530"/>
        <v>2914907.5500000007</v>
      </c>
      <c r="R1582" s="44" t="str">
        <f>VLOOKUP(F1582,'Set up'!$A$2:$E$44,5,FALSE)</f>
        <v>Trsf</v>
      </c>
      <c r="S1582" s="1" t="s">
        <v>1487</v>
      </c>
    </row>
    <row r="1583" spans="1:19" x14ac:dyDescent="0.3">
      <c r="A1583" s="4" t="s">
        <v>1430</v>
      </c>
      <c r="B1583" s="5">
        <f t="shared" si="525"/>
        <v>12</v>
      </c>
      <c r="C1583" s="5">
        <f t="shared" si="526"/>
        <v>2023</v>
      </c>
      <c r="D1583" s="5" t="s">
        <v>1429</v>
      </c>
      <c r="E1583" s="5" t="str">
        <f>VLOOKUP(F1583,'Set up'!$A$2:$C$44,2,FALSE)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21"/>
        <v>45264</v>
      </c>
      <c r="L1583" s="5">
        <f t="shared" si="527"/>
        <v>12</v>
      </c>
      <c r="M1583" s="5">
        <f t="shared" si="528"/>
        <v>2023</v>
      </c>
      <c r="N1583" s="6">
        <v>1870</v>
      </c>
      <c r="P1583" s="6">
        <f t="shared" si="529"/>
        <v>1870</v>
      </c>
      <c r="Q1583" s="7">
        <f t="shared" si="530"/>
        <v>2916777.5500000007</v>
      </c>
      <c r="R1583" s="44" t="str">
        <f>VLOOKUP(F1583,'Set up'!$A$2:$E$44,5,FALSE)</f>
        <v>PD Chq</v>
      </c>
    </row>
    <row r="1584" spans="1:19" x14ac:dyDescent="0.3">
      <c r="A1584" s="4" t="s">
        <v>1430</v>
      </c>
      <c r="B1584" s="5">
        <f t="shared" si="525"/>
        <v>12</v>
      </c>
      <c r="C1584" s="5">
        <f t="shared" si="526"/>
        <v>2023</v>
      </c>
      <c r="D1584" s="5" t="s">
        <v>1429</v>
      </c>
      <c r="E1584" s="5" t="str">
        <f>VLOOKUP(F1584,'Set up'!$A$2:$C$44,2,FALSE)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21"/>
        <v>45264</v>
      </c>
      <c r="L1584" s="5">
        <f t="shared" si="527"/>
        <v>12</v>
      </c>
      <c r="M1584" s="5">
        <f t="shared" si="528"/>
        <v>2023</v>
      </c>
      <c r="N1584" s="6">
        <v>765</v>
      </c>
      <c r="P1584" s="6">
        <f t="shared" si="529"/>
        <v>765</v>
      </c>
      <c r="Q1584" s="7">
        <f t="shared" si="530"/>
        <v>2917542.5500000007</v>
      </c>
      <c r="R1584" s="44" t="str">
        <f>VLOOKUP(F1584,'Set up'!$A$2:$E$44,5,FALSE)</f>
        <v>PD Chq</v>
      </c>
    </row>
    <row r="1585" spans="1:19" x14ac:dyDescent="0.3">
      <c r="A1585" s="4" t="s">
        <v>1430</v>
      </c>
      <c r="B1585" s="5">
        <f t="shared" si="525"/>
        <v>12</v>
      </c>
      <c r="C1585" s="5">
        <f t="shared" si="526"/>
        <v>2023</v>
      </c>
      <c r="D1585" s="5" t="s">
        <v>1429</v>
      </c>
      <c r="E1585" s="5" t="str">
        <f>VLOOKUP(F1585,'Set up'!$A$2:$C$44,2,FALSE)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21"/>
        <v>45264</v>
      </c>
      <c r="L1585" s="5">
        <f t="shared" si="527"/>
        <v>12</v>
      </c>
      <c r="M1585" s="5">
        <f t="shared" si="528"/>
        <v>2023</v>
      </c>
      <c r="N1585" s="6">
        <v>312.5</v>
      </c>
      <c r="P1585" s="6">
        <f t="shared" si="529"/>
        <v>312.5</v>
      </c>
      <c r="Q1585" s="7">
        <f t="shared" si="530"/>
        <v>2917855.0500000007</v>
      </c>
      <c r="R1585" s="44" t="str">
        <f>VLOOKUP(F1585,'Set up'!$A$2:$E$44,5,FALSE)</f>
        <v>PD Chq</v>
      </c>
    </row>
    <row r="1586" spans="1:19" x14ac:dyDescent="0.3">
      <c r="A1586" s="4" t="s">
        <v>1432</v>
      </c>
      <c r="B1586" s="5" t="e">
        <f t="shared" si="525"/>
        <v>#VALUE!</v>
      </c>
      <c r="C1586" s="5" t="e">
        <f t="shared" si="526"/>
        <v>#VALUE!</v>
      </c>
      <c r="D1586" s="5" t="s">
        <v>1431</v>
      </c>
      <c r="E1586" s="5" t="str">
        <f>VLOOKUP(F1586,'Set up'!$A$2:$C$44,2,FALSE)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 t="e">
        <f t="shared" si="521"/>
        <v>#VALUE!</v>
      </c>
      <c r="L1586" s="5" t="e">
        <f t="shared" si="527"/>
        <v>#VALUE!</v>
      </c>
      <c r="M1586" s="5" t="e">
        <f t="shared" si="528"/>
        <v>#VALUE!</v>
      </c>
      <c r="N1586" s="6">
        <v>3696</v>
      </c>
      <c r="O1586" s="6">
        <f t="shared" ref="O1586:O1587" si="532">-N1586</f>
        <v>-3696</v>
      </c>
      <c r="P1586" s="6">
        <f t="shared" si="529"/>
        <v>0</v>
      </c>
      <c r="Q1586" s="7">
        <f t="shared" si="530"/>
        <v>2921551.0500000007</v>
      </c>
      <c r="R1586" s="44" t="str">
        <f>VLOOKUP(F1586,'Set up'!$A$2:$E$44,5,FALSE)</f>
        <v>Chq</v>
      </c>
      <c r="S1586" s="1" t="s">
        <v>1570</v>
      </c>
    </row>
    <row r="1587" spans="1:19" x14ac:dyDescent="0.3">
      <c r="A1587" s="4" t="s">
        <v>1432</v>
      </c>
      <c r="B1587" s="5" t="e">
        <f t="shared" si="525"/>
        <v>#VALUE!</v>
      </c>
      <c r="C1587" s="5" t="e">
        <f t="shared" si="526"/>
        <v>#VALUE!</v>
      </c>
      <c r="D1587" s="5" t="s">
        <v>1431</v>
      </c>
      <c r="E1587" s="5" t="str">
        <f>VLOOKUP(F1587,'Set up'!$A$2:$C$44,2,FALSE)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 t="e">
        <f t="shared" si="521"/>
        <v>#VALUE!</v>
      </c>
      <c r="L1587" s="5" t="e">
        <f t="shared" si="527"/>
        <v>#VALUE!</v>
      </c>
      <c r="M1587" s="5" t="e">
        <f t="shared" si="528"/>
        <v>#VALUE!</v>
      </c>
      <c r="N1587" s="6">
        <v>1263.5999999999999</v>
      </c>
      <c r="O1587" s="6">
        <f t="shared" si="532"/>
        <v>-1263.5999999999999</v>
      </c>
      <c r="P1587" s="6">
        <f t="shared" si="529"/>
        <v>0</v>
      </c>
      <c r="Q1587" s="7">
        <f t="shared" si="530"/>
        <v>2922814.6500000008</v>
      </c>
      <c r="R1587" s="44" t="str">
        <f>VLOOKUP(F1587,'Set up'!$A$2:$E$44,5,FALSE)</f>
        <v>Chq</v>
      </c>
      <c r="S1587" s="1" t="s">
        <v>1570</v>
      </c>
    </row>
    <row r="1588" spans="1:19" x14ac:dyDescent="0.3">
      <c r="A1588" s="4">
        <v>45030</v>
      </c>
      <c r="B1588" s="5">
        <f t="shared" si="525"/>
        <v>4</v>
      </c>
      <c r="C1588" s="5">
        <f t="shared" si="526"/>
        <v>2023</v>
      </c>
      <c r="D1588" s="5" t="s">
        <v>1434</v>
      </c>
      <c r="E1588" s="5" t="str">
        <f>VLOOKUP(F1588,'Set up'!$A$2:$C$44,2,FALSE)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21"/>
        <v>45030</v>
      </c>
      <c r="L1588" s="5">
        <f t="shared" si="527"/>
        <v>4</v>
      </c>
      <c r="M1588" s="5">
        <f t="shared" si="528"/>
        <v>2023</v>
      </c>
      <c r="N1588" s="6">
        <v>1892</v>
      </c>
      <c r="O1588" s="6">
        <f>-1642.8</f>
        <v>-1642.8</v>
      </c>
      <c r="P1588" s="6">
        <f t="shared" si="529"/>
        <v>249.20000000000005</v>
      </c>
      <c r="Q1588" s="7">
        <f t="shared" si="530"/>
        <v>2924706.6500000008</v>
      </c>
      <c r="R1588" s="44" t="str">
        <f>VLOOKUP(F1588,'Set up'!$A$2:$E$44,5,FALSE)</f>
        <v>Trsf</v>
      </c>
      <c r="S1588" s="1" t="s">
        <v>1992</v>
      </c>
    </row>
    <row r="1589" spans="1:19" x14ac:dyDescent="0.3">
      <c r="A1589" s="4">
        <v>45030</v>
      </c>
      <c r="B1589" s="5">
        <f t="shared" si="525"/>
        <v>4</v>
      </c>
      <c r="C1589" s="5">
        <f t="shared" si="526"/>
        <v>2023</v>
      </c>
      <c r="D1589" s="5" t="s">
        <v>1434</v>
      </c>
      <c r="E1589" s="5" t="str">
        <f>VLOOKUP(F1589,'Set up'!$A$2:$C$44,2,FALSE)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21"/>
        <v>45030</v>
      </c>
      <c r="L1589" s="5">
        <f t="shared" si="527"/>
        <v>4</v>
      </c>
      <c r="M1589" s="5">
        <f t="shared" si="528"/>
        <v>2023</v>
      </c>
      <c r="N1589" s="6">
        <v>258</v>
      </c>
      <c r="P1589" s="6">
        <f t="shared" si="529"/>
        <v>258</v>
      </c>
      <c r="Q1589" s="7">
        <f t="shared" si="530"/>
        <v>2924964.6500000008</v>
      </c>
      <c r="R1589" s="44" t="str">
        <f>VLOOKUP(F1589,'Set up'!$A$2:$E$44,5,FALSE)</f>
        <v>Trsf</v>
      </c>
    </row>
    <row r="1590" spans="1:19" x14ac:dyDescent="0.3">
      <c r="A1590" s="4">
        <v>45030</v>
      </c>
      <c r="B1590" s="5">
        <f t="shared" si="525"/>
        <v>4</v>
      </c>
      <c r="C1590" s="5">
        <f t="shared" si="526"/>
        <v>2023</v>
      </c>
      <c r="D1590" s="5" t="s">
        <v>1434</v>
      </c>
      <c r="E1590" s="5" t="str">
        <f>VLOOKUP(F1590,'Set up'!$A$2:$C$44,2,FALSE)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21"/>
        <v>45030</v>
      </c>
      <c r="L1590" s="5">
        <f t="shared" si="527"/>
        <v>4</v>
      </c>
      <c r="M1590" s="5">
        <f t="shared" si="528"/>
        <v>2023</v>
      </c>
      <c r="N1590" s="6">
        <v>110</v>
      </c>
      <c r="P1590" s="6">
        <f t="shared" si="529"/>
        <v>110</v>
      </c>
      <c r="Q1590" s="7">
        <f t="shared" si="530"/>
        <v>2925074.6500000008</v>
      </c>
      <c r="R1590" s="44" t="str">
        <f>VLOOKUP(F1590,'Set up'!$A$2:$E$44,5,FALSE)</f>
        <v>Trsf</v>
      </c>
    </row>
    <row r="1591" spans="1:19" x14ac:dyDescent="0.3">
      <c r="A1591" s="4" t="s">
        <v>1437</v>
      </c>
      <c r="B1591" s="5" t="e">
        <f t="shared" si="525"/>
        <v>#VALUE!</v>
      </c>
      <c r="C1591" s="5" t="e">
        <f t="shared" si="526"/>
        <v>#VALUE!</v>
      </c>
      <c r="D1591" s="5" t="s">
        <v>1435</v>
      </c>
      <c r="E1591" s="5" t="str">
        <f>VLOOKUP(F1591,'Set up'!$A$2:$C$44,2,FALSE)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 t="e">
        <f t="shared" si="521"/>
        <v>#VALUE!</v>
      </c>
      <c r="L1591" s="5" t="e">
        <f t="shared" si="527"/>
        <v>#VALUE!</v>
      </c>
      <c r="M1591" s="5" t="e">
        <f t="shared" si="528"/>
        <v>#VALUE!</v>
      </c>
      <c r="N1591" s="6">
        <v>312.5</v>
      </c>
      <c r="P1591" s="6">
        <f t="shared" si="529"/>
        <v>312.5</v>
      </c>
      <c r="Q1591" s="7">
        <f t="shared" si="530"/>
        <v>2925387.1500000008</v>
      </c>
      <c r="R1591" s="44" t="str">
        <f>VLOOKUP(F1591,'Set up'!$A$2:$E$44,5,FALSE)</f>
        <v>Trsf</v>
      </c>
    </row>
    <row r="1592" spans="1:19" x14ac:dyDescent="0.3">
      <c r="A1592" s="4" t="s">
        <v>1437</v>
      </c>
      <c r="B1592" s="5" t="e">
        <f t="shared" si="525"/>
        <v>#VALUE!</v>
      </c>
      <c r="C1592" s="5" t="e">
        <f t="shared" si="526"/>
        <v>#VALUE!</v>
      </c>
      <c r="D1592" s="5" t="s">
        <v>1436</v>
      </c>
      <c r="E1592" s="5" t="str">
        <f>VLOOKUP(F1592,'Set up'!$A$2:$C$44,2,FALSE)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 t="e">
        <f t="shared" si="521"/>
        <v>#VALUE!</v>
      </c>
      <c r="L1592" s="5" t="e">
        <f t="shared" si="527"/>
        <v>#VALUE!</v>
      </c>
      <c r="M1592" s="5" t="e">
        <f t="shared" si="528"/>
        <v>#VALUE!</v>
      </c>
      <c r="N1592" s="6">
        <v>8910</v>
      </c>
      <c r="P1592" s="6">
        <f t="shared" si="529"/>
        <v>8910</v>
      </c>
      <c r="Q1592" s="7">
        <f t="shared" si="530"/>
        <v>2934297.1500000008</v>
      </c>
      <c r="R1592" s="44" t="str">
        <f>VLOOKUP(F1592,'Set up'!$A$2:$E$44,5,FALSE)</f>
        <v>Trsf</v>
      </c>
    </row>
    <row r="1593" spans="1:19" x14ac:dyDescent="0.3">
      <c r="A1593" s="4" t="s">
        <v>1437</v>
      </c>
      <c r="B1593" s="5" t="e">
        <f t="shared" si="525"/>
        <v>#VALUE!</v>
      </c>
      <c r="C1593" s="5" t="e">
        <f t="shared" si="526"/>
        <v>#VALUE!</v>
      </c>
      <c r="D1593" s="5" t="s">
        <v>1436</v>
      </c>
      <c r="E1593" s="5" t="str">
        <f>VLOOKUP(F1593,'Set up'!$A$2:$C$44,2,FALSE)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 t="e">
        <f t="shared" si="521"/>
        <v>#VALUE!</v>
      </c>
      <c r="L1593" s="5" t="e">
        <f t="shared" si="527"/>
        <v>#VALUE!</v>
      </c>
      <c r="M1593" s="5" t="e">
        <f t="shared" si="528"/>
        <v>#VALUE!</v>
      </c>
      <c r="N1593" s="6">
        <v>3420</v>
      </c>
      <c r="P1593" s="6">
        <f t="shared" si="529"/>
        <v>3420</v>
      </c>
      <c r="Q1593" s="7">
        <f t="shared" si="530"/>
        <v>2937717.1500000008</v>
      </c>
      <c r="R1593" s="44" t="str">
        <f>VLOOKUP(F1593,'Set up'!$A$2:$E$44,5,FALSE)</f>
        <v>Trsf</v>
      </c>
    </row>
    <row r="1594" spans="1:19" x14ac:dyDescent="0.3">
      <c r="A1594" s="4" t="s">
        <v>1437</v>
      </c>
      <c r="B1594" s="5" t="e">
        <f t="shared" si="525"/>
        <v>#VALUE!</v>
      </c>
      <c r="C1594" s="5" t="e">
        <f t="shared" si="526"/>
        <v>#VALUE!</v>
      </c>
      <c r="D1594" s="5" t="s">
        <v>1436</v>
      </c>
      <c r="E1594" s="5" t="str">
        <f>VLOOKUP(F1594,'Set up'!$A$2:$C$44,2,FALSE)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 t="e">
        <f t="shared" si="521"/>
        <v>#VALUE!</v>
      </c>
      <c r="L1594" s="5" t="e">
        <f t="shared" si="527"/>
        <v>#VALUE!</v>
      </c>
      <c r="M1594" s="5" t="e">
        <f t="shared" si="528"/>
        <v>#VALUE!</v>
      </c>
      <c r="N1594" s="6">
        <v>1852.2000000000003</v>
      </c>
      <c r="P1594" s="6">
        <f t="shared" si="529"/>
        <v>1852.2000000000003</v>
      </c>
      <c r="Q1594" s="7">
        <f t="shared" si="530"/>
        <v>2939569.350000001</v>
      </c>
      <c r="R1594" s="44" t="str">
        <f>VLOOKUP(F1594,'Set up'!$A$2:$E$44,5,FALSE)</f>
        <v>Trsf</v>
      </c>
    </row>
    <row r="1595" spans="1:19" x14ac:dyDescent="0.3">
      <c r="A1595" s="4" t="s">
        <v>1437</v>
      </c>
      <c r="B1595" s="5" t="e">
        <f t="shared" si="525"/>
        <v>#VALUE!</v>
      </c>
      <c r="C1595" s="5" t="e">
        <f t="shared" si="526"/>
        <v>#VALUE!</v>
      </c>
      <c r="D1595" s="5" t="s">
        <v>1436</v>
      </c>
      <c r="E1595" s="5" t="str">
        <f>VLOOKUP(F1595,'Set up'!$A$2:$C$44,2,FALSE)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 t="e">
        <f t="shared" si="521"/>
        <v>#VALUE!</v>
      </c>
      <c r="L1595" s="5" t="e">
        <f t="shared" si="527"/>
        <v>#VALUE!</v>
      </c>
      <c r="M1595" s="5" t="e">
        <f t="shared" si="528"/>
        <v>#VALUE!</v>
      </c>
      <c r="N1595" s="6">
        <v>1000</v>
      </c>
      <c r="P1595" s="6">
        <f t="shared" si="529"/>
        <v>1000</v>
      </c>
      <c r="Q1595" s="7">
        <f t="shared" si="530"/>
        <v>2940569.350000001</v>
      </c>
      <c r="R1595" s="44" t="str">
        <f>VLOOKUP(F1595,'Set up'!$A$2:$E$44,5,FALSE)</f>
        <v>Trsf</v>
      </c>
    </row>
    <row r="1596" spans="1:19" x14ac:dyDescent="0.3">
      <c r="A1596" s="4" t="s">
        <v>1441</v>
      </c>
      <c r="B1596" s="5" t="e">
        <f t="shared" ref="B1596:B1619" si="533">MONTH(A1596)</f>
        <v>#VALUE!</v>
      </c>
      <c r="C1596" s="5" t="e">
        <f t="shared" ref="C1596:C1619" si="534">YEAR(A1596)</f>
        <v>#VALUE!</v>
      </c>
      <c r="D1596" s="5" t="s">
        <v>1440</v>
      </c>
      <c r="E1596" s="5" t="str">
        <f>VLOOKUP(F1596,'Set up'!$A$2:$C$44,2,FALSE)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 t="e">
        <f t="shared" si="521"/>
        <v>#VALUE!</v>
      </c>
      <c r="L1596" s="5" t="e">
        <f t="shared" ref="L1596:L1620" si="535">MONTH(K1596)</f>
        <v>#VALUE!</v>
      </c>
      <c r="M1596" s="5" t="e">
        <f t="shared" ref="M1596:M1620" si="536">YEAR(K1596)</f>
        <v>#VALUE!</v>
      </c>
      <c r="N1596" s="6">
        <v>1870</v>
      </c>
      <c r="P1596" s="6">
        <f t="shared" ref="P1596:P1620" si="537">SUM(N1596+O1596)</f>
        <v>1870</v>
      </c>
      <c r="Q1596" s="7">
        <f t="shared" ref="Q1596:Q1620" si="538">SUM(Q1595+N1596)</f>
        <v>2942439.350000001</v>
      </c>
      <c r="R1596" s="44" t="str">
        <f>VLOOKUP(F1596,'Set up'!$A$2:$E$44,5,FALSE)</f>
        <v>PD Chq</v>
      </c>
    </row>
    <row r="1597" spans="1:19" x14ac:dyDescent="0.3">
      <c r="A1597" s="4" t="s">
        <v>1441</v>
      </c>
      <c r="B1597" s="5" t="e">
        <f t="shared" si="533"/>
        <v>#VALUE!</v>
      </c>
      <c r="C1597" s="5" t="e">
        <f t="shared" si="534"/>
        <v>#VALUE!</v>
      </c>
      <c r="D1597" s="5" t="s">
        <v>1440</v>
      </c>
      <c r="E1597" s="5" t="str">
        <f>VLOOKUP(F1597,'Set up'!$A$2:$C$44,2,FALSE)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 t="e">
        <f t="shared" si="521"/>
        <v>#VALUE!</v>
      </c>
      <c r="L1597" s="5" t="e">
        <f t="shared" si="535"/>
        <v>#VALUE!</v>
      </c>
      <c r="M1597" s="5" t="e">
        <f t="shared" si="536"/>
        <v>#VALUE!</v>
      </c>
      <c r="N1597" s="6">
        <v>765</v>
      </c>
      <c r="P1597" s="6">
        <f t="shared" si="537"/>
        <v>765</v>
      </c>
      <c r="Q1597" s="7">
        <f t="shared" si="538"/>
        <v>2943204.350000001</v>
      </c>
      <c r="R1597" s="44" t="str">
        <f>VLOOKUP(F1597,'Set up'!$A$2:$E$44,5,FALSE)</f>
        <v>PD Chq</v>
      </c>
    </row>
    <row r="1598" spans="1:19" x14ac:dyDescent="0.3">
      <c r="A1598" s="4" t="s">
        <v>1441</v>
      </c>
      <c r="B1598" s="5" t="e">
        <f t="shared" si="533"/>
        <v>#VALUE!</v>
      </c>
      <c r="C1598" s="5" t="e">
        <f t="shared" si="534"/>
        <v>#VALUE!</v>
      </c>
      <c r="D1598" s="5" t="s">
        <v>1440</v>
      </c>
      <c r="E1598" s="5" t="str">
        <f>VLOOKUP(F1598,'Set up'!$A$2:$C$44,2,FALSE)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 t="e">
        <f t="shared" si="521"/>
        <v>#VALUE!</v>
      </c>
      <c r="L1598" s="5" t="e">
        <f t="shared" si="535"/>
        <v>#VALUE!</v>
      </c>
      <c r="M1598" s="5" t="e">
        <f t="shared" si="536"/>
        <v>#VALUE!</v>
      </c>
      <c r="N1598" s="6">
        <v>312.5</v>
      </c>
      <c r="P1598" s="6">
        <f t="shared" si="537"/>
        <v>312.5</v>
      </c>
      <c r="Q1598" s="7">
        <f t="shared" si="538"/>
        <v>2943516.850000001</v>
      </c>
      <c r="R1598" s="44" t="str">
        <f>VLOOKUP(F1598,'Set up'!$A$2:$E$44,5,FALSE)</f>
        <v>PD Chq</v>
      </c>
    </row>
    <row r="1599" spans="1:19" x14ac:dyDescent="0.3">
      <c r="A1599" s="4" t="s">
        <v>1441</v>
      </c>
      <c r="B1599" s="5" t="e">
        <f t="shared" si="533"/>
        <v>#VALUE!</v>
      </c>
      <c r="C1599" s="5" t="e">
        <f t="shared" si="534"/>
        <v>#VALUE!</v>
      </c>
      <c r="D1599" s="5" t="s">
        <v>1440</v>
      </c>
      <c r="E1599" s="5" t="str">
        <f>VLOOKUP(F1599,'Set up'!$A$2:$C$44,2,FALSE)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 t="e">
        <f t="shared" si="521"/>
        <v>#VALUE!</v>
      </c>
      <c r="L1599" s="5" t="e">
        <f t="shared" si="535"/>
        <v>#VALUE!</v>
      </c>
      <c r="M1599" s="5" t="e">
        <f t="shared" si="536"/>
        <v>#VALUE!</v>
      </c>
      <c r="N1599" s="6">
        <v>190</v>
      </c>
      <c r="P1599" s="6">
        <f t="shared" si="537"/>
        <v>190</v>
      </c>
      <c r="Q1599" s="7">
        <f t="shared" si="538"/>
        <v>2943706.850000001</v>
      </c>
      <c r="R1599" s="44" t="str">
        <f>VLOOKUP(F1599,'Set up'!$A$2:$E$44,5,FALSE)</f>
        <v>PD Chq</v>
      </c>
    </row>
    <row r="1600" spans="1:19" x14ac:dyDescent="0.3">
      <c r="A1600" s="4" t="s">
        <v>1443</v>
      </c>
      <c r="B1600" s="5" t="e">
        <f t="shared" si="533"/>
        <v>#VALUE!</v>
      </c>
      <c r="C1600" s="5" t="e">
        <f t="shared" si="534"/>
        <v>#VALUE!</v>
      </c>
      <c r="D1600" s="5" t="s">
        <v>1442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 t="e">
        <f t="shared" si="521"/>
        <v>#VALUE!</v>
      </c>
      <c r="L1600" s="5" t="e">
        <f t="shared" si="535"/>
        <v>#VALUE!</v>
      </c>
      <c r="M1600" s="5" t="e">
        <f t="shared" si="536"/>
        <v>#VALUE!</v>
      </c>
      <c r="N1600" s="6">
        <v>3388</v>
      </c>
      <c r="O1600" s="6">
        <f t="shared" ref="O1600:O1602" si="539">-N1600</f>
        <v>-3388</v>
      </c>
      <c r="P1600" s="6">
        <f t="shared" si="537"/>
        <v>0</v>
      </c>
      <c r="Q1600" s="7">
        <f t="shared" si="538"/>
        <v>2947094.850000001</v>
      </c>
      <c r="R1600" s="44" t="str">
        <f>VLOOKUP(F1600,'Set up'!$A$2:$E$44,5,FALSE)</f>
        <v>Chq</v>
      </c>
      <c r="S1600" s="1" t="s">
        <v>1848</v>
      </c>
    </row>
    <row r="1601" spans="1:19" x14ac:dyDescent="0.3">
      <c r="A1601" s="4" t="s">
        <v>1443</v>
      </c>
      <c r="B1601" s="5" t="e">
        <f t="shared" si="533"/>
        <v>#VALUE!</v>
      </c>
      <c r="C1601" s="5" t="e">
        <f t="shared" si="534"/>
        <v>#VALUE!</v>
      </c>
      <c r="D1601" s="5" t="s">
        <v>1442</v>
      </c>
      <c r="E1601" s="5" t="str">
        <f>VLOOKUP(F1601,'Set up'!$A$2:$C$44,2,FALSE)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 t="e">
        <f t="shared" si="521"/>
        <v>#VALUE!</v>
      </c>
      <c r="L1601" s="5" t="e">
        <f t="shared" si="535"/>
        <v>#VALUE!</v>
      </c>
      <c r="M1601" s="5" t="e">
        <f t="shared" si="536"/>
        <v>#VALUE!</v>
      </c>
      <c r="N1601" s="6">
        <v>745.2</v>
      </c>
      <c r="O1601" s="6">
        <f t="shared" si="539"/>
        <v>-745.2</v>
      </c>
      <c r="P1601" s="6">
        <f t="shared" si="537"/>
        <v>0</v>
      </c>
      <c r="Q1601" s="7">
        <f t="shared" si="538"/>
        <v>2947840.0500000012</v>
      </c>
      <c r="R1601" s="44" t="str">
        <f>VLOOKUP(F1601,'Set up'!$A$2:$E$44,5,FALSE)</f>
        <v>Chq</v>
      </c>
      <c r="S1601" s="1" t="s">
        <v>1848</v>
      </c>
    </row>
    <row r="1602" spans="1:19" x14ac:dyDescent="0.3">
      <c r="A1602" s="4" t="s">
        <v>1443</v>
      </c>
      <c r="B1602" s="5" t="e">
        <f t="shared" si="533"/>
        <v>#VALUE!</v>
      </c>
      <c r="C1602" s="5" t="e">
        <f t="shared" si="534"/>
        <v>#VALUE!</v>
      </c>
      <c r="D1602" s="5" t="s">
        <v>1442</v>
      </c>
      <c r="E1602" s="5" t="str">
        <f>VLOOKUP(F1602,'Set up'!$A$2:$C$44,2,FALSE)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 t="e">
        <f t="shared" si="521"/>
        <v>#VALUE!</v>
      </c>
      <c r="L1602" s="5" t="e">
        <f t="shared" si="535"/>
        <v>#VALUE!</v>
      </c>
      <c r="M1602" s="5" t="e">
        <f t="shared" si="536"/>
        <v>#VALUE!</v>
      </c>
      <c r="N1602" s="6">
        <v>745.2</v>
      </c>
      <c r="O1602" s="6">
        <f t="shared" si="539"/>
        <v>-745.2</v>
      </c>
      <c r="P1602" s="6">
        <f t="shared" si="537"/>
        <v>0</v>
      </c>
      <c r="Q1602" s="7">
        <f t="shared" si="538"/>
        <v>2948585.2500000014</v>
      </c>
      <c r="R1602" s="44" t="str">
        <f>VLOOKUP(F1602,'Set up'!$A$2:$E$44,5,FALSE)</f>
        <v>Chq</v>
      </c>
      <c r="S1602" s="1" t="s">
        <v>1848</v>
      </c>
    </row>
    <row r="1603" spans="1:19" x14ac:dyDescent="0.3">
      <c r="A1603" s="4" t="s">
        <v>1457</v>
      </c>
      <c r="B1603" s="5" t="e">
        <f t="shared" si="533"/>
        <v>#VALUE!</v>
      </c>
      <c r="C1603" s="5" t="e">
        <f t="shared" si="534"/>
        <v>#VALUE!</v>
      </c>
      <c r="D1603" s="5" t="s">
        <v>1456</v>
      </c>
      <c r="E1603" s="5" t="str">
        <f>VLOOKUP(F1603,'Set up'!$A$2:$C$44,2,FALSE)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 t="e">
        <f t="shared" si="521"/>
        <v>#VALUE!</v>
      </c>
      <c r="L1603" s="5" t="e">
        <f t="shared" si="535"/>
        <v>#VALUE!</v>
      </c>
      <c r="M1603" s="5" t="e">
        <f t="shared" si="536"/>
        <v>#VALUE!</v>
      </c>
      <c r="N1603" s="6">
        <v>5478</v>
      </c>
      <c r="O1603" s="6">
        <f t="shared" ref="O1603:O1612" si="540">-N1603</f>
        <v>-5478</v>
      </c>
      <c r="P1603" s="6">
        <f t="shared" si="537"/>
        <v>0</v>
      </c>
      <c r="Q1603" s="7">
        <f t="shared" si="538"/>
        <v>2954063.2500000014</v>
      </c>
      <c r="R1603" s="44" t="str">
        <f>VLOOKUP(F1603,'Set up'!$A$2:$E$44,5,FALSE)</f>
        <v>Chq</v>
      </c>
      <c r="S1603" s="1" t="s">
        <v>1490</v>
      </c>
    </row>
    <row r="1604" spans="1:19" x14ac:dyDescent="0.3">
      <c r="A1604" s="4" t="s">
        <v>1457</v>
      </c>
      <c r="B1604" s="5" t="e">
        <f t="shared" si="533"/>
        <v>#VALUE!</v>
      </c>
      <c r="C1604" s="5" t="e">
        <f t="shared" si="534"/>
        <v>#VALUE!</v>
      </c>
      <c r="D1604" s="5" t="s">
        <v>1456</v>
      </c>
      <c r="E1604" s="5" t="str">
        <f>VLOOKUP(F1604,'Set up'!$A$2:$C$44,2,FALSE)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 t="e">
        <f t="shared" si="521"/>
        <v>#VALUE!</v>
      </c>
      <c r="L1604" s="5" t="e">
        <f t="shared" si="535"/>
        <v>#VALUE!</v>
      </c>
      <c r="M1604" s="5" t="e">
        <f t="shared" si="536"/>
        <v>#VALUE!</v>
      </c>
      <c r="N1604" s="6">
        <v>2133</v>
      </c>
      <c r="O1604" s="6">
        <f t="shared" si="540"/>
        <v>-2133</v>
      </c>
      <c r="P1604" s="6">
        <f t="shared" si="537"/>
        <v>0</v>
      </c>
      <c r="Q1604" s="7">
        <f t="shared" si="538"/>
        <v>2956196.2500000014</v>
      </c>
      <c r="R1604" s="44" t="str">
        <f>VLOOKUP(F1604,'Set up'!$A$2:$E$44,5,FALSE)</f>
        <v>Chq</v>
      </c>
      <c r="S1604" s="1" t="s">
        <v>1491</v>
      </c>
    </row>
    <row r="1605" spans="1:19" x14ac:dyDescent="0.3">
      <c r="A1605" s="4" t="s">
        <v>1457</v>
      </c>
      <c r="B1605" s="5" t="e">
        <f t="shared" si="533"/>
        <v>#VALUE!</v>
      </c>
      <c r="C1605" s="5" t="e">
        <f t="shared" si="534"/>
        <v>#VALUE!</v>
      </c>
      <c r="D1605" s="5" t="s">
        <v>1456</v>
      </c>
      <c r="E1605" s="5" t="str">
        <f>VLOOKUP(F1605,'Set up'!$A$2:$C$44,2,FALSE)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 t="e">
        <f t="shared" si="521"/>
        <v>#VALUE!</v>
      </c>
      <c r="L1605" s="5" t="e">
        <f t="shared" si="535"/>
        <v>#VALUE!</v>
      </c>
      <c r="M1605" s="5" t="e">
        <f t="shared" si="536"/>
        <v>#VALUE!</v>
      </c>
      <c r="N1605" s="6">
        <v>1279.8000000000002</v>
      </c>
      <c r="O1605" s="6">
        <f t="shared" si="540"/>
        <v>-1279.8000000000002</v>
      </c>
      <c r="P1605" s="6">
        <f t="shared" si="537"/>
        <v>0</v>
      </c>
      <c r="Q1605" s="7">
        <f t="shared" si="538"/>
        <v>2957476.0500000012</v>
      </c>
      <c r="R1605" s="44" t="str">
        <f>VLOOKUP(F1605,'Set up'!$A$2:$E$44,5,FALSE)</f>
        <v>Chq</v>
      </c>
      <c r="S1605" s="1" t="s">
        <v>1492</v>
      </c>
    </row>
    <row r="1606" spans="1:19" x14ac:dyDescent="0.3">
      <c r="A1606" s="4" t="s">
        <v>1457</v>
      </c>
      <c r="B1606" s="5" t="e">
        <f t="shared" si="533"/>
        <v>#VALUE!</v>
      </c>
      <c r="C1606" s="5" t="e">
        <f t="shared" si="534"/>
        <v>#VALUE!</v>
      </c>
      <c r="D1606" s="5" t="s">
        <v>1456</v>
      </c>
      <c r="E1606" s="5" t="str">
        <f>VLOOKUP(F1606,'Set up'!$A$2:$C$44,2,FALSE)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 t="e">
        <f t="shared" si="521"/>
        <v>#VALUE!</v>
      </c>
      <c r="L1606" s="5" t="e">
        <f t="shared" si="535"/>
        <v>#VALUE!</v>
      </c>
      <c r="M1606" s="5" t="e">
        <f t="shared" si="536"/>
        <v>#VALUE!</v>
      </c>
      <c r="N1606" s="6">
        <v>1290</v>
      </c>
      <c r="O1606" s="6">
        <f t="shared" si="540"/>
        <v>-1290</v>
      </c>
      <c r="P1606" s="6">
        <f t="shared" si="537"/>
        <v>0</v>
      </c>
      <c r="Q1606" s="7">
        <f t="shared" si="538"/>
        <v>2958766.0500000012</v>
      </c>
      <c r="R1606" s="44" t="str">
        <f>VLOOKUP(F1606,'Set up'!$A$2:$E$44,5,FALSE)</f>
        <v>Chq</v>
      </c>
      <c r="S1606" s="1" t="s">
        <v>1493</v>
      </c>
    </row>
    <row r="1607" spans="1:19" x14ac:dyDescent="0.3">
      <c r="A1607" s="4" t="s">
        <v>1457</v>
      </c>
      <c r="B1607" s="5" t="e">
        <f t="shared" si="533"/>
        <v>#VALUE!</v>
      </c>
      <c r="C1607" s="5" t="e">
        <f t="shared" si="534"/>
        <v>#VALUE!</v>
      </c>
      <c r="D1607" s="5" t="s">
        <v>1456</v>
      </c>
      <c r="E1607" s="5" t="str">
        <f>VLOOKUP(F1607,'Set up'!$A$2:$C$44,2,FALSE)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 t="e">
        <f t="shared" si="521"/>
        <v>#VALUE!</v>
      </c>
      <c r="L1607" s="5" t="e">
        <f t="shared" si="535"/>
        <v>#VALUE!</v>
      </c>
      <c r="M1607" s="5" t="e">
        <f t="shared" si="536"/>
        <v>#VALUE!</v>
      </c>
      <c r="N1607" s="6">
        <v>600</v>
      </c>
      <c r="O1607" s="6">
        <f t="shared" si="540"/>
        <v>-600</v>
      </c>
      <c r="P1607" s="6">
        <f t="shared" si="537"/>
        <v>0</v>
      </c>
      <c r="Q1607" s="7">
        <f t="shared" si="538"/>
        <v>2959366.0500000012</v>
      </c>
      <c r="R1607" s="44" t="str">
        <f>VLOOKUP(F1607,'Set up'!$A$2:$E$44,5,FALSE)</f>
        <v>Chq</v>
      </c>
      <c r="S1607" s="1" t="s">
        <v>1494</v>
      </c>
    </row>
    <row r="1608" spans="1:19" x14ac:dyDescent="0.3">
      <c r="A1608" s="4" t="s">
        <v>1457</v>
      </c>
      <c r="B1608" s="5" t="e">
        <f t="shared" si="533"/>
        <v>#VALUE!</v>
      </c>
      <c r="C1608" s="5" t="e">
        <f t="shared" si="534"/>
        <v>#VALUE!</v>
      </c>
      <c r="D1608" s="5" t="s">
        <v>1456</v>
      </c>
      <c r="E1608" s="5" t="str">
        <f>VLOOKUP(F1608,'Set up'!$A$2:$C$44,2,FALSE)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 t="e">
        <f t="shared" si="521"/>
        <v>#VALUE!</v>
      </c>
      <c r="L1608" s="5" t="e">
        <f t="shared" si="535"/>
        <v>#VALUE!</v>
      </c>
      <c r="M1608" s="5" t="e">
        <f t="shared" si="536"/>
        <v>#VALUE!</v>
      </c>
      <c r="N1608" s="6">
        <v>800</v>
      </c>
      <c r="O1608" s="6">
        <f t="shared" si="540"/>
        <v>-800</v>
      </c>
      <c r="P1608" s="6">
        <f t="shared" si="537"/>
        <v>0</v>
      </c>
      <c r="Q1608" s="7">
        <f t="shared" si="538"/>
        <v>2960166.0500000012</v>
      </c>
      <c r="R1608" s="44" t="str">
        <f>VLOOKUP(F1608,'Set up'!$A$2:$E$44,5,FALSE)</f>
        <v>Chq</v>
      </c>
      <c r="S1608" s="1" t="s">
        <v>1495</v>
      </c>
    </row>
    <row r="1609" spans="1:19" x14ac:dyDescent="0.3">
      <c r="A1609" s="4" t="s">
        <v>1457</v>
      </c>
      <c r="B1609" s="5" t="e">
        <f t="shared" si="533"/>
        <v>#VALUE!</v>
      </c>
      <c r="C1609" s="5" t="e">
        <f t="shared" si="534"/>
        <v>#VALUE!</v>
      </c>
      <c r="D1609" s="5" t="s">
        <v>1456</v>
      </c>
      <c r="E1609" s="5" t="str">
        <f>VLOOKUP(F1609,'Set up'!$A$2:$C$44,2,FALSE)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 t="e">
        <f t="shared" si="521"/>
        <v>#VALUE!</v>
      </c>
      <c r="L1609" s="5" t="e">
        <f t="shared" si="535"/>
        <v>#VALUE!</v>
      </c>
      <c r="M1609" s="5" t="e">
        <f t="shared" si="536"/>
        <v>#VALUE!</v>
      </c>
      <c r="N1609" s="6">
        <v>860</v>
      </c>
      <c r="O1609" s="6">
        <f t="shared" si="540"/>
        <v>-860</v>
      </c>
      <c r="P1609" s="6">
        <f t="shared" si="537"/>
        <v>0</v>
      </c>
      <c r="Q1609" s="7">
        <f t="shared" si="538"/>
        <v>2961026.0500000012</v>
      </c>
      <c r="R1609" s="44" t="str">
        <f>VLOOKUP(F1609,'Set up'!$A$2:$E$44,5,FALSE)</f>
        <v>Chq</v>
      </c>
      <c r="S1609" s="1" t="s">
        <v>1496</v>
      </c>
    </row>
    <row r="1610" spans="1:19" x14ac:dyDescent="0.3">
      <c r="A1610" s="4" t="s">
        <v>1457</v>
      </c>
      <c r="B1610" s="5" t="e">
        <f t="shared" si="533"/>
        <v>#VALUE!</v>
      </c>
      <c r="C1610" s="5" t="e">
        <f t="shared" si="534"/>
        <v>#VALUE!</v>
      </c>
      <c r="D1610" s="5" t="s">
        <v>1456</v>
      </c>
      <c r="E1610" s="5" t="str">
        <f>VLOOKUP(F1610,'Set up'!$A$2:$C$44,2,FALSE)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 t="e">
        <f t="shared" si="521"/>
        <v>#VALUE!</v>
      </c>
      <c r="L1610" s="5" t="e">
        <f t="shared" si="535"/>
        <v>#VALUE!</v>
      </c>
      <c r="M1610" s="5" t="e">
        <f t="shared" si="536"/>
        <v>#VALUE!</v>
      </c>
      <c r="N1610" s="6">
        <v>440</v>
      </c>
      <c r="O1610" s="6">
        <f t="shared" si="540"/>
        <v>-440</v>
      </c>
      <c r="P1610" s="6">
        <f t="shared" si="537"/>
        <v>0</v>
      </c>
      <c r="Q1610" s="7">
        <f t="shared" si="538"/>
        <v>2961466.0500000012</v>
      </c>
      <c r="R1610" s="44" t="str">
        <f>VLOOKUP(F1610,'Set up'!$A$2:$E$44,5,FALSE)</f>
        <v>Chq</v>
      </c>
      <c r="S1610" s="1" t="s">
        <v>1497</v>
      </c>
    </row>
    <row r="1611" spans="1:19" x14ac:dyDescent="0.3">
      <c r="A1611" s="4" t="s">
        <v>1457</v>
      </c>
      <c r="B1611" s="5" t="e">
        <f t="shared" si="533"/>
        <v>#VALUE!</v>
      </c>
      <c r="C1611" s="5" t="e">
        <f t="shared" si="534"/>
        <v>#VALUE!</v>
      </c>
      <c r="D1611" s="5" t="s">
        <v>1456</v>
      </c>
      <c r="E1611" s="5" t="str">
        <f>VLOOKUP(F1611,'Set up'!$A$2:$C$44,2,FALSE)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 t="e">
        <f t="shared" si="521"/>
        <v>#VALUE!</v>
      </c>
      <c r="L1611" s="5" t="e">
        <f t="shared" si="535"/>
        <v>#VALUE!</v>
      </c>
      <c r="M1611" s="5" t="e">
        <f t="shared" si="536"/>
        <v>#VALUE!</v>
      </c>
      <c r="N1611" s="6">
        <v>180</v>
      </c>
      <c r="O1611" s="6">
        <f t="shared" si="540"/>
        <v>-180</v>
      </c>
      <c r="P1611" s="6">
        <f t="shared" si="537"/>
        <v>0</v>
      </c>
      <c r="Q1611" s="7">
        <f t="shared" si="538"/>
        <v>2961646.0500000012</v>
      </c>
      <c r="R1611" s="44" t="str">
        <f>VLOOKUP(F1611,'Set up'!$A$2:$E$44,5,FALSE)</f>
        <v>Chq</v>
      </c>
      <c r="S1611" s="1" t="s">
        <v>1498</v>
      </c>
    </row>
    <row r="1612" spans="1:19" x14ac:dyDescent="0.3">
      <c r="A1612" s="4" t="s">
        <v>1457</v>
      </c>
      <c r="B1612" s="5" t="e">
        <f t="shared" si="533"/>
        <v>#VALUE!</v>
      </c>
      <c r="C1612" s="5" t="e">
        <f t="shared" si="534"/>
        <v>#VALUE!</v>
      </c>
      <c r="D1612" s="5" t="s">
        <v>1456</v>
      </c>
      <c r="E1612" s="5" t="str">
        <f>VLOOKUP(F1612,'Set up'!$A$2:$C$44,2,FALSE)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 t="e">
        <f t="shared" si="521"/>
        <v>#VALUE!</v>
      </c>
      <c r="L1612" s="5" t="e">
        <f t="shared" si="535"/>
        <v>#VALUE!</v>
      </c>
      <c r="M1612" s="5" t="e">
        <f t="shared" si="536"/>
        <v>#VALUE!</v>
      </c>
      <c r="N1612" s="6">
        <v>110.4</v>
      </c>
      <c r="O1612" s="6">
        <f t="shared" si="540"/>
        <v>-110.4</v>
      </c>
      <c r="P1612" s="6">
        <f t="shared" si="537"/>
        <v>0</v>
      </c>
      <c r="Q1612" s="7">
        <f t="shared" si="538"/>
        <v>2961756.4500000011</v>
      </c>
      <c r="R1612" s="44" t="str">
        <f>VLOOKUP(F1612,'Set up'!$A$2:$E$44,5,FALSE)</f>
        <v>Chq</v>
      </c>
      <c r="S1612" s="1" t="s">
        <v>1499</v>
      </c>
    </row>
    <row r="1613" spans="1:19" x14ac:dyDescent="0.3">
      <c r="A1613" s="4" t="s">
        <v>1457</v>
      </c>
      <c r="B1613" s="5" t="e">
        <f t="shared" si="533"/>
        <v>#VALUE!</v>
      </c>
      <c r="C1613" s="5" t="e">
        <f t="shared" si="534"/>
        <v>#VALUE!</v>
      </c>
      <c r="D1613" s="5" t="s">
        <v>1456</v>
      </c>
      <c r="E1613" s="5" t="str">
        <f>VLOOKUP(F1613,'Set up'!$A$2:$C$44,2,FALSE)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 t="e">
        <f t="shared" si="521"/>
        <v>#VALUE!</v>
      </c>
      <c r="L1613" s="5" t="e">
        <f t="shared" si="535"/>
        <v>#VALUE!</v>
      </c>
      <c r="M1613" s="5" t="e">
        <f t="shared" si="536"/>
        <v>#VALUE!</v>
      </c>
      <c r="N1613" s="6">
        <v>1108.4000000000001</v>
      </c>
      <c r="O1613" s="6">
        <f>-828.8-279.6</f>
        <v>-1108.4000000000001</v>
      </c>
      <c r="P1613" s="6">
        <f t="shared" si="537"/>
        <v>0</v>
      </c>
      <c r="Q1613" s="7">
        <f t="shared" si="538"/>
        <v>2962864.850000001</v>
      </c>
      <c r="R1613" s="44" t="str">
        <f>VLOOKUP(F1613,'Set up'!$A$2:$E$44,5,FALSE)</f>
        <v>Chq</v>
      </c>
      <c r="S1613" s="1" t="s">
        <v>1599</v>
      </c>
    </row>
    <row r="1614" spans="1:19" x14ac:dyDescent="0.3">
      <c r="A1614" s="4" t="s">
        <v>1460</v>
      </c>
      <c r="B1614" s="5" t="e">
        <f t="shared" si="533"/>
        <v>#VALUE!</v>
      </c>
      <c r="C1614" s="5" t="e">
        <f t="shared" si="534"/>
        <v>#VALUE!</v>
      </c>
      <c r="D1614" s="5" t="s">
        <v>1458</v>
      </c>
      <c r="E1614" s="5" t="str">
        <f>VLOOKUP(F1614,'Set up'!$A$2:$C$44,2,FALSE)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 t="e">
        <f t="shared" si="521"/>
        <v>#VALUE!</v>
      </c>
      <c r="L1614" s="5" t="e">
        <f t="shared" si="535"/>
        <v>#VALUE!</v>
      </c>
      <c r="M1614" s="5" t="e">
        <f t="shared" si="536"/>
        <v>#VALUE!</v>
      </c>
      <c r="N1614" s="6">
        <v>3608</v>
      </c>
      <c r="O1614" s="6">
        <f t="shared" ref="O1614:O1622" si="541">-N1614</f>
        <v>-3608</v>
      </c>
      <c r="P1614" s="6">
        <f t="shared" si="537"/>
        <v>0</v>
      </c>
      <c r="Q1614" s="7">
        <f t="shared" si="538"/>
        <v>2966472.850000001</v>
      </c>
      <c r="R1614" s="44" t="str">
        <f>VLOOKUP(F1614,'Set up'!$A$2:$E$44,5,FALSE)</f>
        <v>Cash</v>
      </c>
      <c r="S1614" s="1" t="s">
        <v>1500</v>
      </c>
    </row>
    <row r="1615" spans="1:19" x14ac:dyDescent="0.3">
      <c r="A1615" s="4" t="s">
        <v>1460</v>
      </c>
      <c r="B1615" s="5" t="e">
        <f t="shared" si="533"/>
        <v>#VALUE!</v>
      </c>
      <c r="C1615" s="5" t="e">
        <f t="shared" si="534"/>
        <v>#VALUE!</v>
      </c>
      <c r="D1615" s="5" t="s">
        <v>1458</v>
      </c>
      <c r="E1615" s="5" t="str">
        <f>VLOOKUP(F1615,'Set up'!$A$2:$C$44,2,FALSE)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 t="e">
        <f t="shared" si="521"/>
        <v>#VALUE!</v>
      </c>
      <c r="L1615" s="5" t="e">
        <f t="shared" si="535"/>
        <v>#VALUE!</v>
      </c>
      <c r="M1615" s="5" t="e">
        <f t="shared" si="536"/>
        <v>#VALUE!</v>
      </c>
      <c r="N1615" s="6">
        <v>1896</v>
      </c>
      <c r="O1615" s="6">
        <f t="shared" si="541"/>
        <v>-1896</v>
      </c>
      <c r="P1615" s="6">
        <f t="shared" si="537"/>
        <v>0</v>
      </c>
      <c r="Q1615" s="7">
        <f t="shared" si="538"/>
        <v>2968368.850000001</v>
      </c>
      <c r="R1615" s="44" t="str">
        <f>VLOOKUP(F1615,'Set up'!$A$2:$E$44,5,FALSE)</f>
        <v>Cash</v>
      </c>
      <c r="S1615" s="1" t="s">
        <v>1500</v>
      </c>
    </row>
    <row r="1616" spans="1:19" x14ac:dyDescent="0.3">
      <c r="A1616" s="4" t="s">
        <v>1460</v>
      </c>
      <c r="B1616" s="5" t="e">
        <f t="shared" si="533"/>
        <v>#VALUE!</v>
      </c>
      <c r="C1616" s="5" t="e">
        <f t="shared" si="534"/>
        <v>#VALUE!</v>
      </c>
      <c r="D1616" s="5" t="s">
        <v>1458</v>
      </c>
      <c r="E1616" s="5" t="str">
        <f>VLOOKUP(F1616,'Set up'!$A$2:$C$44,2,FALSE)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 t="e">
        <f t="shared" si="521"/>
        <v>#VALUE!</v>
      </c>
      <c r="L1616" s="5" t="e">
        <f t="shared" si="535"/>
        <v>#VALUE!</v>
      </c>
      <c r="M1616" s="5" t="e">
        <f t="shared" si="536"/>
        <v>#VALUE!</v>
      </c>
      <c r="N1616" s="6">
        <v>320</v>
      </c>
      <c r="O1616" s="6">
        <f t="shared" si="541"/>
        <v>-320</v>
      </c>
      <c r="P1616" s="6">
        <f t="shared" si="537"/>
        <v>0</v>
      </c>
      <c r="Q1616" s="7">
        <f t="shared" si="538"/>
        <v>2968688.850000001</v>
      </c>
      <c r="R1616" s="44" t="str">
        <f>VLOOKUP(F1616,'Set up'!$A$2:$E$44,5,FALSE)</f>
        <v>Cash</v>
      </c>
      <c r="S1616" s="1" t="s">
        <v>1500</v>
      </c>
    </row>
    <row r="1617" spans="1:19" x14ac:dyDescent="0.3">
      <c r="A1617" s="4" t="s">
        <v>1460</v>
      </c>
      <c r="B1617" s="5" t="e">
        <f t="shared" si="533"/>
        <v>#VALUE!</v>
      </c>
      <c r="C1617" s="5" t="e">
        <f t="shared" si="534"/>
        <v>#VALUE!</v>
      </c>
      <c r="D1617" s="5" t="s">
        <v>1458</v>
      </c>
      <c r="E1617" s="5" t="str">
        <f>VLOOKUP(F1617,'Set up'!$A$2:$C$44,2,FALSE)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 t="e">
        <f t="shared" si="521"/>
        <v>#VALUE!</v>
      </c>
      <c r="L1617" s="5" t="e">
        <f t="shared" si="535"/>
        <v>#VALUE!</v>
      </c>
      <c r="M1617" s="5" t="e">
        <f t="shared" si="536"/>
        <v>#VALUE!</v>
      </c>
      <c r="N1617" s="6">
        <v>62.5</v>
      </c>
      <c r="O1617" s="6">
        <f t="shared" si="541"/>
        <v>-62.5</v>
      </c>
      <c r="P1617" s="6">
        <f t="shared" si="537"/>
        <v>0</v>
      </c>
      <c r="Q1617" s="7">
        <f t="shared" si="538"/>
        <v>2968751.350000001</v>
      </c>
      <c r="R1617" s="44" t="str">
        <f>VLOOKUP(F1617,'Set up'!$A$2:$E$44,5,FALSE)</f>
        <v>Cash</v>
      </c>
      <c r="S1617" s="1" t="s">
        <v>1500</v>
      </c>
    </row>
    <row r="1618" spans="1:19" x14ac:dyDescent="0.3">
      <c r="A1618" s="4" t="s">
        <v>1460</v>
      </c>
      <c r="B1618" s="5" t="e">
        <f t="shared" si="533"/>
        <v>#VALUE!</v>
      </c>
      <c r="C1618" s="5" t="e">
        <f t="shared" si="534"/>
        <v>#VALUE!</v>
      </c>
      <c r="D1618" s="5" t="s">
        <v>1458</v>
      </c>
      <c r="E1618" s="5" t="str">
        <f>VLOOKUP(F1618,'Set up'!$A$2:$C$44,2,FALSE)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 t="e">
        <f t="shared" si="521"/>
        <v>#VALUE!</v>
      </c>
      <c r="L1618" s="5" t="e">
        <f t="shared" si="535"/>
        <v>#VALUE!</v>
      </c>
      <c r="M1618" s="5" t="e">
        <f t="shared" si="536"/>
        <v>#VALUE!</v>
      </c>
      <c r="N1618" s="6">
        <v>516</v>
      </c>
      <c r="O1618" s="6">
        <f t="shared" si="541"/>
        <v>-516</v>
      </c>
      <c r="P1618" s="6">
        <f t="shared" si="537"/>
        <v>0</v>
      </c>
      <c r="Q1618" s="7">
        <f t="shared" si="538"/>
        <v>2969267.350000001</v>
      </c>
      <c r="R1618" s="44" t="str">
        <f>VLOOKUP(F1618,'Set up'!$A$2:$E$44,5,FALSE)</f>
        <v>Cash</v>
      </c>
      <c r="S1618" s="1" t="s">
        <v>1500</v>
      </c>
    </row>
    <row r="1619" spans="1:19" x14ac:dyDescent="0.3">
      <c r="A1619" s="4" t="s">
        <v>1460</v>
      </c>
      <c r="B1619" s="5" t="e">
        <f t="shared" si="533"/>
        <v>#VALUE!</v>
      </c>
      <c r="C1619" s="5" t="e">
        <f t="shared" si="534"/>
        <v>#VALUE!</v>
      </c>
      <c r="D1619" s="5" t="s">
        <v>1458</v>
      </c>
      <c r="E1619" s="5" t="str">
        <f>VLOOKUP(F1619,'Set up'!$A$2:$C$44,2,FALSE)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 t="e">
        <f t="shared" si="521"/>
        <v>#VALUE!</v>
      </c>
      <c r="L1619" s="5" t="e">
        <f t="shared" si="535"/>
        <v>#VALUE!</v>
      </c>
      <c r="M1619" s="5" t="e">
        <f t="shared" si="536"/>
        <v>#VALUE!</v>
      </c>
      <c r="N1619" s="6">
        <v>190</v>
      </c>
      <c r="O1619" s="6">
        <f t="shared" si="541"/>
        <v>-190</v>
      </c>
      <c r="P1619" s="6">
        <f t="shared" si="537"/>
        <v>0</v>
      </c>
      <c r="Q1619" s="7">
        <f t="shared" si="538"/>
        <v>2969457.350000001</v>
      </c>
      <c r="R1619" s="44" t="str">
        <f>VLOOKUP(F1619,'Set up'!$A$2:$E$44,5,FALSE)</f>
        <v>Cash</v>
      </c>
      <c r="S1619" s="1" t="s">
        <v>1500</v>
      </c>
    </row>
    <row r="1620" spans="1:19" x14ac:dyDescent="0.3">
      <c r="A1620" s="4" t="s">
        <v>1460</v>
      </c>
      <c r="B1620" s="5" t="e">
        <f t="shared" ref="B1620:B1633" si="542">MONTH(A1620)</f>
        <v>#VALUE!</v>
      </c>
      <c r="C1620" s="5" t="e">
        <f t="shared" ref="C1620:C1633" si="543">YEAR(A1620)</f>
        <v>#VALUE!</v>
      </c>
      <c r="D1620" s="5" t="s">
        <v>1458</v>
      </c>
      <c r="E1620" s="5" t="str">
        <f>VLOOKUP(F1620,'Set up'!$A$2:$C$44,2,FALSE)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 t="e">
        <f t="shared" si="521"/>
        <v>#VALUE!</v>
      </c>
      <c r="L1620" s="5" t="e">
        <f t="shared" si="535"/>
        <v>#VALUE!</v>
      </c>
      <c r="M1620" s="5" t="e">
        <f t="shared" si="536"/>
        <v>#VALUE!</v>
      </c>
      <c r="N1620" s="6">
        <v>200</v>
      </c>
      <c r="O1620" s="6">
        <f t="shared" si="541"/>
        <v>-200</v>
      </c>
      <c r="P1620" s="6">
        <f t="shared" si="537"/>
        <v>0</v>
      </c>
      <c r="Q1620" s="7">
        <f t="shared" si="538"/>
        <v>2969657.350000001</v>
      </c>
      <c r="R1620" s="44" t="str">
        <f>VLOOKUP(F1620,'Set up'!$A$2:$E$44,5,FALSE)</f>
        <v>Cash</v>
      </c>
      <c r="S1620" s="1" t="s">
        <v>1500</v>
      </c>
    </row>
    <row r="1621" spans="1:19" x14ac:dyDescent="0.3">
      <c r="A1621" s="4" t="s">
        <v>1460</v>
      </c>
      <c r="B1621" s="5" t="e">
        <f t="shared" si="542"/>
        <v>#VALUE!</v>
      </c>
      <c r="C1621" s="5" t="e">
        <f t="shared" si="543"/>
        <v>#VALUE!</v>
      </c>
      <c r="D1621" s="5" t="s">
        <v>1459</v>
      </c>
      <c r="E1621" s="5" t="str">
        <f>VLOOKUP(F1621,'Set up'!$A$2:$C$44,2,FALSE)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 t="e">
        <f t="shared" si="521"/>
        <v>#VALUE!</v>
      </c>
      <c r="L1621" s="5" t="e">
        <f t="shared" ref="L1621:L1633" si="544">MONTH(K1621)</f>
        <v>#VALUE!</v>
      </c>
      <c r="M1621" s="5" t="e">
        <f t="shared" ref="M1621:M1633" si="545">YEAR(K1621)</f>
        <v>#VALUE!</v>
      </c>
      <c r="N1621" s="6">
        <v>1804</v>
      </c>
      <c r="O1621" s="6">
        <f t="shared" si="541"/>
        <v>-1804</v>
      </c>
      <c r="P1621" s="6">
        <f t="shared" ref="P1621:P1684" si="546">SUM(N1621+O1621)</f>
        <v>0</v>
      </c>
      <c r="Q1621" s="7">
        <f t="shared" ref="Q1621:Q1633" si="547">SUM(Q1620+N1621)</f>
        <v>2971461.350000001</v>
      </c>
      <c r="R1621" s="44" t="str">
        <f>VLOOKUP(F1621,'Set up'!$A$2:$E$44,5,FALSE)</f>
        <v>Trsf</v>
      </c>
      <c r="S1621" s="1" t="s">
        <v>1571</v>
      </c>
    </row>
    <row r="1622" spans="1:19" x14ac:dyDescent="0.3">
      <c r="A1622" s="4" t="s">
        <v>1460</v>
      </c>
      <c r="B1622" s="5" t="e">
        <f t="shared" si="542"/>
        <v>#VALUE!</v>
      </c>
      <c r="C1622" s="5" t="e">
        <f t="shared" si="543"/>
        <v>#VALUE!</v>
      </c>
      <c r="D1622" s="5" t="s">
        <v>1459</v>
      </c>
      <c r="E1622" s="5" t="str">
        <f>VLOOKUP(F1622,'Set up'!$A$2:$C$44,2,FALSE)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 t="e">
        <f t="shared" si="521"/>
        <v>#VALUE!</v>
      </c>
      <c r="L1622" s="5" t="e">
        <f t="shared" si="544"/>
        <v>#VALUE!</v>
      </c>
      <c r="M1622" s="5" t="e">
        <f t="shared" si="545"/>
        <v>#VALUE!</v>
      </c>
      <c r="N1622" s="6">
        <v>912</v>
      </c>
      <c r="O1622" s="6">
        <f t="shared" si="541"/>
        <v>-912</v>
      </c>
      <c r="P1622" s="6">
        <f t="shared" si="546"/>
        <v>0</v>
      </c>
      <c r="Q1622" s="7">
        <f t="shared" si="547"/>
        <v>2972373.350000001</v>
      </c>
      <c r="R1622" s="44" t="str">
        <f>VLOOKUP(F1622,'Set up'!$A$2:$E$44,5,FALSE)</f>
        <v>Trsf</v>
      </c>
      <c r="S1622" s="1" t="s">
        <v>1571</v>
      </c>
    </row>
    <row r="1623" spans="1:19" x14ac:dyDescent="0.3">
      <c r="A1623" s="4" t="s">
        <v>1464</v>
      </c>
      <c r="B1623" s="5" t="e">
        <f t="shared" si="542"/>
        <v>#VALUE!</v>
      </c>
      <c r="C1623" s="5" t="e">
        <f t="shared" si="543"/>
        <v>#VALUE!</v>
      </c>
      <c r="D1623" s="5" t="s">
        <v>1463</v>
      </c>
      <c r="E1623" s="5" t="str">
        <f>VLOOKUP(F1623,'Set up'!$A$2:$C$44,2,FALSE)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 t="e">
        <f t="shared" si="521"/>
        <v>#VALUE!</v>
      </c>
      <c r="L1623" s="5" t="e">
        <f t="shared" si="544"/>
        <v>#VALUE!</v>
      </c>
      <c r="M1623" s="5" t="e">
        <f t="shared" si="545"/>
        <v>#VALUE!</v>
      </c>
      <c r="N1623" s="6">
        <v>3608</v>
      </c>
      <c r="O1623" s="6">
        <f>-568.9-1000-1000-1000-39.1</f>
        <v>-3608</v>
      </c>
      <c r="P1623" s="6">
        <f t="shared" si="546"/>
        <v>0</v>
      </c>
      <c r="Q1623" s="7">
        <f t="shared" si="547"/>
        <v>2975981.350000001</v>
      </c>
      <c r="R1623" s="44" t="str">
        <f>VLOOKUP(F1623,'Set up'!$A$2:$E$44,5,FALSE)</f>
        <v>Trsf</v>
      </c>
      <c r="S1623" s="1" t="s">
        <v>1972</v>
      </c>
    </row>
    <row r="1624" spans="1:19" x14ac:dyDescent="0.3">
      <c r="A1624" s="4" t="s">
        <v>1464</v>
      </c>
      <c r="B1624" s="5" t="e">
        <f t="shared" si="542"/>
        <v>#VALUE!</v>
      </c>
      <c r="C1624" s="5" t="e">
        <f t="shared" si="543"/>
        <v>#VALUE!</v>
      </c>
      <c r="D1624" s="5" t="s">
        <v>1463</v>
      </c>
      <c r="E1624" s="5" t="str">
        <f>VLOOKUP(F1624,'Set up'!$A$2:$C$44,2,FALSE)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 t="e">
        <f t="shared" ref="K1624:K1687" si="548">A1624+J1624</f>
        <v>#VALUE!</v>
      </c>
      <c r="L1624" s="5" t="e">
        <f t="shared" si="544"/>
        <v>#VALUE!</v>
      </c>
      <c r="M1624" s="5" t="e">
        <f t="shared" si="545"/>
        <v>#VALUE!</v>
      </c>
      <c r="N1624" s="6">
        <v>842.4</v>
      </c>
      <c r="O1624" s="6">
        <f t="shared" ref="O1624" si="549">-N1624</f>
        <v>-842.4</v>
      </c>
      <c r="P1624" s="6">
        <f t="shared" si="546"/>
        <v>0</v>
      </c>
      <c r="Q1624" s="7">
        <f t="shared" si="547"/>
        <v>2976823.7500000009</v>
      </c>
      <c r="R1624" s="44" t="str">
        <f>VLOOKUP(F1624,'Set up'!$A$2:$E$44,5,FALSE)</f>
        <v>Trsf</v>
      </c>
      <c r="S1624" s="1" t="s">
        <v>1973</v>
      </c>
    </row>
    <row r="1625" spans="1:19" x14ac:dyDescent="0.3">
      <c r="A1625" s="4" t="s">
        <v>1464</v>
      </c>
      <c r="B1625" s="5" t="e">
        <f t="shared" si="542"/>
        <v>#VALUE!</v>
      </c>
      <c r="C1625" s="5" t="e">
        <f t="shared" si="543"/>
        <v>#VALUE!</v>
      </c>
      <c r="D1625" s="5" t="s">
        <v>1463</v>
      </c>
      <c r="E1625" s="5" t="str">
        <f>VLOOKUP(F1625,'Set up'!$A$2:$C$44,2,FALSE)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 t="e">
        <f t="shared" si="548"/>
        <v>#VALUE!</v>
      </c>
      <c r="L1625" s="5" t="e">
        <f t="shared" si="544"/>
        <v>#VALUE!</v>
      </c>
      <c r="M1625" s="5" t="e">
        <f t="shared" si="545"/>
        <v>#VALUE!</v>
      </c>
      <c r="N1625" s="6">
        <v>187.5</v>
      </c>
      <c r="O1625" s="6">
        <f>-118.5-69</f>
        <v>-187.5</v>
      </c>
      <c r="P1625" s="6">
        <f t="shared" si="546"/>
        <v>0</v>
      </c>
      <c r="Q1625" s="7">
        <f t="shared" si="547"/>
        <v>2977011.2500000009</v>
      </c>
      <c r="R1625" s="44" t="str">
        <f>VLOOKUP(F1625,'Set up'!$A$2:$E$44,5,FALSE)</f>
        <v>Trsf</v>
      </c>
      <c r="S1625" s="1" t="s">
        <v>1974</v>
      </c>
    </row>
    <row r="1626" spans="1:19" x14ac:dyDescent="0.3">
      <c r="A1626" s="4" t="s">
        <v>1464</v>
      </c>
      <c r="B1626" s="5" t="e">
        <f t="shared" si="542"/>
        <v>#VALUE!</v>
      </c>
      <c r="C1626" s="5" t="e">
        <f t="shared" si="543"/>
        <v>#VALUE!</v>
      </c>
      <c r="D1626" s="5" t="s">
        <v>1463</v>
      </c>
      <c r="E1626" s="5" t="str">
        <f>VLOOKUP(F1626,'Set up'!$A$2:$C$44,2,FALSE)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 t="e">
        <f t="shared" si="548"/>
        <v>#VALUE!</v>
      </c>
      <c r="L1626" s="5" t="e">
        <f t="shared" si="544"/>
        <v>#VALUE!</v>
      </c>
      <c r="M1626" s="5" t="e">
        <f t="shared" si="545"/>
        <v>#VALUE!</v>
      </c>
      <c r="N1626" s="6">
        <v>150</v>
      </c>
      <c r="O1626" s="6">
        <f t="shared" ref="O1626:O1627" si="550">-N1626</f>
        <v>-150</v>
      </c>
      <c r="P1626" s="6">
        <f t="shared" si="546"/>
        <v>0</v>
      </c>
      <c r="Q1626" s="7">
        <f t="shared" si="547"/>
        <v>2977161.2500000009</v>
      </c>
      <c r="R1626" s="44" t="str">
        <f>VLOOKUP(F1626,'Set up'!$A$2:$E$44,5,FALSE)</f>
        <v>Trsf</v>
      </c>
      <c r="S1626" s="1" t="s">
        <v>1975</v>
      </c>
    </row>
    <row r="1627" spans="1:19" x14ac:dyDescent="0.3">
      <c r="A1627" s="4" t="s">
        <v>1464</v>
      </c>
      <c r="B1627" s="5" t="e">
        <f t="shared" si="542"/>
        <v>#VALUE!</v>
      </c>
      <c r="C1627" s="5" t="e">
        <f t="shared" si="543"/>
        <v>#VALUE!</v>
      </c>
      <c r="D1627" s="5" t="s">
        <v>1463</v>
      </c>
      <c r="E1627" s="5" t="str">
        <f>VLOOKUP(F1627,'Set up'!$A$2:$C$44,2,FALSE)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 t="e">
        <f t="shared" si="548"/>
        <v>#VALUE!</v>
      </c>
      <c r="L1627" s="5" t="e">
        <f t="shared" si="544"/>
        <v>#VALUE!</v>
      </c>
      <c r="M1627" s="5" t="e">
        <f t="shared" si="545"/>
        <v>#VALUE!</v>
      </c>
      <c r="N1627" s="6">
        <v>160</v>
      </c>
      <c r="O1627" s="6">
        <f t="shared" si="550"/>
        <v>-160</v>
      </c>
      <c r="P1627" s="6">
        <f t="shared" si="546"/>
        <v>0</v>
      </c>
      <c r="Q1627" s="7">
        <f t="shared" si="547"/>
        <v>2977321.2500000009</v>
      </c>
      <c r="R1627" s="44" t="str">
        <f>VLOOKUP(F1627,'Set up'!$A$2:$E$44,5,FALSE)</f>
        <v>Trsf</v>
      </c>
      <c r="S1627" s="1" t="s">
        <v>1976</v>
      </c>
    </row>
    <row r="1628" spans="1:19" x14ac:dyDescent="0.3">
      <c r="A1628" s="4" t="s">
        <v>1466</v>
      </c>
      <c r="B1628" s="5" t="e">
        <f t="shared" si="542"/>
        <v>#VALUE!</v>
      </c>
      <c r="C1628" s="5" t="e">
        <f t="shared" si="543"/>
        <v>#VALUE!</v>
      </c>
      <c r="D1628" s="5" t="s">
        <v>1465</v>
      </c>
      <c r="E1628" s="5" t="str">
        <f>VLOOKUP(F1628,'Set up'!$A$2:$C$44,2,FALSE)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 t="e">
        <f t="shared" si="548"/>
        <v>#VALUE!</v>
      </c>
      <c r="L1628" s="5" t="e">
        <f t="shared" si="544"/>
        <v>#VALUE!</v>
      </c>
      <c r="M1628" s="5" t="e">
        <f t="shared" si="545"/>
        <v>#VALUE!</v>
      </c>
      <c r="N1628" s="6">
        <v>1782</v>
      </c>
      <c r="P1628" s="6">
        <f t="shared" si="546"/>
        <v>1782</v>
      </c>
      <c r="Q1628" s="7">
        <f t="shared" si="547"/>
        <v>2979103.2500000009</v>
      </c>
      <c r="R1628" s="44" t="str">
        <f>VLOOKUP(F1628,'Set up'!$A$2:$E$44,5,FALSE)</f>
        <v>Trsf</v>
      </c>
    </row>
    <row r="1629" spans="1:19" x14ac:dyDescent="0.3">
      <c r="A1629" s="4" t="s">
        <v>1466</v>
      </c>
      <c r="B1629" s="5" t="e">
        <f t="shared" si="542"/>
        <v>#VALUE!</v>
      </c>
      <c r="C1629" s="5" t="e">
        <f t="shared" si="543"/>
        <v>#VALUE!</v>
      </c>
      <c r="D1629" s="5" t="s">
        <v>1465</v>
      </c>
      <c r="E1629" s="5" t="str">
        <f>VLOOKUP(F1629,'Set up'!$A$2:$C$44,2,FALSE)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 t="e">
        <f t="shared" si="548"/>
        <v>#VALUE!</v>
      </c>
      <c r="L1629" s="5" t="e">
        <f t="shared" si="544"/>
        <v>#VALUE!</v>
      </c>
      <c r="M1629" s="5" t="e">
        <f t="shared" si="545"/>
        <v>#VALUE!</v>
      </c>
      <c r="N1629" s="6">
        <v>684</v>
      </c>
      <c r="P1629" s="6">
        <f t="shared" si="546"/>
        <v>684</v>
      </c>
      <c r="Q1629" s="7">
        <f t="shared" si="547"/>
        <v>2979787.2500000009</v>
      </c>
      <c r="R1629" s="44" t="str">
        <f>VLOOKUP(F1629,'Set up'!$A$2:$E$44,5,FALSE)</f>
        <v>Trsf</v>
      </c>
    </row>
    <row r="1630" spans="1:19" x14ac:dyDescent="0.3">
      <c r="A1630" s="4" t="s">
        <v>1468</v>
      </c>
      <c r="B1630" s="5" t="e">
        <f t="shared" si="542"/>
        <v>#VALUE!</v>
      </c>
      <c r="C1630" s="5" t="e">
        <f t="shared" si="543"/>
        <v>#VALUE!</v>
      </c>
      <c r="D1630" s="5" t="s">
        <v>1467</v>
      </c>
      <c r="E1630" s="5" t="str">
        <f>VLOOKUP(F1630,'Set up'!$A$2:$C$44,2,FALSE)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 t="e">
        <f t="shared" si="548"/>
        <v>#VALUE!</v>
      </c>
      <c r="L1630" s="5" t="e">
        <f t="shared" si="544"/>
        <v>#VALUE!</v>
      </c>
      <c r="M1630" s="5" t="e">
        <f t="shared" si="545"/>
        <v>#VALUE!</v>
      </c>
      <c r="N1630" s="6">
        <v>1870</v>
      </c>
      <c r="P1630" s="6">
        <f t="shared" si="546"/>
        <v>1870</v>
      </c>
      <c r="Q1630" s="7">
        <f t="shared" si="547"/>
        <v>2981657.2500000009</v>
      </c>
      <c r="R1630" s="44" t="str">
        <f>VLOOKUP(F1630,'Set up'!$A$2:$E$44,5,FALSE)</f>
        <v>PD Chq</v>
      </c>
    </row>
    <row r="1631" spans="1:19" x14ac:dyDescent="0.3">
      <c r="A1631" s="4" t="s">
        <v>1468</v>
      </c>
      <c r="B1631" s="5" t="e">
        <f t="shared" si="542"/>
        <v>#VALUE!</v>
      </c>
      <c r="C1631" s="5" t="e">
        <f t="shared" si="543"/>
        <v>#VALUE!</v>
      </c>
      <c r="D1631" s="5" t="s">
        <v>1467</v>
      </c>
      <c r="E1631" s="5" t="str">
        <f>VLOOKUP(F1631,'Set up'!$A$2:$C$44,2,FALSE)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 t="e">
        <f t="shared" si="548"/>
        <v>#VALUE!</v>
      </c>
      <c r="L1631" s="5" t="e">
        <f t="shared" si="544"/>
        <v>#VALUE!</v>
      </c>
      <c r="M1631" s="5" t="e">
        <f t="shared" si="545"/>
        <v>#VALUE!</v>
      </c>
      <c r="N1631" s="6">
        <v>95</v>
      </c>
      <c r="P1631" s="6">
        <f t="shared" si="546"/>
        <v>95</v>
      </c>
      <c r="Q1631" s="7">
        <f t="shared" si="547"/>
        <v>2981752.2500000009</v>
      </c>
      <c r="R1631" s="44" t="str">
        <f>VLOOKUP(F1631,'Set up'!$A$2:$E$44,5,FALSE)</f>
        <v>PD Chq</v>
      </c>
    </row>
    <row r="1632" spans="1:19" x14ac:dyDescent="0.3">
      <c r="A1632" s="4" t="s">
        <v>1464</v>
      </c>
      <c r="B1632" s="5" t="e">
        <f>MONTH(A1632)</f>
        <v>#VALUE!</v>
      </c>
      <c r="C1632" s="5" t="e">
        <f>YEAR(A1632)</f>
        <v>#VALUE!</v>
      </c>
      <c r="D1632" s="5" t="s">
        <v>1469</v>
      </c>
      <c r="E1632" s="5" t="str">
        <f>VLOOKUP(F1632,'Set up'!$A$2:$C$44,2,FALSE)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 t="e">
        <f t="shared" si="548"/>
        <v>#VALUE!</v>
      </c>
      <c r="L1632" s="5" t="e">
        <f t="shared" si="544"/>
        <v>#VALUE!</v>
      </c>
      <c r="M1632" s="5" t="e">
        <f t="shared" si="545"/>
        <v>#VALUE!</v>
      </c>
      <c r="N1632" s="6">
        <v>322.5</v>
      </c>
      <c r="O1632" s="6">
        <f>-121</f>
        <v>-121</v>
      </c>
      <c r="P1632" s="6">
        <f t="shared" si="546"/>
        <v>201.5</v>
      </c>
      <c r="Q1632" s="7">
        <f t="shared" si="547"/>
        <v>2982074.7500000009</v>
      </c>
      <c r="R1632" s="44" t="str">
        <f>VLOOKUP(F1632,'Set up'!$A$2:$E$44,5,FALSE)</f>
        <v>Trsf</v>
      </c>
      <c r="S1632" s="1" t="s">
        <v>1977</v>
      </c>
    </row>
    <row r="1633" spans="1:19" x14ac:dyDescent="0.3">
      <c r="A1633" s="4" t="s">
        <v>1464</v>
      </c>
      <c r="B1633" s="5" t="e">
        <f t="shared" si="542"/>
        <v>#VALUE!</v>
      </c>
      <c r="C1633" s="5" t="e">
        <f t="shared" si="543"/>
        <v>#VALUE!</v>
      </c>
      <c r="D1633" s="5" t="s">
        <v>1469</v>
      </c>
      <c r="E1633" s="5" t="str">
        <f>VLOOKUP(F1633,'Set up'!$A$2:$C$44,2,FALSE)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 t="e">
        <f t="shared" si="548"/>
        <v>#VALUE!</v>
      </c>
      <c r="L1633" s="5" t="e">
        <f t="shared" si="544"/>
        <v>#VALUE!</v>
      </c>
      <c r="M1633" s="5" t="e">
        <f t="shared" si="545"/>
        <v>#VALUE!</v>
      </c>
      <c r="N1633" s="6">
        <v>390</v>
      </c>
      <c r="P1633" s="6">
        <f t="shared" si="546"/>
        <v>390</v>
      </c>
      <c r="Q1633" s="7">
        <f t="shared" si="547"/>
        <v>2982464.7500000009</v>
      </c>
      <c r="R1633" s="44" t="str">
        <f>VLOOKUP(F1633,'Set up'!$A$2:$E$44,5,FALSE)</f>
        <v>Trsf</v>
      </c>
    </row>
    <row r="1634" spans="1:19" x14ac:dyDescent="0.3">
      <c r="A1634" s="4">
        <v>45048</v>
      </c>
      <c r="B1634" s="5">
        <f t="shared" ref="B1634:B1697" si="551">MONTH(A1634)</f>
        <v>5</v>
      </c>
      <c r="C1634" s="5">
        <f t="shared" ref="C1634:C1697" si="552">YEAR(A1634)</f>
        <v>2023</v>
      </c>
      <c r="D1634" s="5" t="s">
        <v>1531</v>
      </c>
      <c r="E1634" s="5" t="str">
        <f>VLOOKUP(F1634,'Set up'!$A$2:$C$44,2,FALSE)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48"/>
        <v>45078</v>
      </c>
      <c r="L1634" s="5">
        <f t="shared" ref="L1634:L1697" si="553">MONTH(K1634)</f>
        <v>6</v>
      </c>
      <c r="M1634" s="5">
        <f t="shared" ref="M1634:M1697" si="554">YEAR(K1634)</f>
        <v>2023</v>
      </c>
      <c r="N1634" s="6">
        <v>1870</v>
      </c>
      <c r="O1634" s="6">
        <f t="shared" ref="O1634:O1641" si="555">-N1634</f>
        <v>-1870</v>
      </c>
      <c r="P1634" s="6">
        <f t="shared" si="546"/>
        <v>0</v>
      </c>
      <c r="Q1634" s="7">
        <f t="shared" ref="Q1634:Q1697" si="556">SUM(Q1633+N1634)</f>
        <v>2984334.7500000009</v>
      </c>
      <c r="R1634" s="44" t="str">
        <f>VLOOKUP(F1634,'Set up'!$A$2:$E$44,5,FALSE)</f>
        <v>Chq</v>
      </c>
      <c r="S1634" s="1" t="s">
        <v>1569</v>
      </c>
    </row>
    <row r="1635" spans="1:19" x14ac:dyDescent="0.3">
      <c r="A1635" s="4">
        <v>45048</v>
      </c>
      <c r="B1635" s="5">
        <f t="shared" si="551"/>
        <v>5</v>
      </c>
      <c r="C1635" s="5">
        <f t="shared" si="552"/>
        <v>2023</v>
      </c>
      <c r="D1635" s="5" t="s">
        <v>1531</v>
      </c>
      <c r="E1635" s="5" t="str">
        <f>VLOOKUP(F1635,'Set up'!$A$2:$C$44,2,FALSE)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48"/>
        <v>45078</v>
      </c>
      <c r="L1635" s="5">
        <f t="shared" si="553"/>
        <v>6</v>
      </c>
      <c r="M1635" s="5">
        <f t="shared" si="554"/>
        <v>2023</v>
      </c>
      <c r="N1635" s="6">
        <v>842.4</v>
      </c>
      <c r="O1635" s="6">
        <f t="shared" si="555"/>
        <v>-842.4</v>
      </c>
      <c r="P1635" s="6">
        <f t="shared" si="546"/>
        <v>0</v>
      </c>
      <c r="Q1635" s="7">
        <f t="shared" si="556"/>
        <v>2985177.1500000008</v>
      </c>
      <c r="R1635" s="44" t="str">
        <f>VLOOKUP(F1635,'Set up'!$A$2:$E$44,5,FALSE)</f>
        <v>Chq</v>
      </c>
      <c r="S1635" s="1" t="s">
        <v>1569</v>
      </c>
    </row>
    <row r="1636" spans="1:19" x14ac:dyDescent="0.3">
      <c r="A1636" s="4">
        <v>45048</v>
      </c>
      <c r="B1636" s="5">
        <f t="shared" si="551"/>
        <v>5</v>
      </c>
      <c r="C1636" s="5">
        <f t="shared" si="552"/>
        <v>2023</v>
      </c>
      <c r="D1636" s="5" t="s">
        <v>1531</v>
      </c>
      <c r="E1636" s="5" t="str">
        <f>VLOOKUP(F1636,'Set up'!$A$2:$C$44,2,FALSE)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48"/>
        <v>45078</v>
      </c>
      <c r="L1636" s="5">
        <f t="shared" si="553"/>
        <v>6</v>
      </c>
      <c r="M1636" s="5">
        <f t="shared" si="554"/>
        <v>2023</v>
      </c>
      <c r="N1636" s="6">
        <v>144</v>
      </c>
      <c r="O1636" s="6">
        <f t="shared" si="555"/>
        <v>-144</v>
      </c>
      <c r="P1636" s="6">
        <f t="shared" si="546"/>
        <v>0</v>
      </c>
      <c r="Q1636" s="7">
        <f t="shared" si="556"/>
        <v>2985321.1500000008</v>
      </c>
      <c r="R1636" s="44" t="str">
        <f>VLOOKUP(F1636,'Set up'!$A$2:$E$44,5,FALSE)</f>
        <v>Chq</v>
      </c>
      <c r="S1636" s="1" t="s">
        <v>1569</v>
      </c>
    </row>
    <row r="1637" spans="1:19" x14ac:dyDescent="0.3">
      <c r="A1637" s="4">
        <v>45048</v>
      </c>
      <c r="B1637" s="5">
        <f t="shared" si="551"/>
        <v>5</v>
      </c>
      <c r="C1637" s="5">
        <f t="shared" si="552"/>
        <v>2023</v>
      </c>
      <c r="D1637" s="5" t="s">
        <v>1532</v>
      </c>
      <c r="E1637" s="5" t="str">
        <f>VLOOKUP(F1637,'Set up'!$A$2:$C$44,2,FALSE)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48"/>
        <v>45048</v>
      </c>
      <c r="L1637" s="5">
        <f t="shared" si="553"/>
        <v>5</v>
      </c>
      <c r="M1637" s="5">
        <f t="shared" si="554"/>
        <v>2023</v>
      </c>
      <c r="N1637" s="6">
        <v>5610</v>
      </c>
      <c r="O1637" s="6">
        <f t="shared" si="555"/>
        <v>-5610</v>
      </c>
      <c r="P1637" s="6">
        <f t="shared" si="546"/>
        <v>0</v>
      </c>
      <c r="Q1637" s="7">
        <f t="shared" si="556"/>
        <v>2990931.1500000008</v>
      </c>
      <c r="R1637" s="44" t="str">
        <f>VLOOKUP(F1637,'Set up'!$A$2:$E$44,5,FALSE)</f>
        <v>Trsf</v>
      </c>
      <c r="S1637" s="1" t="s">
        <v>1584</v>
      </c>
    </row>
    <row r="1638" spans="1:19" x14ac:dyDescent="0.3">
      <c r="A1638" s="4">
        <v>45048</v>
      </c>
      <c r="B1638" s="5">
        <f t="shared" si="551"/>
        <v>5</v>
      </c>
      <c r="C1638" s="5">
        <f t="shared" si="552"/>
        <v>2023</v>
      </c>
      <c r="D1638" s="5" t="s">
        <v>1532</v>
      </c>
      <c r="E1638" s="5" t="str">
        <f>VLOOKUP(F1638,'Set up'!$A$2:$C$44,2,FALSE)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48"/>
        <v>45048</v>
      </c>
      <c r="L1638" s="5">
        <f t="shared" si="553"/>
        <v>5</v>
      </c>
      <c r="M1638" s="5">
        <f t="shared" si="554"/>
        <v>2023</v>
      </c>
      <c r="N1638" s="6">
        <v>300</v>
      </c>
      <c r="O1638" s="6">
        <f t="shared" si="555"/>
        <v>-300</v>
      </c>
      <c r="P1638" s="6">
        <f t="shared" si="546"/>
        <v>0</v>
      </c>
      <c r="Q1638" s="7">
        <f t="shared" si="556"/>
        <v>2991231.1500000008</v>
      </c>
      <c r="R1638" s="44" t="str">
        <f>VLOOKUP(F1638,'Set up'!$A$2:$E$44,5,FALSE)</f>
        <v>Trsf</v>
      </c>
      <c r="S1638" s="1" t="s">
        <v>1584</v>
      </c>
    </row>
    <row r="1639" spans="1:19" x14ac:dyDescent="0.3">
      <c r="A1639" s="4">
        <v>45048</v>
      </c>
      <c r="B1639" s="5">
        <f t="shared" si="551"/>
        <v>5</v>
      </c>
      <c r="C1639" s="5">
        <f t="shared" si="552"/>
        <v>2023</v>
      </c>
      <c r="D1639" s="5" t="s">
        <v>1532</v>
      </c>
      <c r="E1639" s="5" t="str">
        <f>VLOOKUP(F1639,'Set up'!$A$2:$C$44,2,FALSE)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48"/>
        <v>45048</v>
      </c>
      <c r="L1639" s="5">
        <f t="shared" si="553"/>
        <v>5</v>
      </c>
      <c r="M1639" s="5">
        <f t="shared" si="554"/>
        <v>2023</v>
      </c>
      <c r="N1639" s="6">
        <v>187.5</v>
      </c>
      <c r="O1639" s="6">
        <f t="shared" si="555"/>
        <v>-187.5</v>
      </c>
      <c r="P1639" s="6">
        <f t="shared" si="546"/>
        <v>0</v>
      </c>
      <c r="Q1639" s="7">
        <f t="shared" si="556"/>
        <v>2991418.6500000008</v>
      </c>
      <c r="R1639" s="44" t="str">
        <f>VLOOKUP(F1639,'Set up'!$A$2:$E$44,5,FALSE)</f>
        <v>Trsf</v>
      </c>
      <c r="S1639" s="1" t="s">
        <v>1584</v>
      </c>
    </row>
    <row r="1640" spans="1:19" x14ac:dyDescent="0.3">
      <c r="A1640" s="4">
        <v>45048</v>
      </c>
      <c r="B1640" s="5">
        <f t="shared" si="551"/>
        <v>5</v>
      </c>
      <c r="C1640" s="5">
        <f t="shared" si="552"/>
        <v>2023</v>
      </c>
      <c r="D1640" s="5" t="s">
        <v>1532</v>
      </c>
      <c r="E1640" s="5" t="str">
        <f>VLOOKUP(F1640,'Set up'!$A$2:$C$44,2,FALSE)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48"/>
        <v>45048</v>
      </c>
      <c r="L1640" s="5">
        <f t="shared" si="553"/>
        <v>5</v>
      </c>
      <c r="M1640" s="5">
        <f t="shared" si="554"/>
        <v>2023</v>
      </c>
      <c r="N1640" s="6">
        <v>1125</v>
      </c>
      <c r="O1640" s="6">
        <f t="shared" si="555"/>
        <v>-1125</v>
      </c>
      <c r="P1640" s="6">
        <f t="shared" si="546"/>
        <v>0</v>
      </c>
      <c r="Q1640" s="7">
        <f t="shared" si="556"/>
        <v>2992543.6500000008</v>
      </c>
      <c r="R1640" s="44" t="str">
        <f>VLOOKUP(F1640,'Set up'!$A$2:$E$44,5,FALSE)</f>
        <v>Trsf</v>
      </c>
      <c r="S1640" s="1" t="s">
        <v>1584</v>
      </c>
    </row>
    <row r="1641" spans="1:19" x14ac:dyDescent="0.3">
      <c r="A1641" s="4">
        <v>45048</v>
      </c>
      <c r="B1641" s="5">
        <f t="shared" si="551"/>
        <v>5</v>
      </c>
      <c r="C1641" s="5">
        <f t="shared" si="552"/>
        <v>2023</v>
      </c>
      <c r="D1641" s="5" t="s">
        <v>1532</v>
      </c>
      <c r="E1641" s="5" t="str">
        <f>VLOOKUP(F1641,'Set up'!$A$2:$C$44,2,FALSE)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48"/>
        <v>45048</v>
      </c>
      <c r="L1641" s="5">
        <f t="shared" si="553"/>
        <v>5</v>
      </c>
      <c r="M1641" s="5">
        <f t="shared" si="554"/>
        <v>2023</v>
      </c>
      <c r="N1641" s="6">
        <v>450</v>
      </c>
      <c r="O1641" s="6">
        <f t="shared" si="555"/>
        <v>-450</v>
      </c>
      <c r="P1641" s="6">
        <f t="shared" si="546"/>
        <v>0</v>
      </c>
      <c r="Q1641" s="7">
        <f t="shared" si="556"/>
        <v>2992993.6500000008</v>
      </c>
      <c r="R1641" s="44" t="str">
        <f>VLOOKUP(F1641,'Set up'!$A$2:$E$44,5,FALSE)</f>
        <v>Trsf</v>
      </c>
      <c r="S1641" s="1" t="s">
        <v>1584</v>
      </c>
    </row>
    <row r="1642" spans="1:19" x14ac:dyDescent="0.3">
      <c r="A1642" s="4">
        <v>45048</v>
      </c>
      <c r="B1642" s="5">
        <f t="shared" si="551"/>
        <v>5</v>
      </c>
      <c r="C1642" s="5">
        <f t="shared" si="552"/>
        <v>2023</v>
      </c>
      <c r="D1642" s="5" t="s">
        <v>1532</v>
      </c>
      <c r="E1642" s="5" t="str">
        <f>VLOOKUP(F1642,'Set up'!$A$2:$C$44,2,FALSE)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48"/>
        <v>45048</v>
      </c>
      <c r="L1642" s="5">
        <f t="shared" si="553"/>
        <v>5</v>
      </c>
      <c r="M1642" s="5">
        <f t="shared" si="554"/>
        <v>2023</v>
      </c>
      <c r="N1642" s="6">
        <v>236</v>
      </c>
      <c r="O1642" s="6">
        <f>-235.5-0.5</f>
        <v>-236</v>
      </c>
      <c r="P1642" s="6">
        <f t="shared" si="546"/>
        <v>0</v>
      </c>
      <c r="Q1642" s="7">
        <f t="shared" si="556"/>
        <v>2993229.6500000008</v>
      </c>
      <c r="R1642" s="44" t="str">
        <f>VLOOKUP(F1642,'Set up'!$A$2:$E$44,5,FALSE)</f>
        <v>Trsf</v>
      </c>
      <c r="S1642" s="1" t="s">
        <v>1588</v>
      </c>
    </row>
    <row r="1643" spans="1:19" x14ac:dyDescent="0.3">
      <c r="A1643" s="4">
        <v>45048</v>
      </c>
      <c r="B1643" s="5">
        <f t="shared" si="551"/>
        <v>5</v>
      </c>
      <c r="C1643" s="5">
        <f t="shared" si="552"/>
        <v>2023</v>
      </c>
      <c r="D1643" s="5" t="s">
        <v>1533</v>
      </c>
      <c r="E1643" s="5" t="str">
        <f>VLOOKUP(F1643,'Set up'!$A$2:$C$44,2,FALSE)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48"/>
        <v>45048</v>
      </c>
      <c r="L1643" s="5">
        <f t="shared" si="553"/>
        <v>5</v>
      </c>
      <c r="M1643" s="5">
        <f t="shared" si="554"/>
        <v>2023</v>
      </c>
      <c r="N1643" s="6">
        <v>187.5</v>
      </c>
      <c r="P1643" s="6">
        <f t="shared" si="546"/>
        <v>187.5</v>
      </c>
      <c r="Q1643" s="7">
        <f t="shared" si="556"/>
        <v>2993417.1500000008</v>
      </c>
      <c r="R1643" s="44" t="str">
        <f>VLOOKUP(F1643,'Set up'!$A$2:$E$44,5,FALSE)</f>
        <v>Trsf</v>
      </c>
    </row>
    <row r="1644" spans="1:19" x14ac:dyDescent="0.3">
      <c r="A1644" s="4">
        <v>45048</v>
      </c>
      <c r="B1644" s="5">
        <f t="shared" si="551"/>
        <v>5</v>
      </c>
      <c r="C1644" s="5">
        <f t="shared" si="552"/>
        <v>2023</v>
      </c>
      <c r="D1644" s="5" t="s">
        <v>1534</v>
      </c>
      <c r="E1644" s="5" t="str">
        <f>VLOOKUP(F1644,'Set up'!$A$2:$C$44,2,FALSE)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48"/>
        <v>45048</v>
      </c>
      <c r="L1644" s="5">
        <f t="shared" si="553"/>
        <v>5</v>
      </c>
      <c r="M1644" s="5">
        <f t="shared" si="554"/>
        <v>2023</v>
      </c>
      <c r="N1644" s="6">
        <v>5412</v>
      </c>
      <c r="P1644" s="6">
        <f t="shared" si="546"/>
        <v>5412</v>
      </c>
      <c r="Q1644" s="7">
        <f t="shared" si="556"/>
        <v>2998829.1500000008</v>
      </c>
      <c r="R1644" s="44" t="str">
        <f>VLOOKUP(F1644,'Set up'!$A$2:$E$44,5,FALSE)</f>
        <v>Trsf</v>
      </c>
    </row>
    <row r="1645" spans="1:19" x14ac:dyDescent="0.3">
      <c r="A1645" s="4">
        <v>45048</v>
      </c>
      <c r="B1645" s="5">
        <f t="shared" si="551"/>
        <v>5</v>
      </c>
      <c r="C1645" s="5">
        <f t="shared" si="552"/>
        <v>2023</v>
      </c>
      <c r="D1645" s="5" t="s">
        <v>1534</v>
      </c>
      <c r="E1645" s="5" t="str">
        <f>VLOOKUP(F1645,'Set up'!$A$2:$C$44,2,FALSE)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48"/>
        <v>45048</v>
      </c>
      <c r="L1645" s="5">
        <f t="shared" si="553"/>
        <v>5</v>
      </c>
      <c r="M1645" s="5">
        <f t="shared" si="554"/>
        <v>2023</v>
      </c>
      <c r="N1645" s="6">
        <v>2280</v>
      </c>
      <c r="P1645" s="6">
        <f t="shared" si="546"/>
        <v>2280</v>
      </c>
      <c r="Q1645" s="7">
        <f t="shared" si="556"/>
        <v>3001109.1500000008</v>
      </c>
      <c r="R1645" s="44" t="str">
        <f>VLOOKUP(F1645,'Set up'!$A$2:$E$44,5,FALSE)</f>
        <v>Trsf</v>
      </c>
    </row>
    <row r="1646" spans="1:19" x14ac:dyDescent="0.3">
      <c r="A1646" s="4">
        <v>45048</v>
      </c>
      <c r="B1646" s="5">
        <f t="shared" si="551"/>
        <v>5</v>
      </c>
      <c r="C1646" s="5">
        <f t="shared" si="552"/>
        <v>2023</v>
      </c>
      <c r="D1646" s="5" t="s">
        <v>1534</v>
      </c>
      <c r="E1646" s="5" t="str">
        <f>VLOOKUP(F1646,'Set up'!$A$2:$C$44,2,FALSE)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48"/>
        <v>45048</v>
      </c>
      <c r="L1646" s="5">
        <f t="shared" si="553"/>
        <v>5</v>
      </c>
      <c r="M1646" s="5">
        <f t="shared" si="554"/>
        <v>2023</v>
      </c>
      <c r="N1646" s="6">
        <v>1587.6000000000001</v>
      </c>
      <c r="P1646" s="6">
        <f t="shared" si="546"/>
        <v>1587.6000000000001</v>
      </c>
      <c r="Q1646" s="7">
        <f t="shared" si="556"/>
        <v>3002696.7500000009</v>
      </c>
      <c r="R1646" s="44" t="str">
        <f>VLOOKUP(F1646,'Set up'!$A$2:$E$44,5,FALSE)</f>
        <v>Trsf</v>
      </c>
    </row>
    <row r="1647" spans="1:19" x14ac:dyDescent="0.3">
      <c r="A1647" s="4">
        <v>45048</v>
      </c>
      <c r="B1647" s="5">
        <f t="shared" si="551"/>
        <v>5</v>
      </c>
      <c r="C1647" s="5">
        <f t="shared" si="552"/>
        <v>2023</v>
      </c>
      <c r="D1647" s="5" t="s">
        <v>1534</v>
      </c>
      <c r="E1647" s="5" t="str">
        <f>VLOOKUP(F1647,'Set up'!$A$2:$C$44,2,FALSE)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48"/>
        <v>45048</v>
      </c>
      <c r="L1647" s="5">
        <f t="shared" si="553"/>
        <v>5</v>
      </c>
      <c r="M1647" s="5">
        <f t="shared" si="554"/>
        <v>2023</v>
      </c>
      <c r="N1647" s="6">
        <v>380</v>
      </c>
      <c r="P1647" s="6">
        <f t="shared" si="546"/>
        <v>380</v>
      </c>
      <c r="Q1647" s="7">
        <f t="shared" si="556"/>
        <v>3003076.7500000009</v>
      </c>
      <c r="R1647" s="44" t="str">
        <f>VLOOKUP(F1647,'Set up'!$A$2:$E$44,5,FALSE)</f>
        <v>Trsf</v>
      </c>
    </row>
    <row r="1648" spans="1:19" x14ac:dyDescent="0.3">
      <c r="A1648" s="4">
        <v>45048</v>
      </c>
      <c r="B1648" s="5">
        <f t="shared" si="551"/>
        <v>5</v>
      </c>
      <c r="C1648" s="5">
        <f t="shared" si="552"/>
        <v>2023</v>
      </c>
      <c r="D1648" s="5" t="s">
        <v>1534</v>
      </c>
      <c r="E1648" s="5" t="str">
        <f>VLOOKUP(F1648,'Set up'!$A$2:$C$44,2,FALSE)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48"/>
        <v>45048</v>
      </c>
      <c r="L1648" s="5">
        <f t="shared" si="553"/>
        <v>5</v>
      </c>
      <c r="M1648" s="5">
        <f t="shared" si="554"/>
        <v>2023</v>
      </c>
      <c r="N1648" s="6">
        <v>420</v>
      </c>
      <c r="P1648" s="6">
        <f t="shared" si="546"/>
        <v>420</v>
      </c>
      <c r="Q1648" s="7">
        <f t="shared" si="556"/>
        <v>3003496.7500000009</v>
      </c>
      <c r="R1648" s="44" t="str">
        <f>VLOOKUP(F1648,'Set up'!$A$2:$E$44,5,FALSE)</f>
        <v>Trsf</v>
      </c>
    </row>
    <row r="1649" spans="1:19" x14ac:dyDescent="0.3">
      <c r="A1649" s="4">
        <v>45052</v>
      </c>
      <c r="B1649" s="5">
        <f t="shared" si="551"/>
        <v>5</v>
      </c>
      <c r="C1649" s="5">
        <f t="shared" si="552"/>
        <v>2023</v>
      </c>
      <c r="D1649" s="5" t="s">
        <v>1536</v>
      </c>
      <c r="E1649" s="5" t="str">
        <f>VLOOKUP(F1649,'Set up'!$A$2:$C$44,2,FALSE)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48"/>
        <v>45052</v>
      </c>
      <c r="L1649" s="5">
        <f t="shared" si="553"/>
        <v>5</v>
      </c>
      <c r="M1649" s="5">
        <f t="shared" si="554"/>
        <v>2023</v>
      </c>
      <c r="N1649" s="6">
        <v>3784</v>
      </c>
      <c r="P1649" s="6">
        <f t="shared" si="546"/>
        <v>3784</v>
      </c>
      <c r="Q1649" s="7">
        <f t="shared" si="556"/>
        <v>3007280.7500000009</v>
      </c>
      <c r="R1649" s="44" t="str">
        <f>VLOOKUP(F1649,'Set up'!$A$2:$E$44,5,FALSE)</f>
        <v>Trsf</v>
      </c>
    </row>
    <row r="1650" spans="1:19" x14ac:dyDescent="0.3">
      <c r="A1650" s="4">
        <v>45054</v>
      </c>
      <c r="B1650" s="5">
        <f t="shared" si="551"/>
        <v>5</v>
      </c>
      <c r="C1650" s="5">
        <f t="shared" si="552"/>
        <v>2023</v>
      </c>
      <c r="D1650" s="5" t="s">
        <v>1537</v>
      </c>
      <c r="E1650" s="5" t="str">
        <f>VLOOKUP(F1650,'Set up'!$A$2:$C$44,2,FALSE)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48"/>
        <v>45054</v>
      </c>
      <c r="L1650" s="5">
        <f t="shared" si="553"/>
        <v>5</v>
      </c>
      <c r="M1650" s="5">
        <f t="shared" si="554"/>
        <v>2023</v>
      </c>
      <c r="N1650" s="6">
        <v>1912.5</v>
      </c>
      <c r="O1650" s="6">
        <f t="shared" ref="O1650:O1652" si="557">-N1650</f>
        <v>-1912.5</v>
      </c>
      <c r="P1650" s="6">
        <f t="shared" si="546"/>
        <v>0</v>
      </c>
      <c r="Q1650" s="7">
        <f t="shared" si="556"/>
        <v>3009193.2500000009</v>
      </c>
      <c r="R1650" s="44" t="str">
        <f>VLOOKUP(F1650,'Set up'!$A$2:$E$44,5,FALSE)</f>
        <v>Trsf</v>
      </c>
      <c r="S1650" s="1" t="s">
        <v>1589</v>
      </c>
    </row>
    <row r="1651" spans="1:19" x14ac:dyDescent="0.3">
      <c r="A1651" s="4">
        <v>45054</v>
      </c>
      <c r="B1651" s="5">
        <f t="shared" si="551"/>
        <v>5</v>
      </c>
      <c r="C1651" s="5">
        <f t="shared" si="552"/>
        <v>2023</v>
      </c>
      <c r="D1651" s="5" t="s">
        <v>1537</v>
      </c>
      <c r="E1651" s="5" t="str">
        <f>VLOOKUP(F1651,'Set up'!$A$2:$C$44,2,FALSE)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48"/>
        <v>45054</v>
      </c>
      <c r="L1651" s="5">
        <f t="shared" si="553"/>
        <v>5</v>
      </c>
      <c r="M1651" s="5">
        <f t="shared" si="554"/>
        <v>2023</v>
      </c>
      <c r="N1651" s="6">
        <v>100</v>
      </c>
      <c r="O1651" s="6">
        <f t="shared" si="557"/>
        <v>-100</v>
      </c>
      <c r="P1651" s="6">
        <f t="shared" si="546"/>
        <v>0</v>
      </c>
      <c r="Q1651" s="7">
        <f t="shared" si="556"/>
        <v>3009293.2500000009</v>
      </c>
      <c r="R1651" s="44" t="str">
        <f>VLOOKUP(F1651,'Set up'!$A$2:$E$44,5,FALSE)</f>
        <v>Trsf</v>
      </c>
      <c r="S1651" s="1" t="s">
        <v>1590</v>
      </c>
    </row>
    <row r="1652" spans="1:19" x14ac:dyDescent="0.3">
      <c r="A1652" s="4">
        <v>45054</v>
      </c>
      <c r="B1652" s="5">
        <f t="shared" si="551"/>
        <v>5</v>
      </c>
      <c r="C1652" s="5">
        <f t="shared" si="552"/>
        <v>2023</v>
      </c>
      <c r="D1652" s="5" t="s">
        <v>1537</v>
      </c>
      <c r="E1652" s="5" t="str">
        <f>VLOOKUP(F1652,'Set up'!$A$2:$C$44,2,FALSE)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48"/>
        <v>45054</v>
      </c>
      <c r="L1652" s="5">
        <f t="shared" si="553"/>
        <v>5</v>
      </c>
      <c r="M1652" s="5">
        <f t="shared" si="554"/>
        <v>2023</v>
      </c>
      <c r="N1652" s="6">
        <v>250</v>
      </c>
      <c r="O1652" s="6">
        <f t="shared" si="557"/>
        <v>-250</v>
      </c>
      <c r="P1652" s="6">
        <f t="shared" si="546"/>
        <v>0</v>
      </c>
      <c r="Q1652" s="7">
        <f t="shared" si="556"/>
        <v>3009543.2500000009</v>
      </c>
      <c r="R1652" s="44" t="str">
        <f>VLOOKUP(F1652,'Set up'!$A$2:$E$44,5,FALSE)</f>
        <v>Trsf</v>
      </c>
      <c r="S1652" s="1" t="s">
        <v>1591</v>
      </c>
    </row>
    <row r="1653" spans="1:19" x14ac:dyDescent="0.3">
      <c r="A1653" s="110">
        <v>45054</v>
      </c>
      <c r="B1653" s="111">
        <f t="shared" si="551"/>
        <v>5</v>
      </c>
      <c r="C1653" s="111">
        <f t="shared" si="552"/>
        <v>2023</v>
      </c>
      <c r="D1653" s="111" t="s">
        <v>1537</v>
      </c>
      <c r="E1653" s="5" t="str">
        <f>VLOOKUP(F1653,'Set up'!$A$2:$C$44,2,FALSE)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48"/>
        <v>45054</v>
      </c>
      <c r="L1653" s="111">
        <f t="shared" si="553"/>
        <v>5</v>
      </c>
      <c r="M1653" s="111">
        <f t="shared" si="554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56"/>
        <v>3010183.2500000009</v>
      </c>
      <c r="R1653" s="44" t="str">
        <f>VLOOKUP(F1653,'Set up'!$A$2:$E$44,5,FALSE)</f>
        <v>Trsf</v>
      </c>
      <c r="S1653" s="1" t="s">
        <v>1592</v>
      </c>
    </row>
    <row r="1654" spans="1:19" x14ac:dyDescent="0.3">
      <c r="A1654" s="4">
        <v>45054</v>
      </c>
      <c r="B1654" s="5">
        <f t="shared" si="551"/>
        <v>5</v>
      </c>
      <c r="C1654" s="5">
        <f t="shared" si="552"/>
        <v>2023</v>
      </c>
      <c r="D1654" s="5" t="s">
        <v>1539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48"/>
        <v>45114</v>
      </c>
      <c r="L1654" s="5">
        <f t="shared" si="553"/>
        <v>7</v>
      </c>
      <c r="M1654" s="5">
        <f t="shared" si="554"/>
        <v>2023</v>
      </c>
      <c r="N1654" s="6">
        <v>220</v>
      </c>
      <c r="O1654" s="6">
        <f t="shared" ref="O1654" si="558">-N1654</f>
        <v>-220</v>
      </c>
      <c r="P1654" s="6">
        <f t="shared" si="546"/>
        <v>0</v>
      </c>
      <c r="Q1654" s="7">
        <f t="shared" si="556"/>
        <v>3010403.2500000009</v>
      </c>
      <c r="R1654" s="44" t="str">
        <f>VLOOKUP(F1654,'Set up'!$A$2:$E$44,5,FALSE)</f>
        <v>Chq</v>
      </c>
      <c r="S1654" s="1" t="s">
        <v>2047</v>
      </c>
    </row>
    <row r="1655" spans="1:19" x14ac:dyDescent="0.3">
      <c r="A1655" s="4">
        <v>45054</v>
      </c>
      <c r="B1655" s="5">
        <f t="shared" si="551"/>
        <v>5</v>
      </c>
      <c r="C1655" s="5">
        <f t="shared" si="552"/>
        <v>2023</v>
      </c>
      <c r="D1655" s="5" t="s">
        <v>1540</v>
      </c>
      <c r="E1655" s="5" t="str">
        <f>VLOOKUP(F1655,'Set up'!$A$2:$C$44,2,FALSE)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48"/>
        <v>45054</v>
      </c>
      <c r="L1655" s="5">
        <f t="shared" si="553"/>
        <v>5</v>
      </c>
      <c r="M1655" s="5">
        <f t="shared" si="554"/>
        <v>2023</v>
      </c>
      <c r="N1655" s="6">
        <v>937.5</v>
      </c>
      <c r="P1655" s="6">
        <f t="shared" si="546"/>
        <v>937.5</v>
      </c>
      <c r="Q1655" s="7">
        <f t="shared" si="556"/>
        <v>3011340.7500000009</v>
      </c>
      <c r="R1655" s="44" t="str">
        <f>VLOOKUP(F1655,'Set up'!$A$2:$E$44,5,FALSE)</f>
        <v>Trsf</v>
      </c>
    </row>
    <row r="1656" spans="1:19" x14ac:dyDescent="0.3">
      <c r="A1656" s="4">
        <v>45054</v>
      </c>
      <c r="B1656" s="5">
        <f t="shared" si="551"/>
        <v>5</v>
      </c>
      <c r="C1656" s="5">
        <f t="shared" si="552"/>
        <v>2023</v>
      </c>
      <c r="D1656" s="5" t="s">
        <v>1541</v>
      </c>
      <c r="E1656" s="5" t="str">
        <f>VLOOKUP(F1656,'Set up'!$A$2:$C$44,2,FALSE)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48"/>
        <v>45054</v>
      </c>
      <c r="L1656" s="5">
        <f t="shared" si="553"/>
        <v>5</v>
      </c>
      <c r="M1656" s="5">
        <f t="shared" si="554"/>
        <v>2023</v>
      </c>
      <c r="N1656" s="6">
        <v>27060</v>
      </c>
      <c r="P1656" s="6">
        <f t="shared" si="546"/>
        <v>27060</v>
      </c>
      <c r="Q1656" s="7">
        <f t="shared" si="556"/>
        <v>3038400.7500000009</v>
      </c>
      <c r="R1656" s="44" t="str">
        <f>VLOOKUP(F1656,'Set up'!$A$2:$E$44,5,FALSE)</f>
        <v>Trsf</v>
      </c>
    </row>
    <row r="1657" spans="1:19" x14ac:dyDescent="0.3">
      <c r="A1657" s="4">
        <v>45054</v>
      </c>
      <c r="B1657" s="5">
        <f t="shared" si="551"/>
        <v>5</v>
      </c>
      <c r="C1657" s="5">
        <f t="shared" si="552"/>
        <v>2023</v>
      </c>
      <c r="D1657" s="5" t="s">
        <v>1541</v>
      </c>
      <c r="E1657" s="5" t="str">
        <f>VLOOKUP(F1657,'Set up'!$A$2:$C$44,2,FALSE)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48"/>
        <v>45054</v>
      </c>
      <c r="L1657" s="5">
        <f t="shared" si="553"/>
        <v>5</v>
      </c>
      <c r="M1657" s="5">
        <f t="shared" si="554"/>
        <v>2023</v>
      </c>
      <c r="N1657" s="6">
        <v>10260</v>
      </c>
      <c r="P1657" s="6">
        <f t="shared" si="546"/>
        <v>10260</v>
      </c>
      <c r="Q1657" s="7">
        <f t="shared" si="556"/>
        <v>3048660.7500000009</v>
      </c>
      <c r="R1657" s="44" t="str">
        <f>VLOOKUP(F1657,'Set up'!$A$2:$E$44,5,FALSE)</f>
        <v>Trsf</v>
      </c>
    </row>
    <row r="1658" spans="1:19" x14ac:dyDescent="0.3">
      <c r="A1658" s="4">
        <v>45054</v>
      </c>
      <c r="B1658" s="5">
        <f t="shared" si="551"/>
        <v>5</v>
      </c>
      <c r="C1658" s="5">
        <f t="shared" si="552"/>
        <v>2023</v>
      </c>
      <c r="D1658" s="5" t="s">
        <v>1541</v>
      </c>
      <c r="E1658" s="5" t="str">
        <f>VLOOKUP(F1658,'Set up'!$A$2:$C$44,2,FALSE)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48"/>
        <v>45054</v>
      </c>
      <c r="L1658" s="5">
        <f t="shared" si="553"/>
        <v>5</v>
      </c>
      <c r="M1658" s="5">
        <f t="shared" si="554"/>
        <v>2023</v>
      </c>
      <c r="N1658" s="6">
        <v>5821.2000000000007</v>
      </c>
      <c r="P1658" s="6">
        <f t="shared" si="546"/>
        <v>5821.2000000000007</v>
      </c>
      <c r="Q1658" s="7">
        <f t="shared" si="556"/>
        <v>3054481.9500000011</v>
      </c>
      <c r="R1658" s="44" t="str">
        <f>VLOOKUP(F1658,'Set up'!$A$2:$E$44,5,FALSE)</f>
        <v>Trsf</v>
      </c>
    </row>
    <row r="1659" spans="1:19" x14ac:dyDescent="0.3">
      <c r="A1659" s="4">
        <v>45054</v>
      </c>
      <c r="B1659" s="5">
        <f t="shared" si="551"/>
        <v>5</v>
      </c>
      <c r="C1659" s="5">
        <f t="shared" si="552"/>
        <v>2023</v>
      </c>
      <c r="D1659" s="5" t="s">
        <v>1541</v>
      </c>
      <c r="E1659" s="5" t="str">
        <f>VLOOKUP(F1659,'Set up'!$A$2:$C$44,2,FALSE)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48"/>
        <v>45054</v>
      </c>
      <c r="L1659" s="5">
        <f t="shared" si="553"/>
        <v>5</v>
      </c>
      <c r="M1659" s="5">
        <f t="shared" si="554"/>
        <v>2023</v>
      </c>
      <c r="N1659" s="6">
        <v>760</v>
      </c>
      <c r="P1659" s="6">
        <f t="shared" si="546"/>
        <v>760</v>
      </c>
      <c r="Q1659" s="7">
        <f t="shared" si="556"/>
        <v>3055241.9500000011</v>
      </c>
      <c r="R1659" s="44" t="str">
        <f>VLOOKUP(F1659,'Set up'!$A$2:$E$44,5,FALSE)</f>
        <v>Trsf</v>
      </c>
    </row>
    <row r="1660" spans="1:19" x14ac:dyDescent="0.3">
      <c r="A1660" s="4">
        <v>45054</v>
      </c>
      <c r="B1660" s="5">
        <f t="shared" si="551"/>
        <v>5</v>
      </c>
      <c r="C1660" s="5">
        <f t="shared" si="552"/>
        <v>2023</v>
      </c>
      <c r="D1660" s="5" t="s">
        <v>1541</v>
      </c>
      <c r="E1660" s="5" t="str">
        <f>VLOOKUP(F1660,'Set up'!$A$2:$C$44,2,FALSE)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48"/>
        <v>45054</v>
      </c>
      <c r="L1660" s="5">
        <f t="shared" si="553"/>
        <v>5</v>
      </c>
      <c r="M1660" s="5">
        <f t="shared" si="554"/>
        <v>2023</v>
      </c>
      <c r="N1660" s="6">
        <v>2000</v>
      </c>
      <c r="P1660" s="6">
        <f t="shared" si="546"/>
        <v>2000</v>
      </c>
      <c r="Q1660" s="7">
        <f t="shared" si="556"/>
        <v>3057241.9500000011</v>
      </c>
      <c r="R1660" s="44" t="str">
        <f>VLOOKUP(F1660,'Set up'!$A$2:$E$44,5,FALSE)</f>
        <v>Trsf</v>
      </c>
    </row>
    <row r="1661" spans="1:19" x14ac:dyDescent="0.3">
      <c r="A1661" s="4">
        <v>45054</v>
      </c>
      <c r="B1661" s="5">
        <f t="shared" si="551"/>
        <v>5</v>
      </c>
      <c r="C1661" s="5">
        <f t="shared" si="552"/>
        <v>2023</v>
      </c>
      <c r="D1661" s="5" t="s">
        <v>1542</v>
      </c>
      <c r="E1661" s="5" t="str">
        <f>VLOOKUP(F1661,'Set up'!$A$2:$C$44,2,FALSE)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48"/>
        <v>45054</v>
      </c>
      <c r="L1661" s="5">
        <f t="shared" si="553"/>
        <v>5</v>
      </c>
      <c r="M1661" s="5">
        <f t="shared" si="554"/>
        <v>2023</v>
      </c>
      <c r="N1661" s="6">
        <v>5412</v>
      </c>
      <c r="O1661" s="6">
        <f t="shared" ref="O1661:O1668" si="559">-N1661</f>
        <v>-5412</v>
      </c>
      <c r="P1661" s="6">
        <f t="shared" si="546"/>
        <v>0</v>
      </c>
      <c r="Q1661" s="7">
        <f t="shared" si="556"/>
        <v>3062653.9500000011</v>
      </c>
      <c r="R1661" s="44" t="str">
        <f>VLOOKUP(F1661,'Set up'!$A$2:$E$44,5,FALSE)</f>
        <v>Cash</v>
      </c>
      <c r="S1661" s="1" t="s">
        <v>1596</v>
      </c>
    </row>
    <row r="1662" spans="1:19" x14ac:dyDescent="0.3">
      <c r="A1662" s="4">
        <v>45054</v>
      </c>
      <c r="B1662" s="5">
        <f t="shared" si="551"/>
        <v>5</v>
      </c>
      <c r="C1662" s="5">
        <f t="shared" si="552"/>
        <v>2023</v>
      </c>
      <c r="D1662" s="5" t="s">
        <v>1542</v>
      </c>
      <c r="E1662" s="5" t="str">
        <f>VLOOKUP(F1662,'Set up'!$A$2:$C$44,2,FALSE)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48"/>
        <v>45054</v>
      </c>
      <c r="L1662" s="5">
        <f t="shared" si="553"/>
        <v>5</v>
      </c>
      <c r="M1662" s="5">
        <f t="shared" si="554"/>
        <v>2023</v>
      </c>
      <c r="N1662" s="6">
        <v>1185</v>
      </c>
      <c r="O1662" s="6">
        <f t="shared" si="559"/>
        <v>-1185</v>
      </c>
      <c r="P1662" s="6">
        <f t="shared" si="546"/>
        <v>0</v>
      </c>
      <c r="Q1662" s="7">
        <f t="shared" si="556"/>
        <v>3063838.9500000011</v>
      </c>
      <c r="R1662" s="44" t="str">
        <f>VLOOKUP(F1662,'Set up'!$A$2:$E$44,5,FALSE)</f>
        <v>Cash</v>
      </c>
      <c r="S1662" s="1" t="s">
        <v>1596</v>
      </c>
    </row>
    <row r="1663" spans="1:19" x14ac:dyDescent="0.3">
      <c r="A1663" s="4">
        <v>45054</v>
      </c>
      <c r="B1663" s="5">
        <f t="shared" si="551"/>
        <v>5</v>
      </c>
      <c r="C1663" s="5">
        <f t="shared" si="552"/>
        <v>2023</v>
      </c>
      <c r="D1663" s="5" t="s">
        <v>1542</v>
      </c>
      <c r="E1663" s="5" t="str">
        <f>VLOOKUP(F1663,'Set up'!$A$2:$C$44,2,FALSE)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48"/>
        <v>45054</v>
      </c>
      <c r="L1663" s="5">
        <f t="shared" si="553"/>
        <v>5</v>
      </c>
      <c r="M1663" s="5">
        <f t="shared" si="554"/>
        <v>2023</v>
      </c>
      <c r="N1663" s="6">
        <v>640</v>
      </c>
      <c r="O1663" s="6">
        <f t="shared" si="559"/>
        <v>-640</v>
      </c>
      <c r="P1663" s="6">
        <f t="shared" si="546"/>
        <v>0</v>
      </c>
      <c r="Q1663" s="7">
        <f t="shared" si="556"/>
        <v>3064478.9500000011</v>
      </c>
      <c r="R1663" s="44" t="str">
        <f>VLOOKUP(F1663,'Set up'!$A$2:$E$44,5,FALSE)</f>
        <v>Cash</v>
      </c>
      <c r="S1663" s="1" t="s">
        <v>1596</v>
      </c>
    </row>
    <row r="1664" spans="1:19" x14ac:dyDescent="0.3">
      <c r="A1664" s="4">
        <v>45054</v>
      </c>
      <c r="B1664" s="5">
        <f t="shared" si="551"/>
        <v>5</v>
      </c>
      <c r="C1664" s="5">
        <f t="shared" si="552"/>
        <v>2023</v>
      </c>
      <c r="D1664" s="5" t="s">
        <v>1542</v>
      </c>
      <c r="E1664" s="5" t="str">
        <f>VLOOKUP(F1664,'Set up'!$A$2:$C$44,2,FALSE)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48"/>
        <v>45054</v>
      </c>
      <c r="L1664" s="5">
        <f t="shared" si="553"/>
        <v>5</v>
      </c>
      <c r="M1664" s="5">
        <f t="shared" si="554"/>
        <v>2023</v>
      </c>
      <c r="N1664" s="6">
        <v>187.5</v>
      </c>
      <c r="O1664" s="6">
        <f t="shared" si="559"/>
        <v>-187.5</v>
      </c>
      <c r="P1664" s="6">
        <f t="shared" si="546"/>
        <v>0</v>
      </c>
      <c r="Q1664" s="7">
        <f t="shared" si="556"/>
        <v>3064666.4500000011</v>
      </c>
      <c r="R1664" s="44" t="str">
        <f>VLOOKUP(F1664,'Set up'!$A$2:$E$44,5,FALSE)</f>
        <v>Cash</v>
      </c>
      <c r="S1664" s="1" t="s">
        <v>1596</v>
      </c>
    </row>
    <row r="1665" spans="1:19" x14ac:dyDescent="0.3">
      <c r="A1665" s="4">
        <v>45054</v>
      </c>
      <c r="B1665" s="5">
        <f t="shared" si="551"/>
        <v>5</v>
      </c>
      <c r="C1665" s="5">
        <f t="shared" si="552"/>
        <v>2023</v>
      </c>
      <c r="D1665" s="5" t="s">
        <v>1542</v>
      </c>
      <c r="E1665" s="5" t="str">
        <f>VLOOKUP(F1665,'Set up'!$A$2:$C$44,2,FALSE)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48"/>
        <v>45054</v>
      </c>
      <c r="L1665" s="5">
        <f t="shared" si="553"/>
        <v>5</v>
      </c>
      <c r="M1665" s="5">
        <f t="shared" si="554"/>
        <v>2023</v>
      </c>
      <c r="N1665" s="6">
        <v>1548</v>
      </c>
      <c r="O1665" s="6">
        <f t="shared" si="559"/>
        <v>-1548</v>
      </c>
      <c r="P1665" s="6">
        <f t="shared" si="546"/>
        <v>0</v>
      </c>
      <c r="Q1665" s="7">
        <f t="shared" si="556"/>
        <v>3066214.4500000011</v>
      </c>
      <c r="R1665" s="44" t="str">
        <f>VLOOKUP(F1665,'Set up'!$A$2:$E$44,5,FALSE)</f>
        <v>Cash</v>
      </c>
      <c r="S1665" s="1" t="s">
        <v>1596</v>
      </c>
    </row>
    <row r="1666" spans="1:19" x14ac:dyDescent="0.3">
      <c r="A1666" s="4">
        <v>45054</v>
      </c>
      <c r="B1666" s="5">
        <f t="shared" si="551"/>
        <v>5</v>
      </c>
      <c r="C1666" s="5">
        <f t="shared" si="552"/>
        <v>2023</v>
      </c>
      <c r="D1666" s="5" t="s">
        <v>1542</v>
      </c>
      <c r="E1666" s="5" t="str">
        <f>VLOOKUP(F1666,'Set up'!$A$2:$C$44,2,FALSE)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48"/>
        <v>45054</v>
      </c>
      <c r="L1666" s="5">
        <f t="shared" si="553"/>
        <v>5</v>
      </c>
      <c r="M1666" s="5">
        <f t="shared" si="554"/>
        <v>2023</v>
      </c>
      <c r="N1666" s="6">
        <v>190</v>
      </c>
      <c r="O1666" s="6">
        <f t="shared" si="559"/>
        <v>-190</v>
      </c>
      <c r="P1666" s="6">
        <f t="shared" si="546"/>
        <v>0</v>
      </c>
      <c r="Q1666" s="7">
        <f t="shared" si="556"/>
        <v>3066404.4500000011</v>
      </c>
      <c r="R1666" s="44" t="str">
        <f>VLOOKUP(F1666,'Set up'!$A$2:$E$44,5,FALSE)</f>
        <v>Cash</v>
      </c>
      <c r="S1666" s="1" t="s">
        <v>1596</v>
      </c>
    </row>
    <row r="1667" spans="1:19" x14ac:dyDescent="0.3">
      <c r="A1667" s="4">
        <v>45054</v>
      </c>
      <c r="B1667" s="5">
        <f t="shared" si="551"/>
        <v>5</v>
      </c>
      <c r="C1667" s="5">
        <f t="shared" si="552"/>
        <v>2023</v>
      </c>
      <c r="D1667" s="5" t="s">
        <v>1542</v>
      </c>
      <c r="E1667" s="5" t="str">
        <f>VLOOKUP(F1667,'Set up'!$A$2:$C$44,2,FALSE)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48"/>
        <v>45054</v>
      </c>
      <c r="L1667" s="5">
        <f t="shared" si="553"/>
        <v>5</v>
      </c>
      <c r="M1667" s="5">
        <f t="shared" si="554"/>
        <v>2023</v>
      </c>
      <c r="N1667" s="6">
        <v>200</v>
      </c>
      <c r="O1667" s="6">
        <f t="shared" si="559"/>
        <v>-200</v>
      </c>
      <c r="P1667" s="6">
        <f t="shared" si="546"/>
        <v>0</v>
      </c>
      <c r="Q1667" s="7">
        <f t="shared" si="556"/>
        <v>3066604.4500000011</v>
      </c>
      <c r="R1667" s="44" t="str">
        <f>VLOOKUP(F1667,'Set up'!$A$2:$E$44,5,FALSE)</f>
        <v>Cash</v>
      </c>
      <c r="S1667" s="1" t="s">
        <v>1596</v>
      </c>
    </row>
    <row r="1668" spans="1:19" x14ac:dyDescent="0.3">
      <c r="A1668" s="4">
        <v>45054</v>
      </c>
      <c r="B1668" s="5">
        <f t="shared" si="551"/>
        <v>5</v>
      </c>
      <c r="C1668" s="5">
        <f t="shared" si="552"/>
        <v>2023</v>
      </c>
      <c r="D1668" s="5" t="s">
        <v>1542</v>
      </c>
      <c r="E1668" s="5" t="str">
        <f>VLOOKUP(F1668,'Set up'!$A$2:$C$44,2,FALSE)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48"/>
        <v>45054</v>
      </c>
      <c r="L1668" s="5">
        <f t="shared" si="553"/>
        <v>5</v>
      </c>
      <c r="M1668" s="5">
        <f t="shared" si="554"/>
        <v>2023</v>
      </c>
      <c r="N1668" s="6">
        <v>330</v>
      </c>
      <c r="O1668" s="6">
        <f t="shared" si="559"/>
        <v>-330</v>
      </c>
      <c r="P1668" s="6">
        <f t="shared" si="546"/>
        <v>0</v>
      </c>
      <c r="Q1668" s="7">
        <f t="shared" si="556"/>
        <v>3066934.4500000011</v>
      </c>
      <c r="R1668" s="44" t="str">
        <f>VLOOKUP(F1668,'Set up'!$A$2:$E$44,5,FALSE)</f>
        <v>Cash</v>
      </c>
      <c r="S1668" s="1" t="s">
        <v>1596</v>
      </c>
    </row>
    <row r="1669" spans="1:19" x14ac:dyDescent="0.3">
      <c r="A1669" s="4">
        <v>45058</v>
      </c>
      <c r="B1669" s="5">
        <f t="shared" si="551"/>
        <v>5</v>
      </c>
      <c r="C1669" s="5">
        <f t="shared" si="552"/>
        <v>2023</v>
      </c>
      <c r="D1669" s="5" t="s">
        <v>1543</v>
      </c>
      <c r="E1669" s="5" t="str">
        <f>VLOOKUP(F1669,'Set up'!$A$2:$C$44,2,FALSE)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48"/>
        <v>45058</v>
      </c>
      <c r="L1669" s="5">
        <f t="shared" si="553"/>
        <v>5</v>
      </c>
      <c r="M1669" s="5">
        <f t="shared" si="554"/>
        <v>2023</v>
      </c>
      <c r="N1669" s="6">
        <v>3652</v>
      </c>
      <c r="P1669" s="6">
        <f t="shared" si="546"/>
        <v>3652</v>
      </c>
      <c r="Q1669" s="7">
        <f t="shared" si="556"/>
        <v>3070586.4500000011</v>
      </c>
      <c r="R1669" s="44" t="str">
        <f>VLOOKUP(F1669,'Set up'!$A$2:$E$44,5,FALSE)</f>
        <v>Trsf</v>
      </c>
    </row>
    <row r="1670" spans="1:19" x14ac:dyDescent="0.3">
      <c r="A1670" s="4">
        <v>45058</v>
      </c>
      <c r="B1670" s="5">
        <f t="shared" si="551"/>
        <v>5</v>
      </c>
      <c r="C1670" s="5">
        <f t="shared" si="552"/>
        <v>2023</v>
      </c>
      <c r="D1670" s="5" t="s">
        <v>1543</v>
      </c>
      <c r="E1670" s="5" t="str">
        <f>VLOOKUP(F1670,'Set up'!$A$2:$C$44,2,FALSE)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48"/>
        <v>45058</v>
      </c>
      <c r="L1670" s="5">
        <f t="shared" si="553"/>
        <v>5</v>
      </c>
      <c r="M1670" s="5">
        <f t="shared" si="554"/>
        <v>2023</v>
      </c>
      <c r="N1670" s="6">
        <v>421.2</v>
      </c>
      <c r="P1670" s="6">
        <f t="shared" si="546"/>
        <v>421.2</v>
      </c>
      <c r="Q1670" s="7">
        <f t="shared" si="556"/>
        <v>3071007.6500000013</v>
      </c>
      <c r="R1670" s="44" t="str">
        <f>VLOOKUP(F1670,'Set up'!$A$2:$E$44,5,FALSE)</f>
        <v>Trsf</v>
      </c>
    </row>
    <row r="1671" spans="1:19" x14ac:dyDescent="0.3">
      <c r="A1671" s="4">
        <v>45058</v>
      </c>
      <c r="B1671" s="5">
        <f t="shared" si="551"/>
        <v>5</v>
      </c>
      <c r="C1671" s="5">
        <f t="shared" si="552"/>
        <v>2023</v>
      </c>
      <c r="D1671" s="5" t="s">
        <v>1543</v>
      </c>
      <c r="E1671" s="5" t="str">
        <f>VLOOKUP(F1671,'Set up'!$A$2:$C$44,2,FALSE)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48"/>
        <v>45058</v>
      </c>
      <c r="L1671" s="5">
        <f t="shared" si="553"/>
        <v>5</v>
      </c>
      <c r="M1671" s="5">
        <f t="shared" si="554"/>
        <v>2023</v>
      </c>
      <c r="N1671" s="6">
        <v>187.5</v>
      </c>
      <c r="P1671" s="6">
        <f t="shared" si="546"/>
        <v>187.5</v>
      </c>
      <c r="Q1671" s="7">
        <f t="shared" si="556"/>
        <v>3071195.1500000013</v>
      </c>
      <c r="R1671" s="44" t="str">
        <f>VLOOKUP(F1671,'Set up'!$A$2:$E$44,5,FALSE)</f>
        <v>Trsf</v>
      </c>
    </row>
    <row r="1672" spans="1:19" x14ac:dyDescent="0.3">
      <c r="A1672" s="4">
        <v>45058</v>
      </c>
      <c r="B1672" s="5">
        <f t="shared" si="551"/>
        <v>5</v>
      </c>
      <c r="C1672" s="5">
        <f t="shared" si="552"/>
        <v>2023</v>
      </c>
      <c r="D1672" s="5" t="s">
        <v>1543</v>
      </c>
      <c r="E1672" s="5" t="str">
        <f>VLOOKUP(F1672,'Set up'!$A$2:$C$44,2,FALSE)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48"/>
        <v>45058</v>
      </c>
      <c r="L1672" s="5">
        <f t="shared" si="553"/>
        <v>5</v>
      </c>
      <c r="M1672" s="5">
        <f t="shared" si="554"/>
        <v>2023</v>
      </c>
      <c r="N1672" s="6">
        <v>420</v>
      </c>
      <c r="P1672" s="6">
        <f t="shared" si="546"/>
        <v>420</v>
      </c>
      <c r="Q1672" s="7">
        <f t="shared" si="556"/>
        <v>3071615.1500000013</v>
      </c>
      <c r="R1672" s="44" t="str">
        <f>VLOOKUP(F1672,'Set up'!$A$2:$E$44,5,FALSE)</f>
        <v>Trsf</v>
      </c>
    </row>
    <row r="1673" spans="1:19" x14ac:dyDescent="0.3">
      <c r="A1673" s="4">
        <v>45058</v>
      </c>
      <c r="B1673" s="5">
        <f t="shared" si="551"/>
        <v>5</v>
      </c>
      <c r="C1673" s="5">
        <f t="shared" si="552"/>
        <v>2023</v>
      </c>
      <c r="D1673" s="5" t="s">
        <v>1543</v>
      </c>
      <c r="E1673" s="5" t="str">
        <f>VLOOKUP(F1673,'Set up'!$A$2:$C$44,2,FALSE)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48"/>
        <v>45058</v>
      </c>
      <c r="L1673" s="5">
        <f t="shared" si="553"/>
        <v>5</v>
      </c>
      <c r="M1673" s="5">
        <f t="shared" si="554"/>
        <v>2023</v>
      </c>
      <c r="N1673" s="6">
        <v>105</v>
      </c>
      <c r="P1673" s="6">
        <f t="shared" si="546"/>
        <v>105</v>
      </c>
      <c r="Q1673" s="7">
        <f t="shared" si="556"/>
        <v>3071720.1500000013</v>
      </c>
      <c r="R1673" s="44" t="str">
        <f>VLOOKUP(F1673,'Set up'!$A$2:$E$44,5,FALSE)</f>
        <v>Trsf</v>
      </c>
    </row>
    <row r="1674" spans="1:19" x14ac:dyDescent="0.3">
      <c r="A1674" s="4">
        <v>45056</v>
      </c>
      <c r="B1674" s="5">
        <f t="shared" si="551"/>
        <v>5</v>
      </c>
      <c r="C1674" s="5">
        <f t="shared" si="552"/>
        <v>2023</v>
      </c>
      <c r="D1674" s="5" t="s">
        <v>1544</v>
      </c>
      <c r="E1674" s="5" t="str">
        <f>VLOOKUP(F1674,'Set up'!$A$2:$C$44,2,FALSE)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48"/>
        <v>45176</v>
      </c>
      <c r="L1674" s="5">
        <f t="shared" si="553"/>
        <v>9</v>
      </c>
      <c r="M1674" s="5">
        <f t="shared" si="554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56"/>
        <v>3081752.1500000013</v>
      </c>
      <c r="R1674" s="44" t="str">
        <f>VLOOKUP(F1674,'Set up'!$A$2:$E$44,5,FALSE)</f>
        <v>Trsf</v>
      </c>
      <c r="S1674" s="1" t="s">
        <v>1862</v>
      </c>
    </row>
    <row r="1675" spans="1:19" x14ac:dyDescent="0.3">
      <c r="A1675" s="4">
        <v>45056</v>
      </c>
      <c r="B1675" s="5">
        <f t="shared" si="551"/>
        <v>5</v>
      </c>
      <c r="C1675" s="5">
        <f t="shared" si="552"/>
        <v>2023</v>
      </c>
      <c r="D1675" s="5" t="s">
        <v>1544</v>
      </c>
      <c r="E1675" s="5" t="str">
        <f>VLOOKUP(F1675,'Set up'!$A$2:$C$44,2,FALSE)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48"/>
        <v>45176</v>
      </c>
      <c r="L1675" s="5">
        <f t="shared" si="553"/>
        <v>9</v>
      </c>
      <c r="M1675" s="5">
        <f t="shared" si="554"/>
        <v>2023</v>
      </c>
      <c r="N1675" s="6">
        <v>1206</v>
      </c>
      <c r="O1675" s="6">
        <f>-N1675</f>
        <v>-1206</v>
      </c>
      <c r="P1675" s="6">
        <f t="shared" si="546"/>
        <v>0</v>
      </c>
      <c r="Q1675" s="7">
        <f t="shared" si="556"/>
        <v>3082958.1500000013</v>
      </c>
      <c r="R1675" s="44" t="str">
        <f>VLOOKUP(F1675,'Set up'!$A$2:$E$44,5,FALSE)</f>
        <v>Trsf</v>
      </c>
      <c r="S1675" s="1" t="s">
        <v>1862</v>
      </c>
    </row>
    <row r="1676" spans="1:19" x14ac:dyDescent="0.3">
      <c r="A1676" s="4">
        <v>45056</v>
      </c>
      <c r="B1676" s="5">
        <f t="shared" si="551"/>
        <v>5</v>
      </c>
      <c r="C1676" s="5">
        <f t="shared" si="552"/>
        <v>2023</v>
      </c>
      <c r="D1676" s="5" t="s">
        <v>1544</v>
      </c>
      <c r="E1676" s="5" t="str">
        <f>VLOOKUP(F1676,'Set up'!$A$2:$C$44,2,FALSE)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48"/>
        <v>45176</v>
      </c>
      <c r="L1676" s="5">
        <f t="shared" si="553"/>
        <v>9</v>
      </c>
      <c r="M1676" s="5">
        <f t="shared" si="554"/>
        <v>2023</v>
      </c>
      <c r="N1676" s="6">
        <v>575</v>
      </c>
      <c r="O1676" s="6">
        <f>-N1676</f>
        <v>-575</v>
      </c>
      <c r="P1676" s="6">
        <f t="shared" si="546"/>
        <v>0</v>
      </c>
      <c r="Q1676" s="7">
        <f t="shared" si="556"/>
        <v>3083533.1500000013</v>
      </c>
      <c r="R1676" s="44" t="str">
        <f>VLOOKUP(F1676,'Set up'!$A$2:$E$44,5,FALSE)</f>
        <v>Trsf</v>
      </c>
      <c r="S1676" s="1" t="s">
        <v>1862</v>
      </c>
    </row>
    <row r="1677" spans="1:19" x14ac:dyDescent="0.3">
      <c r="A1677" s="4">
        <v>45061</v>
      </c>
      <c r="B1677" s="5">
        <f t="shared" si="551"/>
        <v>5</v>
      </c>
      <c r="C1677" s="5">
        <f t="shared" si="552"/>
        <v>2023</v>
      </c>
      <c r="D1677" s="5" t="s">
        <v>1546</v>
      </c>
      <c r="E1677" s="5" t="str">
        <f>VLOOKUP(F1677,'Set up'!$A$2:$C$44,2,FALSE)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48"/>
        <v>45091</v>
      </c>
      <c r="L1677" s="5">
        <f t="shared" si="553"/>
        <v>6</v>
      </c>
      <c r="M1677" s="5">
        <f t="shared" si="554"/>
        <v>2023</v>
      </c>
      <c r="N1677" s="6">
        <v>7480</v>
      </c>
      <c r="O1677" s="6">
        <f t="shared" ref="O1677:O1683" si="560">-N1677</f>
        <v>-7480</v>
      </c>
      <c r="P1677" s="6">
        <f t="shared" si="546"/>
        <v>0</v>
      </c>
      <c r="Q1677" s="7">
        <f t="shared" si="556"/>
        <v>3091013.1500000013</v>
      </c>
      <c r="R1677" s="44" t="str">
        <f>VLOOKUP(F1677,'Set up'!$A$2:$E$44,5,FALSE)</f>
        <v>Chq</v>
      </c>
      <c r="S1677" s="1" t="s">
        <v>1694</v>
      </c>
    </row>
    <row r="1678" spans="1:19" x14ac:dyDescent="0.3">
      <c r="A1678" s="4">
        <v>45061</v>
      </c>
      <c r="B1678" s="5">
        <f t="shared" si="551"/>
        <v>5</v>
      </c>
      <c r="C1678" s="5">
        <f t="shared" si="552"/>
        <v>2023</v>
      </c>
      <c r="D1678" s="5" t="s">
        <v>1546</v>
      </c>
      <c r="E1678" s="5" t="str">
        <f>VLOOKUP(F1678,'Set up'!$A$2:$C$44,2,FALSE)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48"/>
        <v>45091</v>
      </c>
      <c r="L1678" s="5">
        <f t="shared" si="553"/>
        <v>6</v>
      </c>
      <c r="M1678" s="5">
        <f t="shared" si="554"/>
        <v>2023</v>
      </c>
      <c r="N1678" s="6">
        <v>2613</v>
      </c>
      <c r="O1678" s="6">
        <f t="shared" si="560"/>
        <v>-2613</v>
      </c>
      <c r="P1678" s="6">
        <f t="shared" si="546"/>
        <v>0</v>
      </c>
      <c r="Q1678" s="7">
        <f t="shared" si="556"/>
        <v>3093626.1500000013</v>
      </c>
      <c r="R1678" s="44" t="str">
        <f>VLOOKUP(F1678,'Set up'!$A$2:$E$44,5,FALSE)</f>
        <v>Chq</v>
      </c>
      <c r="S1678" s="1" t="s">
        <v>1694</v>
      </c>
    </row>
    <row r="1679" spans="1:19" x14ac:dyDescent="0.3">
      <c r="A1679" s="4">
        <v>45061</v>
      </c>
      <c r="B1679" s="5">
        <f t="shared" si="551"/>
        <v>5</v>
      </c>
      <c r="C1679" s="5">
        <f t="shared" si="552"/>
        <v>2023</v>
      </c>
      <c r="D1679" s="5" t="s">
        <v>1546</v>
      </c>
      <c r="E1679" s="5" t="str">
        <f>VLOOKUP(F1679,'Set up'!$A$2:$C$44,2,FALSE)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48"/>
        <v>45091</v>
      </c>
      <c r="L1679" s="5">
        <f t="shared" si="553"/>
        <v>6</v>
      </c>
      <c r="M1679" s="5">
        <f t="shared" si="554"/>
        <v>2023</v>
      </c>
      <c r="N1679" s="6">
        <v>144</v>
      </c>
      <c r="O1679" s="6">
        <f t="shared" si="560"/>
        <v>-144</v>
      </c>
      <c r="P1679" s="6">
        <f t="shared" si="546"/>
        <v>0</v>
      </c>
      <c r="Q1679" s="7">
        <f t="shared" si="556"/>
        <v>3093770.1500000013</v>
      </c>
      <c r="R1679" s="44" t="str">
        <f>VLOOKUP(F1679,'Set up'!$A$2:$E$44,5,FALSE)</f>
        <v>Chq</v>
      </c>
      <c r="S1679" s="1" t="s">
        <v>1694</v>
      </c>
    </row>
    <row r="1680" spans="1:19" x14ac:dyDescent="0.3">
      <c r="A1680" s="4">
        <v>45061</v>
      </c>
      <c r="B1680" s="5">
        <f t="shared" si="551"/>
        <v>5</v>
      </c>
      <c r="C1680" s="5">
        <f t="shared" si="552"/>
        <v>2023</v>
      </c>
      <c r="D1680" s="5" t="s">
        <v>1546</v>
      </c>
      <c r="E1680" s="5" t="str">
        <f>VLOOKUP(F1680,'Set up'!$A$2:$C$44,2,FALSE)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48"/>
        <v>45091</v>
      </c>
      <c r="L1680" s="5">
        <f t="shared" si="553"/>
        <v>6</v>
      </c>
      <c r="M1680" s="5">
        <f t="shared" si="554"/>
        <v>2023</v>
      </c>
      <c r="N1680" s="6">
        <v>285</v>
      </c>
      <c r="O1680" s="6">
        <f t="shared" si="560"/>
        <v>-285</v>
      </c>
      <c r="P1680" s="6">
        <f t="shared" si="546"/>
        <v>0</v>
      </c>
      <c r="Q1680" s="7">
        <f t="shared" si="556"/>
        <v>3094055.1500000013</v>
      </c>
      <c r="R1680" s="44" t="str">
        <f>VLOOKUP(F1680,'Set up'!$A$2:$E$44,5,FALSE)</f>
        <v>Chq</v>
      </c>
      <c r="S1680" s="1" t="s">
        <v>1694</v>
      </c>
    </row>
    <row r="1681" spans="1:19" x14ac:dyDescent="0.3">
      <c r="A1681" s="4">
        <v>45061</v>
      </c>
      <c r="B1681" s="5">
        <f t="shared" si="551"/>
        <v>5</v>
      </c>
      <c r="C1681" s="5">
        <f t="shared" si="552"/>
        <v>2023</v>
      </c>
      <c r="D1681" s="5" t="s">
        <v>1546</v>
      </c>
      <c r="E1681" s="5" t="str">
        <f>VLOOKUP(F1681,'Set up'!$A$2:$C$44,2,FALSE)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48"/>
        <v>45091</v>
      </c>
      <c r="L1681" s="5">
        <f t="shared" si="553"/>
        <v>6</v>
      </c>
      <c r="M1681" s="5">
        <f t="shared" si="554"/>
        <v>2023</v>
      </c>
      <c r="N1681" s="6">
        <v>312.5</v>
      </c>
      <c r="O1681" s="6">
        <f t="shared" si="560"/>
        <v>-312.5</v>
      </c>
      <c r="P1681" s="6">
        <f t="shared" si="546"/>
        <v>0</v>
      </c>
      <c r="Q1681" s="7">
        <f t="shared" si="556"/>
        <v>3094367.6500000013</v>
      </c>
      <c r="R1681" s="44" t="str">
        <f>VLOOKUP(F1681,'Set up'!$A$2:$E$44,5,FALSE)</f>
        <v>Chq</v>
      </c>
      <c r="S1681" s="1" t="s">
        <v>1694</v>
      </c>
    </row>
    <row r="1682" spans="1:19" x14ac:dyDescent="0.3">
      <c r="A1682" s="4">
        <v>45061</v>
      </c>
      <c r="B1682" s="5">
        <f t="shared" si="551"/>
        <v>5</v>
      </c>
      <c r="C1682" s="5">
        <f t="shared" si="552"/>
        <v>2023</v>
      </c>
      <c r="D1682" s="5" t="s">
        <v>1546</v>
      </c>
      <c r="E1682" s="5" t="str">
        <f>VLOOKUP(F1682,'Set up'!$A$2:$C$44,2,FALSE)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48"/>
        <v>45091</v>
      </c>
      <c r="L1682" s="5">
        <f t="shared" si="553"/>
        <v>6</v>
      </c>
      <c r="M1682" s="5">
        <f t="shared" si="554"/>
        <v>2023</v>
      </c>
      <c r="N1682" s="6">
        <v>520</v>
      </c>
      <c r="O1682" s="6">
        <f t="shared" si="560"/>
        <v>-520</v>
      </c>
      <c r="P1682" s="6">
        <f t="shared" si="546"/>
        <v>0</v>
      </c>
      <c r="Q1682" s="7">
        <f t="shared" si="556"/>
        <v>3094887.6500000013</v>
      </c>
      <c r="R1682" s="44" t="str">
        <f>VLOOKUP(F1682,'Set up'!$A$2:$E$44,5,FALSE)</f>
        <v>Chq</v>
      </c>
      <c r="S1682" s="1" t="s">
        <v>1694</v>
      </c>
    </row>
    <row r="1683" spans="1:19" x14ac:dyDescent="0.3">
      <c r="A1683" s="4">
        <v>45061</v>
      </c>
      <c r="B1683" s="5">
        <f t="shared" si="551"/>
        <v>5</v>
      </c>
      <c r="C1683" s="5">
        <f t="shared" si="552"/>
        <v>2023</v>
      </c>
      <c r="D1683" s="5" t="s">
        <v>1546</v>
      </c>
      <c r="E1683" s="5" t="str">
        <f>VLOOKUP(F1683,'Set up'!$A$2:$C$44,2,FALSE)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48"/>
        <v>45091</v>
      </c>
      <c r="L1683" s="5">
        <f t="shared" si="553"/>
        <v>6</v>
      </c>
      <c r="M1683" s="5">
        <f t="shared" si="554"/>
        <v>2023</v>
      </c>
      <c r="N1683" s="6">
        <v>1860</v>
      </c>
      <c r="O1683" s="6">
        <f t="shared" si="560"/>
        <v>-1860</v>
      </c>
      <c r="P1683" s="6">
        <f t="shared" si="546"/>
        <v>0</v>
      </c>
      <c r="Q1683" s="7">
        <f t="shared" si="556"/>
        <v>3096747.6500000013</v>
      </c>
      <c r="R1683" s="44" t="str">
        <f>VLOOKUP(F1683,'Set up'!$A$2:$E$44,5,FALSE)</f>
        <v>Chq</v>
      </c>
      <c r="S1683" s="1" t="s">
        <v>1694</v>
      </c>
    </row>
    <row r="1684" spans="1:19" x14ac:dyDescent="0.3">
      <c r="A1684" s="4">
        <v>45063</v>
      </c>
      <c r="B1684" s="5">
        <f t="shared" si="551"/>
        <v>5</v>
      </c>
      <c r="C1684" s="5">
        <f t="shared" si="552"/>
        <v>2023</v>
      </c>
      <c r="D1684" s="5" t="s">
        <v>1549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48"/>
        <v>45108</v>
      </c>
      <c r="L1684" s="5">
        <f t="shared" si="553"/>
        <v>7</v>
      </c>
      <c r="M1684" s="5">
        <f t="shared" si="554"/>
        <v>2023</v>
      </c>
      <c r="N1684" s="6">
        <v>3872</v>
      </c>
      <c r="O1684" s="6">
        <f>-1500-1500-872</f>
        <v>-3872</v>
      </c>
      <c r="P1684" s="6">
        <f t="shared" si="546"/>
        <v>0</v>
      </c>
      <c r="Q1684" s="7">
        <f t="shared" si="556"/>
        <v>3100619.6500000013</v>
      </c>
      <c r="R1684" s="44" t="str">
        <f>VLOOKUP(F1684,'Set up'!$A$2:$E$44,5,FALSE)</f>
        <v>PD Chq</v>
      </c>
      <c r="S1684" s="1" t="s">
        <v>1780</v>
      </c>
    </row>
    <row r="1685" spans="1:19" x14ac:dyDescent="0.3">
      <c r="A1685" s="4">
        <v>45063</v>
      </c>
      <c r="B1685" s="5">
        <f t="shared" si="551"/>
        <v>5</v>
      </c>
      <c r="C1685" s="5">
        <f t="shared" si="552"/>
        <v>2023</v>
      </c>
      <c r="D1685" s="5" t="s">
        <v>1549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48"/>
        <v>45108</v>
      </c>
      <c r="L1685" s="5">
        <f t="shared" si="553"/>
        <v>7</v>
      </c>
      <c r="M1685" s="5">
        <f t="shared" si="554"/>
        <v>2023</v>
      </c>
      <c r="N1685" s="6">
        <v>420</v>
      </c>
      <c r="O1685" s="6">
        <f>-N1685</f>
        <v>-420</v>
      </c>
      <c r="P1685" s="6">
        <f t="shared" ref="P1685:P1707" si="561">SUM(N1685+O1685)</f>
        <v>0</v>
      </c>
      <c r="Q1685" s="7">
        <f t="shared" si="556"/>
        <v>3101039.6500000013</v>
      </c>
      <c r="R1685" s="44" t="str">
        <f>VLOOKUP(F1685,'Set up'!$A$2:$E$44,5,FALSE)</f>
        <v>PD Chq</v>
      </c>
      <c r="S1685" s="1" t="s">
        <v>1781</v>
      </c>
    </row>
    <row r="1686" spans="1:19" x14ac:dyDescent="0.3">
      <c r="A1686" s="4">
        <v>45063</v>
      </c>
      <c r="B1686" s="5">
        <f t="shared" si="551"/>
        <v>5</v>
      </c>
      <c r="C1686" s="5">
        <f t="shared" si="552"/>
        <v>2023</v>
      </c>
      <c r="D1686" s="5" t="s">
        <v>1550</v>
      </c>
      <c r="E1686" s="5" t="str">
        <f>VLOOKUP(F1686,'Set up'!$A$2:$C$44,2,FALSE)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48"/>
        <v>45063</v>
      </c>
      <c r="L1686" s="5">
        <f t="shared" si="553"/>
        <v>5</v>
      </c>
      <c r="M1686" s="5">
        <f t="shared" si="554"/>
        <v>2023</v>
      </c>
      <c r="N1686" s="6">
        <v>280</v>
      </c>
      <c r="O1686" s="6">
        <f t="shared" ref="O1686:O1689" si="562">-N1686</f>
        <v>-280</v>
      </c>
      <c r="P1686" s="6">
        <f t="shared" si="561"/>
        <v>0</v>
      </c>
      <c r="Q1686" s="7">
        <f t="shared" si="556"/>
        <v>3101319.6500000013</v>
      </c>
      <c r="R1686" s="44" t="str">
        <f>VLOOKUP(F1686,'Set up'!$A$2:$E$44,5,FALSE)</f>
        <v>Trsf</v>
      </c>
      <c r="S1686" s="1" t="s">
        <v>1593</v>
      </c>
    </row>
    <row r="1687" spans="1:19" x14ac:dyDescent="0.3">
      <c r="A1687" s="4">
        <v>45063</v>
      </c>
      <c r="B1687" s="5">
        <f t="shared" si="551"/>
        <v>5</v>
      </c>
      <c r="C1687" s="5">
        <f t="shared" si="552"/>
        <v>2023</v>
      </c>
      <c r="D1687" s="5" t="s">
        <v>1550</v>
      </c>
      <c r="E1687" s="5" t="str">
        <f>VLOOKUP(F1687,'Set up'!$A$2:$C$44,2,FALSE)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48"/>
        <v>45063</v>
      </c>
      <c r="L1687" s="5">
        <f t="shared" si="553"/>
        <v>5</v>
      </c>
      <c r="M1687" s="5">
        <f t="shared" si="554"/>
        <v>2023</v>
      </c>
      <c r="N1687" s="6">
        <v>258</v>
      </c>
      <c r="O1687" s="6">
        <f t="shared" si="562"/>
        <v>-258</v>
      </c>
      <c r="P1687" s="6">
        <f t="shared" si="561"/>
        <v>0</v>
      </c>
      <c r="Q1687" s="7">
        <f t="shared" si="556"/>
        <v>3101577.6500000013</v>
      </c>
      <c r="R1687" s="44" t="str">
        <f>VLOOKUP(F1687,'Set up'!$A$2:$E$44,5,FALSE)</f>
        <v>Trsf</v>
      </c>
      <c r="S1687" s="1" t="s">
        <v>1593</v>
      </c>
    </row>
    <row r="1688" spans="1:19" x14ac:dyDescent="0.3">
      <c r="A1688" s="4">
        <v>45063</v>
      </c>
      <c r="B1688" s="5">
        <f t="shared" si="551"/>
        <v>5</v>
      </c>
      <c r="C1688" s="5">
        <f t="shared" si="552"/>
        <v>2023</v>
      </c>
      <c r="D1688" s="5" t="s">
        <v>1550</v>
      </c>
      <c r="E1688" s="5" t="str">
        <f>VLOOKUP(F1688,'Set up'!$A$2:$C$44,2,FALSE)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63">A1688+J1688</f>
        <v>45063</v>
      </c>
      <c r="L1688" s="5">
        <f t="shared" si="553"/>
        <v>5</v>
      </c>
      <c r="M1688" s="5">
        <f t="shared" si="554"/>
        <v>2023</v>
      </c>
      <c r="N1688" s="6">
        <v>105</v>
      </c>
      <c r="O1688" s="6">
        <f t="shared" si="562"/>
        <v>-105</v>
      </c>
      <c r="P1688" s="6">
        <f t="shared" si="561"/>
        <v>0</v>
      </c>
      <c r="Q1688" s="7">
        <f t="shared" si="556"/>
        <v>3101682.6500000013</v>
      </c>
      <c r="R1688" s="44" t="str">
        <f>VLOOKUP(F1688,'Set up'!$A$2:$E$44,5,FALSE)</f>
        <v>Trsf</v>
      </c>
      <c r="S1688" s="1" t="s">
        <v>1593</v>
      </c>
    </row>
    <row r="1689" spans="1:19" x14ac:dyDescent="0.3">
      <c r="A1689" s="4">
        <v>45063</v>
      </c>
      <c r="B1689" s="5">
        <f t="shared" si="551"/>
        <v>5</v>
      </c>
      <c r="C1689" s="5">
        <f t="shared" si="552"/>
        <v>2023</v>
      </c>
      <c r="D1689" s="5" t="s">
        <v>1550</v>
      </c>
      <c r="E1689" s="5" t="str">
        <f>VLOOKUP(F1689,'Set up'!$A$2:$C$44,2,FALSE)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63"/>
        <v>45063</v>
      </c>
      <c r="L1689" s="5">
        <f t="shared" si="553"/>
        <v>5</v>
      </c>
      <c r="M1689" s="5">
        <f t="shared" si="554"/>
        <v>2023</v>
      </c>
      <c r="N1689" s="6">
        <v>55</v>
      </c>
      <c r="O1689" s="6">
        <f t="shared" si="562"/>
        <v>-55</v>
      </c>
      <c r="P1689" s="6">
        <f t="shared" si="561"/>
        <v>0</v>
      </c>
      <c r="Q1689" s="7">
        <f t="shared" si="556"/>
        <v>3101737.6500000013</v>
      </c>
      <c r="R1689" s="44" t="str">
        <f>VLOOKUP(F1689,'Set up'!$A$2:$E$44,5,FALSE)</f>
        <v>Trsf</v>
      </c>
      <c r="S1689" s="1" t="s">
        <v>1593</v>
      </c>
    </row>
    <row r="1690" spans="1:19" x14ac:dyDescent="0.3">
      <c r="A1690" s="4">
        <v>45063</v>
      </c>
      <c r="B1690" s="5">
        <f t="shared" si="551"/>
        <v>5</v>
      </c>
      <c r="C1690" s="5">
        <f t="shared" si="552"/>
        <v>2023</v>
      </c>
      <c r="D1690" s="5" t="s">
        <v>1552</v>
      </c>
      <c r="E1690" s="5" t="str">
        <f>VLOOKUP(F1690,'Set up'!$A$2:$C$44,2,FALSE)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63"/>
        <v>45063</v>
      </c>
      <c r="L1690" s="5">
        <f t="shared" si="553"/>
        <v>5</v>
      </c>
      <c r="M1690" s="5">
        <f t="shared" si="554"/>
        <v>2023</v>
      </c>
      <c r="N1690" s="6">
        <v>1870</v>
      </c>
      <c r="P1690" s="6">
        <f t="shared" si="561"/>
        <v>1870</v>
      </c>
      <c r="Q1690" s="7">
        <f t="shared" si="556"/>
        <v>3103607.6500000013</v>
      </c>
      <c r="R1690" s="44" t="str">
        <f>VLOOKUP(F1690,'Set up'!$A$2:$E$44,5,FALSE)</f>
        <v>PD Chq</v>
      </c>
    </row>
    <row r="1691" spans="1:19" x14ac:dyDescent="0.3">
      <c r="A1691" s="4">
        <v>45063</v>
      </c>
      <c r="B1691" s="5">
        <f t="shared" si="551"/>
        <v>5</v>
      </c>
      <c r="C1691" s="5">
        <f t="shared" si="552"/>
        <v>2023</v>
      </c>
      <c r="D1691" s="5" t="s">
        <v>1552</v>
      </c>
      <c r="E1691" s="5" t="str">
        <f>VLOOKUP(F1691,'Set up'!$A$2:$C$44,2,FALSE)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63"/>
        <v>45063</v>
      </c>
      <c r="L1691" s="5">
        <f t="shared" si="553"/>
        <v>5</v>
      </c>
      <c r="M1691" s="5">
        <f t="shared" si="554"/>
        <v>2023</v>
      </c>
      <c r="N1691" s="6">
        <v>510</v>
      </c>
      <c r="P1691" s="6">
        <f t="shared" si="561"/>
        <v>510</v>
      </c>
      <c r="Q1691" s="7">
        <f t="shared" si="556"/>
        <v>3104117.6500000013</v>
      </c>
      <c r="R1691" s="44" t="str">
        <f>VLOOKUP(F1691,'Set up'!$A$2:$E$44,5,FALSE)</f>
        <v>PD Chq</v>
      </c>
    </row>
    <row r="1692" spans="1:19" x14ac:dyDescent="0.3">
      <c r="A1692" s="4">
        <v>45063</v>
      </c>
      <c r="B1692" s="5">
        <f t="shared" si="551"/>
        <v>5</v>
      </c>
      <c r="C1692" s="5">
        <f t="shared" si="552"/>
        <v>2023</v>
      </c>
      <c r="D1692" s="5" t="s">
        <v>1552</v>
      </c>
      <c r="E1692" s="5" t="str">
        <f>VLOOKUP(F1692,'Set up'!$A$2:$C$44,2,FALSE)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63"/>
        <v>45063</v>
      </c>
      <c r="L1692" s="5">
        <f t="shared" si="553"/>
        <v>5</v>
      </c>
      <c r="M1692" s="5">
        <f t="shared" si="554"/>
        <v>2023</v>
      </c>
      <c r="N1692" s="6">
        <v>95</v>
      </c>
      <c r="P1692" s="6">
        <f t="shared" si="561"/>
        <v>95</v>
      </c>
      <c r="Q1692" s="7">
        <f t="shared" si="556"/>
        <v>3104212.6500000013</v>
      </c>
      <c r="R1692" s="44" t="str">
        <f>VLOOKUP(F1692,'Set up'!$A$2:$E$44,5,FALSE)</f>
        <v>PD Chq</v>
      </c>
    </row>
    <row r="1693" spans="1:19" x14ac:dyDescent="0.3">
      <c r="A1693" s="4">
        <v>45063</v>
      </c>
      <c r="B1693" s="5">
        <f t="shared" si="551"/>
        <v>5</v>
      </c>
      <c r="C1693" s="5">
        <f t="shared" si="552"/>
        <v>2023</v>
      </c>
      <c r="D1693" s="5" t="s">
        <v>1553</v>
      </c>
      <c r="E1693" s="5" t="str">
        <f>VLOOKUP(F1693,'Set up'!$A$2:$C$44,2,FALSE)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63"/>
        <v>45063</v>
      </c>
      <c r="L1693" s="5">
        <f t="shared" si="553"/>
        <v>5</v>
      </c>
      <c r="M1693" s="5">
        <f t="shared" si="554"/>
        <v>2023</v>
      </c>
      <c r="N1693" s="6">
        <v>7304</v>
      </c>
      <c r="O1693" s="6">
        <f t="shared" ref="O1693:O1700" si="564">-N1693</f>
        <v>-7304</v>
      </c>
      <c r="P1693" s="6">
        <f t="shared" si="561"/>
        <v>0</v>
      </c>
      <c r="Q1693" s="7">
        <f t="shared" si="556"/>
        <v>3111516.6500000013</v>
      </c>
      <c r="R1693" s="44" t="str">
        <f>VLOOKUP(F1693,'Set up'!$A$2:$E$44,5,FALSE)</f>
        <v>Chq</v>
      </c>
      <c r="S1693" s="1" t="s">
        <v>1600</v>
      </c>
    </row>
    <row r="1694" spans="1:19" x14ac:dyDescent="0.3">
      <c r="A1694" s="4" t="s">
        <v>1554</v>
      </c>
      <c r="B1694" s="5" t="e">
        <f t="shared" si="551"/>
        <v>#VALUE!</v>
      </c>
      <c r="C1694" s="5" t="e">
        <f t="shared" si="552"/>
        <v>#VALUE!</v>
      </c>
      <c r="D1694" s="5" t="s">
        <v>1553</v>
      </c>
      <c r="E1694" s="5" t="str">
        <f>VLOOKUP(F1694,'Set up'!$A$2:$C$44,2,FALSE)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 t="e">
        <f t="shared" si="563"/>
        <v>#VALUE!</v>
      </c>
      <c r="L1694" s="5" t="e">
        <f t="shared" si="553"/>
        <v>#VALUE!</v>
      </c>
      <c r="M1694" s="5" t="e">
        <f t="shared" si="554"/>
        <v>#VALUE!</v>
      </c>
      <c r="N1694" s="6">
        <v>2133</v>
      </c>
      <c r="O1694" s="6">
        <f t="shared" si="564"/>
        <v>-2133</v>
      </c>
      <c r="P1694" s="6">
        <f t="shared" si="561"/>
        <v>0</v>
      </c>
      <c r="Q1694" s="7">
        <f t="shared" si="556"/>
        <v>3113649.6500000013</v>
      </c>
      <c r="R1694" s="44" t="str">
        <f>VLOOKUP(F1694,'Set up'!$A$2:$E$44,5,FALSE)</f>
        <v>Chq</v>
      </c>
      <c r="S1694" s="1" t="s">
        <v>1601</v>
      </c>
    </row>
    <row r="1695" spans="1:19" x14ac:dyDescent="0.3">
      <c r="A1695" s="4" t="s">
        <v>1554</v>
      </c>
      <c r="B1695" s="5" t="e">
        <f t="shared" si="551"/>
        <v>#VALUE!</v>
      </c>
      <c r="C1695" s="5" t="e">
        <f t="shared" si="552"/>
        <v>#VALUE!</v>
      </c>
      <c r="D1695" s="5" t="s">
        <v>1553</v>
      </c>
      <c r="E1695" s="5" t="str">
        <f>VLOOKUP(F1695,'Set up'!$A$2:$C$44,2,FALSE)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 t="e">
        <f t="shared" si="563"/>
        <v>#VALUE!</v>
      </c>
      <c r="L1695" s="5" t="e">
        <f t="shared" si="553"/>
        <v>#VALUE!</v>
      </c>
      <c r="M1695" s="5" t="e">
        <f t="shared" si="554"/>
        <v>#VALUE!</v>
      </c>
      <c r="N1695" s="6">
        <v>1279.8000000000002</v>
      </c>
      <c r="O1695" s="6">
        <f t="shared" si="564"/>
        <v>-1279.8000000000002</v>
      </c>
      <c r="P1695" s="6">
        <f t="shared" si="561"/>
        <v>0</v>
      </c>
      <c r="Q1695" s="7">
        <f t="shared" si="556"/>
        <v>3114929.4500000011</v>
      </c>
      <c r="R1695" s="44" t="str">
        <f>VLOOKUP(F1695,'Set up'!$A$2:$E$44,5,FALSE)</f>
        <v>Chq</v>
      </c>
      <c r="S1695" s="1" t="s">
        <v>1602</v>
      </c>
    </row>
    <row r="1696" spans="1:19" x14ac:dyDescent="0.3">
      <c r="A1696" s="4" t="s">
        <v>1554</v>
      </c>
      <c r="B1696" s="5" t="e">
        <f t="shared" si="551"/>
        <v>#VALUE!</v>
      </c>
      <c r="C1696" s="5" t="e">
        <f t="shared" si="552"/>
        <v>#VALUE!</v>
      </c>
      <c r="D1696" s="5" t="s">
        <v>1553</v>
      </c>
      <c r="E1696" s="5" t="str">
        <f>VLOOKUP(F1696,'Set up'!$A$2:$C$44,2,FALSE)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 t="e">
        <f t="shared" si="563"/>
        <v>#VALUE!</v>
      </c>
      <c r="L1696" s="5" t="e">
        <f t="shared" si="553"/>
        <v>#VALUE!</v>
      </c>
      <c r="M1696" s="5" t="e">
        <f t="shared" si="554"/>
        <v>#VALUE!</v>
      </c>
      <c r="N1696" s="6">
        <v>1290</v>
      </c>
      <c r="O1696" s="6">
        <f t="shared" si="564"/>
        <v>-1290</v>
      </c>
      <c r="P1696" s="6">
        <f t="shared" si="561"/>
        <v>0</v>
      </c>
      <c r="Q1696" s="7">
        <f t="shared" si="556"/>
        <v>3116219.4500000011</v>
      </c>
      <c r="R1696" s="44" t="str">
        <f>VLOOKUP(F1696,'Set up'!$A$2:$E$44,5,FALSE)</f>
        <v>Chq</v>
      </c>
      <c r="S1696" s="1" t="s">
        <v>1603</v>
      </c>
    </row>
    <row r="1697" spans="1:19" x14ac:dyDescent="0.3">
      <c r="A1697" s="4" t="s">
        <v>1554</v>
      </c>
      <c r="B1697" s="5" t="e">
        <f t="shared" si="551"/>
        <v>#VALUE!</v>
      </c>
      <c r="C1697" s="5" t="e">
        <f t="shared" si="552"/>
        <v>#VALUE!</v>
      </c>
      <c r="D1697" s="5" t="s">
        <v>1553</v>
      </c>
      <c r="E1697" s="5" t="str">
        <f>VLOOKUP(F1697,'Set up'!$A$2:$C$44,2,FALSE)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 t="e">
        <f t="shared" si="563"/>
        <v>#VALUE!</v>
      </c>
      <c r="L1697" s="5" t="e">
        <f t="shared" si="553"/>
        <v>#VALUE!</v>
      </c>
      <c r="M1697" s="5" t="e">
        <f t="shared" si="554"/>
        <v>#VALUE!</v>
      </c>
      <c r="N1697" s="6">
        <v>150</v>
      </c>
      <c r="O1697" s="6">
        <f t="shared" si="564"/>
        <v>-150</v>
      </c>
      <c r="P1697" s="6">
        <f t="shared" si="561"/>
        <v>0</v>
      </c>
      <c r="Q1697" s="7">
        <f t="shared" si="556"/>
        <v>3116369.4500000011</v>
      </c>
      <c r="R1697" s="44" t="str">
        <f>VLOOKUP(F1697,'Set up'!$A$2:$E$44,5,FALSE)</f>
        <v>Chq</v>
      </c>
      <c r="S1697" s="1" t="s">
        <v>1604</v>
      </c>
    </row>
    <row r="1698" spans="1:19" x14ac:dyDescent="0.3">
      <c r="A1698" s="4" t="s">
        <v>1554</v>
      </c>
      <c r="B1698" s="5" t="e">
        <f t="shared" ref="B1698:B1706" si="565">MONTH(A1698)</f>
        <v>#VALUE!</v>
      </c>
      <c r="C1698" s="5" t="e">
        <f t="shared" ref="C1698:C1706" si="566">YEAR(A1698)</f>
        <v>#VALUE!</v>
      </c>
      <c r="D1698" s="5" t="s">
        <v>1553</v>
      </c>
      <c r="E1698" s="5" t="str">
        <f>VLOOKUP(F1698,'Set up'!$A$2:$C$44,2,FALSE)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 t="e">
        <f t="shared" si="563"/>
        <v>#VALUE!</v>
      </c>
      <c r="L1698" s="5" t="e">
        <f t="shared" ref="L1698:L1707" si="567">MONTH(K1698)</f>
        <v>#VALUE!</v>
      </c>
      <c r="M1698" s="5" t="e">
        <f t="shared" ref="M1698:M1707" si="568">YEAR(K1698)</f>
        <v>#VALUE!</v>
      </c>
      <c r="N1698" s="6">
        <v>1600</v>
      </c>
      <c r="O1698" s="6">
        <f t="shared" si="564"/>
        <v>-1600</v>
      </c>
      <c r="P1698" s="6">
        <f t="shared" si="561"/>
        <v>0</v>
      </c>
      <c r="Q1698" s="7">
        <f t="shared" ref="Q1698:Q1707" si="569">SUM(Q1697+N1698)</f>
        <v>3117969.4500000011</v>
      </c>
      <c r="R1698" s="44" t="str">
        <f>VLOOKUP(F1698,'Set up'!$A$2:$E$44,5,FALSE)</f>
        <v>Chq</v>
      </c>
      <c r="S1698" s="1" t="s">
        <v>1605</v>
      </c>
    </row>
    <row r="1699" spans="1:19" x14ac:dyDescent="0.3">
      <c r="A1699" s="4" t="s">
        <v>1554</v>
      </c>
      <c r="B1699" s="5" t="e">
        <f>MONTH(A1699)</f>
        <v>#VALUE!</v>
      </c>
      <c r="C1699" s="5" t="e">
        <f>YEAR(A1699)</f>
        <v>#VALUE!</v>
      </c>
      <c r="D1699" s="5" t="s">
        <v>1553</v>
      </c>
      <c r="E1699" s="5" t="str">
        <f>VLOOKUP(F1699,'Set up'!$A$2:$C$44,2,FALSE)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 t="e">
        <f t="shared" si="563"/>
        <v>#VALUE!</v>
      </c>
      <c r="L1699" s="5" t="e">
        <f t="shared" si="567"/>
        <v>#VALUE!</v>
      </c>
      <c r="M1699" s="5" t="e">
        <f t="shared" si="568"/>
        <v>#VALUE!</v>
      </c>
      <c r="N1699" s="6">
        <v>1290</v>
      </c>
      <c r="O1699" s="6">
        <f>-963.6-326.4</f>
        <v>-1290</v>
      </c>
      <c r="P1699" s="6">
        <f t="shared" si="561"/>
        <v>0</v>
      </c>
      <c r="Q1699" s="7">
        <f t="shared" si="569"/>
        <v>3119259.4500000011</v>
      </c>
      <c r="R1699" s="44" t="str">
        <f>VLOOKUP(F1699,'Set up'!$A$2:$E$44,5,FALSE)</f>
        <v>Chq</v>
      </c>
      <c r="S1699" s="1" t="s">
        <v>1606</v>
      </c>
    </row>
    <row r="1700" spans="1:19" x14ac:dyDescent="0.3">
      <c r="A1700" s="4" t="s">
        <v>1554</v>
      </c>
      <c r="B1700" s="5" t="e">
        <f>MONTH(A1700)</f>
        <v>#VALUE!</v>
      </c>
      <c r="C1700" s="5" t="e">
        <f>YEAR(A1700)</f>
        <v>#VALUE!</v>
      </c>
      <c r="D1700" s="5" t="s">
        <v>1553</v>
      </c>
      <c r="E1700" s="5" t="str">
        <f>VLOOKUP(F1700,'Set up'!$A$2:$C$44,2,FALSE)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 t="e">
        <f t="shared" si="563"/>
        <v>#VALUE!</v>
      </c>
      <c r="L1700" s="5" t="e">
        <f t="shared" si="567"/>
        <v>#VALUE!</v>
      </c>
      <c r="M1700" s="5" t="e">
        <f t="shared" si="568"/>
        <v>#VALUE!</v>
      </c>
      <c r="N1700" s="6">
        <v>660</v>
      </c>
      <c r="O1700" s="6">
        <f t="shared" si="564"/>
        <v>-660</v>
      </c>
      <c r="P1700" s="6">
        <f t="shared" si="561"/>
        <v>0</v>
      </c>
      <c r="Q1700" s="7">
        <f t="shared" si="569"/>
        <v>3119919.4500000011</v>
      </c>
      <c r="R1700" s="44" t="str">
        <f>VLOOKUP(F1700,'Set up'!$A$2:$E$44,5,FALSE)</f>
        <v>Chq</v>
      </c>
      <c r="S1700" s="1" t="s">
        <v>1607</v>
      </c>
    </row>
    <row r="1701" spans="1:19" x14ac:dyDescent="0.3">
      <c r="A1701" s="4" t="s">
        <v>1554</v>
      </c>
      <c r="B1701" s="5" t="e">
        <f>MONTH(A1701)</f>
        <v>#VALUE!</v>
      </c>
      <c r="C1701" s="5" t="e">
        <f>YEAR(A1701)</f>
        <v>#VALUE!</v>
      </c>
      <c r="D1701" s="5" t="s">
        <v>1555</v>
      </c>
      <c r="E1701" s="5" t="str">
        <f>VLOOKUP(F1701,'Set up'!$A$2:$C$44,2,FALSE)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 t="e">
        <f t="shared" si="563"/>
        <v>#VALUE!</v>
      </c>
      <c r="L1701" s="5" t="e">
        <f t="shared" si="567"/>
        <v>#VALUE!</v>
      </c>
      <c r="M1701" s="5" t="e">
        <f t="shared" si="568"/>
        <v>#VALUE!</v>
      </c>
      <c r="N1701" s="6">
        <v>1112</v>
      </c>
      <c r="O1701" s="6">
        <f t="shared" ref="O1701:O1703" si="570">-N1701</f>
        <v>-1112</v>
      </c>
      <c r="P1701" s="6">
        <f t="shared" si="561"/>
        <v>0</v>
      </c>
      <c r="Q1701" s="7">
        <f t="shared" si="569"/>
        <v>3121031.4500000011</v>
      </c>
      <c r="R1701" s="44" t="str">
        <f>VLOOKUP(F1701,'Set up'!$A$2:$E$44,5,FALSE)</f>
        <v>Trsf</v>
      </c>
      <c r="S1701" s="1" t="s">
        <v>1585</v>
      </c>
    </row>
    <row r="1702" spans="1:19" x14ac:dyDescent="0.3">
      <c r="A1702" s="4" t="s">
        <v>1554</v>
      </c>
      <c r="B1702" s="5" t="e">
        <f>MONTH(A1702)</f>
        <v>#VALUE!</v>
      </c>
      <c r="C1702" s="5" t="e">
        <f>YEAR(A1702)</f>
        <v>#VALUE!</v>
      </c>
      <c r="D1702" s="5" t="s">
        <v>1555</v>
      </c>
      <c r="E1702" s="5" t="str">
        <f>VLOOKUP(F1702,'Set up'!$A$2:$C$44,2,FALSE)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 t="e">
        <f t="shared" si="563"/>
        <v>#VALUE!</v>
      </c>
      <c r="L1702" s="5" t="e">
        <f t="shared" si="567"/>
        <v>#VALUE!</v>
      </c>
      <c r="M1702" s="5" t="e">
        <f t="shared" si="568"/>
        <v>#VALUE!</v>
      </c>
      <c r="N1702" s="6">
        <v>62.5</v>
      </c>
      <c r="O1702" s="6">
        <f t="shared" si="570"/>
        <v>-62.5</v>
      </c>
      <c r="P1702" s="6">
        <f t="shared" si="561"/>
        <v>0</v>
      </c>
      <c r="Q1702" s="7">
        <f t="shared" si="569"/>
        <v>3121093.9500000011</v>
      </c>
      <c r="R1702" s="44" t="str">
        <f>VLOOKUP(F1702,'Set up'!$A$2:$E$44,5,FALSE)</f>
        <v>Trsf</v>
      </c>
      <c r="S1702" s="1" t="s">
        <v>1585</v>
      </c>
    </row>
    <row r="1703" spans="1:19" x14ac:dyDescent="0.3">
      <c r="A1703" s="4">
        <v>45066</v>
      </c>
      <c r="B1703" s="5">
        <f t="shared" si="565"/>
        <v>5</v>
      </c>
      <c r="C1703" s="5">
        <f t="shared" si="566"/>
        <v>2023</v>
      </c>
      <c r="D1703" s="5" t="s">
        <v>1556</v>
      </c>
      <c r="E1703" s="5" t="str">
        <f>VLOOKUP(F1703,'Set up'!$A$2:$C$44,2,FALSE)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63"/>
        <v>45066</v>
      </c>
      <c r="L1703" s="5">
        <f t="shared" si="567"/>
        <v>5</v>
      </c>
      <c r="M1703" s="5">
        <f t="shared" si="568"/>
        <v>2023</v>
      </c>
      <c r="N1703" s="6">
        <v>1912.5</v>
      </c>
      <c r="O1703" s="6">
        <f t="shared" si="570"/>
        <v>-1912.5</v>
      </c>
      <c r="P1703" s="6">
        <f t="shared" si="561"/>
        <v>0</v>
      </c>
      <c r="Q1703" s="7">
        <f t="shared" si="569"/>
        <v>3123006.4500000011</v>
      </c>
      <c r="R1703" s="44" t="str">
        <f>VLOOKUP(F1703,'Set up'!$A$2:$E$44,5,FALSE)</f>
        <v>Trsf</v>
      </c>
      <c r="S1703" s="1" t="s">
        <v>1586</v>
      </c>
    </row>
    <row r="1704" spans="1:19" x14ac:dyDescent="0.3">
      <c r="A1704" s="4">
        <v>45066</v>
      </c>
      <c r="B1704" s="5">
        <f t="shared" si="565"/>
        <v>5</v>
      </c>
      <c r="C1704" s="5">
        <f t="shared" si="566"/>
        <v>2023</v>
      </c>
      <c r="D1704" s="5" t="s">
        <v>1557</v>
      </c>
      <c r="E1704" s="5" t="str">
        <f>VLOOKUP(F1704,'Set up'!$A$2:$C$44,2,FALSE)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63"/>
        <v>45066</v>
      </c>
      <c r="L1704" s="5">
        <f t="shared" si="567"/>
        <v>5</v>
      </c>
      <c r="M1704" s="5">
        <f t="shared" si="568"/>
        <v>2023</v>
      </c>
      <c r="N1704" s="6">
        <v>187.5</v>
      </c>
      <c r="P1704" s="6">
        <f t="shared" si="561"/>
        <v>187.5</v>
      </c>
      <c r="Q1704" s="7">
        <f t="shared" si="569"/>
        <v>3123193.9500000011</v>
      </c>
      <c r="R1704" s="44" t="str">
        <f>VLOOKUP(F1704,'Set up'!$A$2:$E$44,5,FALSE)</f>
        <v>Trsf</v>
      </c>
    </row>
    <row r="1705" spans="1:19" x14ac:dyDescent="0.3">
      <c r="A1705" s="4">
        <v>45066</v>
      </c>
      <c r="B1705" s="5">
        <f t="shared" si="565"/>
        <v>5</v>
      </c>
      <c r="C1705" s="5">
        <f t="shared" si="566"/>
        <v>2023</v>
      </c>
      <c r="D1705" s="5" t="s">
        <v>1558</v>
      </c>
      <c r="E1705" s="5" t="str">
        <f>VLOOKUP(F1705,'Set up'!$A$2:$C$44,2,FALSE)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63"/>
        <v>45066</v>
      </c>
      <c r="L1705" s="5">
        <f t="shared" si="567"/>
        <v>5</v>
      </c>
      <c r="M1705" s="5">
        <f t="shared" si="568"/>
        <v>2023</v>
      </c>
      <c r="N1705" s="6">
        <v>5412</v>
      </c>
      <c r="P1705" s="6">
        <f t="shared" si="561"/>
        <v>5412</v>
      </c>
      <c r="Q1705" s="7">
        <f t="shared" si="569"/>
        <v>3128605.9500000011</v>
      </c>
      <c r="R1705" s="44" t="str">
        <f>VLOOKUP(F1705,'Set up'!$A$2:$E$44,5,FALSE)</f>
        <v>Trsf</v>
      </c>
    </row>
    <row r="1706" spans="1:19" x14ac:dyDescent="0.3">
      <c r="A1706" s="4">
        <v>45066</v>
      </c>
      <c r="B1706" s="5">
        <f t="shared" si="565"/>
        <v>5</v>
      </c>
      <c r="C1706" s="5">
        <f t="shared" si="566"/>
        <v>2023</v>
      </c>
      <c r="D1706" s="5" t="s">
        <v>1558</v>
      </c>
      <c r="E1706" s="5" t="str">
        <f>VLOOKUP(F1706,'Set up'!$A$2:$C$44,2,FALSE)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63"/>
        <v>45066</v>
      </c>
      <c r="L1706" s="5">
        <f t="shared" si="567"/>
        <v>5</v>
      </c>
      <c r="M1706" s="5">
        <f t="shared" si="568"/>
        <v>2023</v>
      </c>
      <c r="N1706" s="6">
        <v>2508</v>
      </c>
      <c r="P1706" s="6">
        <f t="shared" si="561"/>
        <v>2508</v>
      </c>
      <c r="Q1706" s="7">
        <f t="shared" si="569"/>
        <v>3131113.9500000011</v>
      </c>
      <c r="R1706" s="44" t="str">
        <f>VLOOKUP(F1706,'Set up'!$A$2:$E$44,5,FALSE)</f>
        <v>Trsf</v>
      </c>
    </row>
    <row r="1707" spans="1:19" ht="15" customHeight="1" x14ac:dyDescent="0.3">
      <c r="A1707" s="4">
        <v>45066</v>
      </c>
      <c r="B1707" s="5">
        <f t="shared" ref="B1707:B1750" si="571">MONTH(A1707)</f>
        <v>5</v>
      </c>
      <c r="C1707" s="5">
        <f t="shared" ref="C1707:C1750" si="572">YEAR(A1707)</f>
        <v>2023</v>
      </c>
      <c r="D1707" s="5" t="s">
        <v>1558</v>
      </c>
      <c r="E1707" s="5" t="str">
        <f>VLOOKUP(F1707,'Set up'!$A$2:$C$44,2,FALSE)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63"/>
        <v>45066</v>
      </c>
      <c r="L1707" s="5">
        <f t="shared" si="567"/>
        <v>5</v>
      </c>
      <c r="M1707" s="5">
        <f t="shared" si="568"/>
        <v>2023</v>
      </c>
      <c r="N1707" s="6">
        <v>793.80000000000007</v>
      </c>
      <c r="P1707" s="6">
        <f t="shared" si="561"/>
        <v>793.80000000000007</v>
      </c>
      <c r="Q1707" s="7">
        <f t="shared" si="569"/>
        <v>3131907.7500000009</v>
      </c>
      <c r="R1707" s="44" t="str">
        <f>VLOOKUP(F1707,'Set up'!$A$2:$E$44,5,FALSE)</f>
        <v>Trsf</v>
      </c>
    </row>
    <row r="1708" spans="1:19" ht="15" customHeight="1" x14ac:dyDescent="0.3">
      <c r="A1708" s="4">
        <v>45066</v>
      </c>
      <c r="B1708" s="5">
        <f t="shared" si="571"/>
        <v>5</v>
      </c>
      <c r="C1708" s="5">
        <f t="shared" si="572"/>
        <v>2023</v>
      </c>
      <c r="D1708" s="5" t="s">
        <v>1558</v>
      </c>
      <c r="E1708" s="5" t="str">
        <f>VLOOKUP(F1708,'Set up'!$A$2:$C$44,2,FALSE)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63"/>
        <v>45066</v>
      </c>
      <c r="L1708" s="5">
        <f t="shared" ref="L1708:L1728" si="573">MONTH(K1708)</f>
        <v>5</v>
      </c>
      <c r="M1708" s="5">
        <f t="shared" ref="M1708:M1728" si="574">YEAR(K1708)</f>
        <v>2023</v>
      </c>
      <c r="N1708" s="6">
        <v>2000</v>
      </c>
      <c r="P1708" s="6">
        <f t="shared" ref="P1708:P1731" si="575">SUM(N1708+O1708)</f>
        <v>2000</v>
      </c>
      <c r="Q1708" s="7">
        <f t="shared" ref="Q1708:Q1728" si="576">SUM(Q1707+N1708)</f>
        <v>3133907.7500000009</v>
      </c>
      <c r="R1708" s="44" t="str">
        <f>VLOOKUP(F1708,'Set up'!$A$2:$E$44,5,FALSE)</f>
        <v>Trsf</v>
      </c>
    </row>
    <row r="1709" spans="1:19" ht="15" customHeight="1" x14ac:dyDescent="0.3">
      <c r="A1709" s="4">
        <v>45066</v>
      </c>
      <c r="B1709" s="5">
        <f t="shared" si="571"/>
        <v>5</v>
      </c>
      <c r="C1709" s="5">
        <f t="shared" si="572"/>
        <v>2023</v>
      </c>
      <c r="D1709" s="5" t="s">
        <v>1559</v>
      </c>
      <c r="E1709" s="5" t="str">
        <f>VLOOKUP(F1709,'Set up'!$A$2:$C$44,2,FALSE)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63"/>
        <v>45066</v>
      </c>
      <c r="L1709" s="5">
        <f t="shared" si="573"/>
        <v>5</v>
      </c>
      <c r="M1709" s="5">
        <f t="shared" si="574"/>
        <v>2023</v>
      </c>
      <c r="N1709" s="6">
        <v>1804</v>
      </c>
      <c r="O1709" s="6">
        <f t="shared" ref="O1709:O1711" si="577">-N1709</f>
        <v>-1804</v>
      </c>
      <c r="P1709" s="6">
        <f t="shared" si="575"/>
        <v>0</v>
      </c>
      <c r="Q1709" s="7">
        <f t="shared" si="576"/>
        <v>3135711.7500000009</v>
      </c>
      <c r="R1709" s="44" t="str">
        <f>VLOOKUP(F1709,'Set up'!$A$2:$E$44,5,FALSE)</f>
        <v>Cash</v>
      </c>
      <c r="S1709" s="1" t="s">
        <v>1597</v>
      </c>
    </row>
    <row r="1710" spans="1:19" ht="15" customHeight="1" x14ac:dyDescent="0.3">
      <c r="A1710" s="4">
        <v>45071</v>
      </c>
      <c r="B1710" s="5">
        <f t="shared" si="571"/>
        <v>5</v>
      </c>
      <c r="C1710" s="5">
        <f t="shared" si="572"/>
        <v>2023</v>
      </c>
      <c r="D1710" s="5" t="s">
        <v>1559</v>
      </c>
      <c r="E1710" s="5" t="str">
        <f>VLOOKUP(F1710,'Set up'!$A$2:$C$44,2,FALSE)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63"/>
        <v>45071</v>
      </c>
      <c r="L1710" s="5">
        <f t="shared" si="573"/>
        <v>5</v>
      </c>
      <c r="M1710" s="5">
        <f t="shared" si="574"/>
        <v>2023</v>
      </c>
      <c r="N1710" s="6">
        <v>948</v>
      </c>
      <c r="O1710" s="6">
        <f t="shared" si="577"/>
        <v>-948</v>
      </c>
      <c r="P1710" s="6">
        <f t="shared" si="575"/>
        <v>0</v>
      </c>
      <c r="Q1710" s="7">
        <f t="shared" si="576"/>
        <v>3136659.7500000009</v>
      </c>
      <c r="R1710" s="44" t="str">
        <f>VLOOKUP(F1710,'Set up'!$A$2:$E$44,5,FALSE)</f>
        <v>Cash</v>
      </c>
      <c r="S1710" s="1" t="s">
        <v>1597</v>
      </c>
    </row>
    <row r="1711" spans="1:19" ht="15" customHeight="1" x14ac:dyDescent="0.3">
      <c r="A1711" s="4">
        <v>45071</v>
      </c>
      <c r="B1711" s="5">
        <f t="shared" si="571"/>
        <v>5</v>
      </c>
      <c r="C1711" s="5">
        <f t="shared" si="572"/>
        <v>2023</v>
      </c>
      <c r="D1711" s="5" t="s">
        <v>1559</v>
      </c>
      <c r="E1711" s="5" t="str">
        <f>VLOOKUP(F1711,'Set up'!$A$2:$C$44,2,FALSE)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63"/>
        <v>45071</v>
      </c>
      <c r="L1711" s="5">
        <f t="shared" si="573"/>
        <v>5</v>
      </c>
      <c r="M1711" s="5">
        <f t="shared" si="574"/>
        <v>2023</v>
      </c>
      <c r="N1711" s="6">
        <v>516</v>
      </c>
      <c r="O1711" s="6">
        <f t="shared" si="577"/>
        <v>-516</v>
      </c>
      <c r="P1711" s="6">
        <f t="shared" si="575"/>
        <v>0</v>
      </c>
      <c r="Q1711" s="7">
        <f t="shared" si="576"/>
        <v>3137175.7500000009</v>
      </c>
      <c r="R1711" s="44" t="str">
        <f>VLOOKUP(F1711,'Set up'!$A$2:$E$44,5,FALSE)</f>
        <v>Cash</v>
      </c>
      <c r="S1711" s="1" t="s">
        <v>1597</v>
      </c>
    </row>
    <row r="1712" spans="1:19" ht="15" customHeight="1" x14ac:dyDescent="0.3">
      <c r="A1712" s="4">
        <v>45071</v>
      </c>
      <c r="B1712" s="5">
        <f t="shared" si="571"/>
        <v>5</v>
      </c>
      <c r="C1712" s="5">
        <f t="shared" si="572"/>
        <v>2023</v>
      </c>
      <c r="D1712" s="5" t="s">
        <v>1559</v>
      </c>
      <c r="E1712" s="5" t="str">
        <f>VLOOKUP(F1712,'Set up'!$A$2:$C$44,2,FALSE)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63"/>
        <v>45071</v>
      </c>
      <c r="L1712" s="5">
        <f t="shared" si="573"/>
        <v>5</v>
      </c>
      <c r="M1712" s="5">
        <f t="shared" si="574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76"/>
        <v>3137495.7500000009</v>
      </c>
      <c r="R1712" s="44" t="str">
        <f>VLOOKUP(F1712,'Set up'!$A$2:$E$44,5,FALSE)</f>
        <v>Cash</v>
      </c>
      <c r="S1712" s="1" t="s">
        <v>1597</v>
      </c>
    </row>
    <row r="1713" spans="1:19" ht="15" customHeight="1" x14ac:dyDescent="0.3">
      <c r="A1713" s="4">
        <v>45071</v>
      </c>
      <c r="B1713" s="5">
        <f t="shared" si="571"/>
        <v>5</v>
      </c>
      <c r="C1713" s="5">
        <f t="shared" si="572"/>
        <v>2023</v>
      </c>
      <c r="D1713" s="5" t="s">
        <v>1560</v>
      </c>
      <c r="E1713" s="5" t="str">
        <f>VLOOKUP(F1713,'Set up'!$A$2:$C$44,2,FALSE)</f>
        <v>C00000038</v>
      </c>
      <c r="F1713" s="1" t="s">
        <v>1422</v>
      </c>
      <c r="G1713" s="103" t="s">
        <v>1611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63"/>
        <v>45071</v>
      </c>
      <c r="L1713" s="5">
        <f t="shared" si="573"/>
        <v>5</v>
      </c>
      <c r="M1713" s="5">
        <f t="shared" si="574"/>
        <v>2023</v>
      </c>
      <c r="N1713" s="6">
        <v>350</v>
      </c>
      <c r="O1713" s="6">
        <f t="shared" ref="O1713" si="578">-N1713</f>
        <v>-350</v>
      </c>
      <c r="P1713" s="6">
        <f t="shared" si="575"/>
        <v>0</v>
      </c>
      <c r="Q1713" s="7">
        <f t="shared" si="576"/>
        <v>3137845.7500000009</v>
      </c>
      <c r="R1713" s="44" t="str">
        <f>VLOOKUP(F1713,'Set up'!$A$2:$E$44,5,FALSE)</f>
        <v>Trsf</v>
      </c>
      <c r="S1713" s="1" t="s">
        <v>1594</v>
      </c>
    </row>
    <row r="1714" spans="1:19" ht="15" customHeight="1" x14ac:dyDescent="0.3">
      <c r="A1714" s="4">
        <v>45072</v>
      </c>
      <c r="B1714" s="5">
        <f t="shared" si="571"/>
        <v>5</v>
      </c>
      <c r="C1714" s="5">
        <f t="shared" si="572"/>
        <v>2023</v>
      </c>
      <c r="D1714" s="5" t="s">
        <v>1561</v>
      </c>
      <c r="E1714" s="5" t="str">
        <f>VLOOKUP(F1714,'Set up'!$A$2:$C$44,2,FALSE)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63"/>
        <v>45072</v>
      </c>
      <c r="L1714" s="5">
        <f t="shared" si="573"/>
        <v>5</v>
      </c>
      <c r="M1714" s="5">
        <f t="shared" si="574"/>
        <v>2023</v>
      </c>
      <c r="N1714" s="6">
        <v>1804</v>
      </c>
      <c r="O1714" s="6">
        <f>-N1714</f>
        <v>-1804</v>
      </c>
      <c r="P1714" s="6">
        <f t="shared" si="575"/>
        <v>0</v>
      </c>
      <c r="Q1714" s="7">
        <f t="shared" si="576"/>
        <v>3139649.7500000009</v>
      </c>
      <c r="R1714" s="44" t="str">
        <f>VLOOKUP(F1714,'Set up'!$A$2:$E$44,5,FALSE)</f>
        <v>Trsf</v>
      </c>
      <c r="S1714" s="1" t="s">
        <v>1574</v>
      </c>
    </row>
    <row r="1715" spans="1:19" ht="15" customHeight="1" x14ac:dyDescent="0.3">
      <c r="A1715" s="4">
        <v>45072</v>
      </c>
      <c r="B1715" s="5">
        <f t="shared" si="571"/>
        <v>5</v>
      </c>
      <c r="C1715" s="5">
        <f t="shared" si="572"/>
        <v>2023</v>
      </c>
      <c r="D1715" s="5" t="s">
        <v>1561</v>
      </c>
      <c r="E1715" s="5" t="str">
        <f>VLOOKUP(F1715,'Set up'!$A$2:$C$44,2,FALSE)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63"/>
        <v>45072</v>
      </c>
      <c r="L1715" s="5">
        <f t="shared" si="573"/>
        <v>5</v>
      </c>
      <c r="M1715" s="5">
        <f t="shared" si="574"/>
        <v>2023</v>
      </c>
      <c r="N1715" s="6">
        <v>684</v>
      </c>
      <c r="O1715" s="6">
        <f>-N1715</f>
        <v>-684</v>
      </c>
      <c r="P1715" s="6">
        <f t="shared" si="575"/>
        <v>0</v>
      </c>
      <c r="Q1715" s="7">
        <f t="shared" si="576"/>
        <v>3140333.7500000009</v>
      </c>
      <c r="R1715" s="44" t="str">
        <f>VLOOKUP(F1715,'Set up'!$A$2:$E$44,5,FALSE)</f>
        <v>Trsf</v>
      </c>
      <c r="S1715" s="1" t="s">
        <v>1574</v>
      </c>
    </row>
    <row r="1716" spans="1:19" ht="15" customHeight="1" x14ac:dyDescent="0.3">
      <c r="A1716" s="4">
        <v>45072</v>
      </c>
      <c r="B1716" s="5">
        <f t="shared" si="571"/>
        <v>5</v>
      </c>
      <c r="C1716" s="5">
        <f t="shared" si="572"/>
        <v>2023</v>
      </c>
      <c r="D1716" s="5" t="s">
        <v>1561</v>
      </c>
      <c r="E1716" s="5" t="str">
        <f>VLOOKUP(F1716,'Set up'!$A$2:$C$44,2,FALSE)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63"/>
        <v>45072</v>
      </c>
      <c r="L1716" s="5">
        <f t="shared" si="573"/>
        <v>5</v>
      </c>
      <c r="M1716" s="5">
        <f t="shared" si="574"/>
        <v>2023</v>
      </c>
      <c r="N1716" s="6">
        <v>264.60000000000002</v>
      </c>
      <c r="O1716" s="6">
        <f>-N1716</f>
        <v>-264.60000000000002</v>
      </c>
      <c r="P1716" s="6">
        <f t="shared" si="575"/>
        <v>0</v>
      </c>
      <c r="Q1716" s="7">
        <f t="shared" si="576"/>
        <v>3140598.350000001</v>
      </c>
      <c r="R1716" s="44" t="str">
        <f>VLOOKUP(F1716,'Set up'!$A$2:$E$44,5,FALSE)</f>
        <v>Trsf</v>
      </c>
      <c r="S1716" s="1" t="s">
        <v>1574</v>
      </c>
    </row>
    <row r="1717" spans="1:19" ht="15" customHeight="1" x14ac:dyDescent="0.3">
      <c r="A1717" s="4">
        <v>45072</v>
      </c>
      <c r="B1717" s="5">
        <f t="shared" si="571"/>
        <v>5</v>
      </c>
      <c r="C1717" s="5">
        <f t="shared" si="572"/>
        <v>2023</v>
      </c>
      <c r="D1717" s="5" t="s">
        <v>1561</v>
      </c>
      <c r="E1717" s="5" t="str">
        <f>VLOOKUP(F1717,'Set up'!$A$2:$C$44,2,FALSE)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63"/>
        <v>45072</v>
      </c>
      <c r="L1717" s="5">
        <f t="shared" si="573"/>
        <v>5</v>
      </c>
      <c r="M1717" s="5">
        <f t="shared" si="574"/>
        <v>2023</v>
      </c>
      <c r="N1717" s="6">
        <v>62.5</v>
      </c>
      <c r="O1717" s="6">
        <f>-N1717</f>
        <v>-62.5</v>
      </c>
      <c r="P1717" s="6">
        <f t="shared" si="575"/>
        <v>0</v>
      </c>
      <c r="Q1717" s="7">
        <f t="shared" si="576"/>
        <v>3140660.850000001</v>
      </c>
      <c r="R1717" s="44" t="str">
        <f>VLOOKUP(F1717,'Set up'!$A$2:$E$44,5,FALSE)</f>
        <v>Trsf</v>
      </c>
      <c r="S1717" s="1" t="s">
        <v>1574</v>
      </c>
    </row>
    <row r="1718" spans="1:19" ht="15" customHeight="1" x14ac:dyDescent="0.3">
      <c r="A1718" s="4">
        <v>45072</v>
      </c>
      <c r="B1718" s="5">
        <f t="shared" si="571"/>
        <v>5</v>
      </c>
      <c r="C1718" s="5">
        <f t="shared" si="572"/>
        <v>2023</v>
      </c>
      <c r="D1718" s="5" t="s">
        <v>1562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63"/>
        <v>45132</v>
      </c>
      <c r="L1718" s="5">
        <f t="shared" si="573"/>
        <v>7</v>
      </c>
      <c r="M1718" s="5">
        <f t="shared" si="574"/>
        <v>2023</v>
      </c>
      <c r="N1718" s="6">
        <v>3388</v>
      </c>
      <c r="O1718" s="6">
        <f t="shared" ref="O1718:O1720" si="579">-N1718</f>
        <v>-3388</v>
      </c>
      <c r="P1718" s="6">
        <f t="shared" si="575"/>
        <v>0</v>
      </c>
      <c r="Q1718" s="7">
        <f t="shared" si="576"/>
        <v>3144048.850000001</v>
      </c>
      <c r="R1718" s="44" t="str">
        <f>VLOOKUP(F1718,'Set up'!$A$2:$E$44,5,FALSE)</f>
        <v>Chq</v>
      </c>
      <c r="S1718" s="1" t="s">
        <v>2047</v>
      </c>
    </row>
    <row r="1719" spans="1:19" ht="15" customHeight="1" x14ac:dyDescent="0.3">
      <c r="A1719" s="4">
        <v>45072</v>
      </c>
      <c r="B1719" s="5">
        <f t="shared" si="571"/>
        <v>5</v>
      </c>
      <c r="C1719" s="5">
        <f t="shared" si="572"/>
        <v>2023</v>
      </c>
      <c r="D1719" s="5" t="s">
        <v>1562</v>
      </c>
      <c r="E1719" s="5" t="str">
        <f>VLOOKUP(F1719,'Set up'!$A$2:$C$44,2,FALSE)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63"/>
        <v>45132</v>
      </c>
      <c r="L1719" s="5">
        <f t="shared" si="573"/>
        <v>7</v>
      </c>
      <c r="M1719" s="5">
        <f t="shared" si="574"/>
        <v>2023</v>
      </c>
      <c r="N1719" s="6">
        <v>745.2</v>
      </c>
      <c r="O1719" s="6">
        <f t="shared" si="579"/>
        <v>-745.2</v>
      </c>
      <c r="P1719" s="6">
        <f t="shared" si="575"/>
        <v>0</v>
      </c>
      <c r="Q1719" s="7">
        <f t="shared" si="576"/>
        <v>3144794.0500000012</v>
      </c>
      <c r="R1719" s="44" t="str">
        <f>VLOOKUP(F1719,'Set up'!$A$2:$E$44,5,FALSE)</f>
        <v>Chq</v>
      </c>
      <c r="S1719" s="1" t="s">
        <v>2047</v>
      </c>
    </row>
    <row r="1720" spans="1:19" ht="15" customHeight="1" x14ac:dyDescent="0.3">
      <c r="A1720" s="4">
        <v>45072</v>
      </c>
      <c r="B1720" s="5">
        <f t="shared" si="571"/>
        <v>5</v>
      </c>
      <c r="C1720" s="5">
        <f t="shared" si="572"/>
        <v>2023</v>
      </c>
      <c r="D1720" s="5" t="s">
        <v>1562</v>
      </c>
      <c r="E1720" s="5" t="str">
        <f>VLOOKUP(F1720,'Set up'!$A$2:$C$44,2,FALSE)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63"/>
        <v>45132</v>
      </c>
      <c r="L1720" s="5">
        <f t="shared" si="573"/>
        <v>7</v>
      </c>
      <c r="M1720" s="5">
        <f t="shared" si="574"/>
        <v>2023</v>
      </c>
      <c r="N1720" s="6">
        <v>488</v>
      </c>
      <c r="O1720" s="6">
        <f t="shared" si="579"/>
        <v>-488</v>
      </c>
      <c r="P1720" s="6">
        <f t="shared" si="575"/>
        <v>0</v>
      </c>
      <c r="Q1720" s="7">
        <f t="shared" si="576"/>
        <v>3145282.0500000012</v>
      </c>
      <c r="R1720" s="44" t="str">
        <f>VLOOKUP(F1720,'Set up'!$A$2:$E$44,5,FALSE)</f>
        <v>Chq</v>
      </c>
      <c r="S1720" s="1" t="s">
        <v>2047</v>
      </c>
    </row>
    <row r="1721" spans="1:19" ht="15" customHeight="1" x14ac:dyDescent="0.3">
      <c r="A1721" s="4">
        <v>45072</v>
      </c>
      <c r="B1721" s="5">
        <f t="shared" si="571"/>
        <v>5</v>
      </c>
      <c r="C1721" s="5">
        <f t="shared" si="572"/>
        <v>2023</v>
      </c>
      <c r="D1721" s="5" t="s">
        <v>1563</v>
      </c>
      <c r="E1721" s="5" t="str">
        <f>VLOOKUP(F1721,'Set up'!$A$2:$C$44,2,FALSE)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63"/>
        <v>45072</v>
      </c>
      <c r="L1721" s="5">
        <f t="shared" si="573"/>
        <v>5</v>
      </c>
      <c r="M1721" s="5">
        <f t="shared" si="574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76"/>
        <v>3147086.0500000012</v>
      </c>
      <c r="R1721" s="44" t="str">
        <f>VLOOKUP(F1721,'Set up'!$A$2:$E$44,5,FALSE)</f>
        <v>Cash</v>
      </c>
      <c r="S1721" s="1" t="s">
        <v>1598</v>
      </c>
    </row>
    <row r="1722" spans="1:19" ht="15" customHeight="1" x14ac:dyDescent="0.3">
      <c r="A1722" s="4">
        <v>45076</v>
      </c>
      <c r="B1722" s="5">
        <f t="shared" si="571"/>
        <v>5</v>
      </c>
      <c r="C1722" s="5">
        <f t="shared" si="572"/>
        <v>2023</v>
      </c>
      <c r="D1722" s="5" t="s">
        <v>1563</v>
      </c>
      <c r="E1722" s="5" t="str">
        <f>VLOOKUP(F1722,'Set up'!$A$2:$C$44,2,FALSE)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63"/>
        <v>45076</v>
      </c>
      <c r="L1722" s="5">
        <f t="shared" si="573"/>
        <v>5</v>
      </c>
      <c r="M1722" s="5">
        <f t="shared" si="574"/>
        <v>2023</v>
      </c>
      <c r="N1722" s="6">
        <v>948</v>
      </c>
      <c r="O1722" s="6">
        <f>-N1722</f>
        <v>-948</v>
      </c>
      <c r="P1722" s="6">
        <f t="shared" si="575"/>
        <v>0</v>
      </c>
      <c r="Q1722" s="7">
        <f t="shared" si="576"/>
        <v>3148034.0500000012</v>
      </c>
      <c r="R1722" s="44" t="str">
        <f>VLOOKUP(F1722,'Set up'!$A$2:$E$44,5,FALSE)</f>
        <v>Cash</v>
      </c>
      <c r="S1722" s="1" t="s">
        <v>1598</v>
      </c>
    </row>
    <row r="1723" spans="1:19" ht="15" customHeight="1" x14ac:dyDescent="0.3">
      <c r="A1723" s="4">
        <v>45076</v>
      </c>
      <c r="B1723" s="5">
        <f t="shared" si="571"/>
        <v>5</v>
      </c>
      <c r="C1723" s="5">
        <f t="shared" si="572"/>
        <v>2023</v>
      </c>
      <c r="D1723" s="5" t="s">
        <v>1563</v>
      </c>
      <c r="E1723" s="5" t="str">
        <f>VLOOKUP(F1723,'Set up'!$A$2:$C$44,2,FALSE)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63"/>
        <v>45076</v>
      </c>
      <c r="L1723" s="5">
        <f t="shared" si="573"/>
        <v>5</v>
      </c>
      <c r="M1723" s="5">
        <f t="shared" si="574"/>
        <v>2023</v>
      </c>
      <c r="N1723" s="6">
        <v>160</v>
      </c>
      <c r="O1723" s="6">
        <f>-N1723</f>
        <v>-160</v>
      </c>
      <c r="P1723" s="6">
        <f t="shared" si="575"/>
        <v>0</v>
      </c>
      <c r="Q1723" s="7">
        <f t="shared" si="576"/>
        <v>3148194.0500000012</v>
      </c>
      <c r="R1723" s="44" t="str">
        <f>VLOOKUP(F1723,'Set up'!$A$2:$E$44,5,FALSE)</f>
        <v>Cash</v>
      </c>
      <c r="S1723" s="1" t="s">
        <v>1598</v>
      </c>
    </row>
    <row r="1724" spans="1:19" ht="15" customHeight="1" x14ac:dyDescent="0.3">
      <c r="A1724" s="4">
        <v>45076</v>
      </c>
      <c r="B1724" s="5">
        <f t="shared" si="571"/>
        <v>5</v>
      </c>
      <c r="C1724" s="5">
        <f t="shared" si="572"/>
        <v>2023</v>
      </c>
      <c r="D1724" s="5" t="s">
        <v>1564</v>
      </c>
      <c r="E1724" s="5" t="str">
        <f>VLOOKUP(F1724,'Set up'!$A$2:$C$44,2,FALSE)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63"/>
        <v>45076</v>
      </c>
      <c r="L1724" s="5">
        <f t="shared" si="573"/>
        <v>5</v>
      </c>
      <c r="M1724" s="5">
        <f t="shared" si="574"/>
        <v>2023</v>
      </c>
      <c r="N1724" s="6">
        <v>1870</v>
      </c>
      <c r="O1724" s="6">
        <f t="shared" ref="O1724:O1728" si="580">-N1724</f>
        <v>-1870</v>
      </c>
      <c r="P1724" s="6">
        <f t="shared" si="575"/>
        <v>0</v>
      </c>
      <c r="Q1724" s="7">
        <f t="shared" si="576"/>
        <v>3150064.0500000012</v>
      </c>
      <c r="R1724" s="44" t="str">
        <f>VLOOKUP(F1724,'Set up'!$A$2:$E$44,5,FALSE)</f>
        <v>Trsf</v>
      </c>
      <c r="S1724" s="1" t="s">
        <v>1587</v>
      </c>
    </row>
    <row r="1725" spans="1:19" ht="15" customHeight="1" x14ac:dyDescent="0.3">
      <c r="A1725" s="4">
        <v>45076</v>
      </c>
      <c r="B1725" s="5">
        <f t="shared" si="571"/>
        <v>5</v>
      </c>
      <c r="C1725" s="5">
        <f t="shared" si="572"/>
        <v>2023</v>
      </c>
      <c r="D1725" s="5" t="s">
        <v>1564</v>
      </c>
      <c r="E1725" s="5" t="str">
        <f>VLOOKUP(F1725,'Set up'!$A$2:$C$44,2,FALSE)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63"/>
        <v>45076</v>
      </c>
      <c r="L1725" s="5">
        <f t="shared" si="573"/>
        <v>5</v>
      </c>
      <c r="M1725" s="5">
        <f t="shared" si="574"/>
        <v>2023</v>
      </c>
      <c r="N1725" s="6">
        <v>325</v>
      </c>
      <c r="O1725" s="6">
        <f t="shared" si="580"/>
        <v>-325</v>
      </c>
      <c r="P1725" s="6">
        <f t="shared" si="575"/>
        <v>0</v>
      </c>
      <c r="Q1725" s="7">
        <f t="shared" si="576"/>
        <v>3150389.0500000012</v>
      </c>
      <c r="R1725" s="44" t="str">
        <f>VLOOKUP(F1725,'Set up'!$A$2:$E$44,5,FALSE)</f>
        <v>Trsf</v>
      </c>
      <c r="S1725" s="1" t="s">
        <v>1587</v>
      </c>
    </row>
    <row r="1726" spans="1:19" ht="15" customHeight="1" x14ac:dyDescent="0.3">
      <c r="A1726" s="4">
        <v>45077</v>
      </c>
      <c r="B1726" s="5">
        <f t="shared" si="571"/>
        <v>5</v>
      </c>
      <c r="C1726" s="5">
        <f t="shared" si="572"/>
        <v>2023</v>
      </c>
      <c r="D1726" s="5" t="s">
        <v>1567</v>
      </c>
      <c r="E1726" s="5" t="str">
        <f>VLOOKUP(F1726,'Set up'!$A$2:$C$44,2,FALSE)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63"/>
        <v>45077</v>
      </c>
      <c r="L1726" s="5">
        <f t="shared" si="573"/>
        <v>5</v>
      </c>
      <c r="M1726" s="5">
        <f t="shared" si="574"/>
        <v>2023</v>
      </c>
      <c r="N1726" s="6">
        <v>3608</v>
      </c>
      <c r="O1726" s="6">
        <f t="shared" si="580"/>
        <v>-3608</v>
      </c>
      <c r="P1726" s="6">
        <f t="shared" si="575"/>
        <v>0</v>
      </c>
      <c r="Q1726" s="7">
        <f t="shared" si="576"/>
        <v>3153997.0500000012</v>
      </c>
      <c r="R1726" s="44" t="str">
        <f>VLOOKUP(F1726,'Set up'!$A$2:$E$44,5,FALSE)</f>
        <v>Trsf</v>
      </c>
      <c r="S1726" s="1" t="s">
        <v>1684</v>
      </c>
    </row>
    <row r="1727" spans="1:19" ht="15" customHeight="1" x14ac:dyDescent="0.3">
      <c r="A1727" s="4">
        <v>45077</v>
      </c>
      <c r="B1727" s="5">
        <f t="shared" si="571"/>
        <v>5</v>
      </c>
      <c r="C1727" s="5">
        <f t="shared" si="572"/>
        <v>2023</v>
      </c>
      <c r="D1727" s="5" t="s">
        <v>1567</v>
      </c>
      <c r="E1727" s="5" t="str">
        <f>VLOOKUP(F1727,'Set up'!$A$2:$C$44,2,FALSE)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63"/>
        <v>45077</v>
      </c>
      <c r="L1727" s="5">
        <f t="shared" si="573"/>
        <v>5</v>
      </c>
      <c r="M1727" s="5">
        <f t="shared" si="574"/>
        <v>2023</v>
      </c>
      <c r="N1727" s="6">
        <v>456</v>
      </c>
      <c r="O1727" s="6">
        <f t="shared" si="580"/>
        <v>-456</v>
      </c>
      <c r="P1727" s="6">
        <f t="shared" si="575"/>
        <v>0</v>
      </c>
      <c r="Q1727" s="7">
        <f t="shared" si="576"/>
        <v>3154453.0500000012</v>
      </c>
      <c r="R1727" s="44" t="str">
        <f>VLOOKUP(F1727,'Set up'!$A$2:$E$44,5,FALSE)</f>
        <v>Trsf</v>
      </c>
      <c r="S1727" s="1" t="s">
        <v>1684</v>
      </c>
    </row>
    <row r="1728" spans="1:19" ht="15" customHeight="1" x14ac:dyDescent="0.3">
      <c r="A1728" s="4">
        <v>45077</v>
      </c>
      <c r="B1728" s="5">
        <f t="shared" si="571"/>
        <v>5</v>
      </c>
      <c r="C1728" s="5">
        <f t="shared" si="572"/>
        <v>2023</v>
      </c>
      <c r="D1728" s="5" t="s">
        <v>1567</v>
      </c>
      <c r="E1728" s="5" t="str">
        <f>VLOOKUP(F1728,'Set up'!$A$2:$C$44,2,FALSE)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63"/>
        <v>45077</v>
      </c>
      <c r="L1728" s="5">
        <f t="shared" si="573"/>
        <v>5</v>
      </c>
      <c r="M1728" s="5">
        <f t="shared" si="574"/>
        <v>2023</v>
      </c>
      <c r="N1728" s="6">
        <v>504</v>
      </c>
      <c r="O1728" s="6">
        <f t="shared" si="580"/>
        <v>-504</v>
      </c>
      <c r="P1728" s="6">
        <f t="shared" si="575"/>
        <v>0</v>
      </c>
      <c r="Q1728" s="7">
        <f t="shared" si="576"/>
        <v>3154957.0500000012</v>
      </c>
      <c r="R1728" s="44" t="str">
        <f>VLOOKUP(F1728,'Set up'!$A$2:$E$44,5,FALSE)</f>
        <v>Trsf</v>
      </c>
      <c r="S1728" s="1" t="s">
        <v>1684</v>
      </c>
    </row>
    <row r="1729" spans="1:19" ht="15" customHeight="1" x14ac:dyDescent="0.3">
      <c r="A1729" s="4" t="s">
        <v>1610</v>
      </c>
      <c r="B1729" s="5">
        <f t="shared" si="571"/>
        <v>1</v>
      </c>
      <c r="C1729" s="5">
        <f t="shared" si="572"/>
        <v>2023</v>
      </c>
      <c r="D1729" s="5" t="s">
        <v>1609</v>
      </c>
      <c r="E1729" s="5" t="str">
        <f>VLOOKUP(F1729,'Set up'!$A$2:$C$44,2,FALSE)</f>
        <v>C00000038</v>
      </c>
      <c r="F1729" s="1" t="s">
        <v>1422</v>
      </c>
      <c r="G1729" s="103" t="s">
        <v>1611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63"/>
        <v>44932</v>
      </c>
      <c r="L1729" s="5">
        <f t="shared" ref="L1729:L1751" si="581">MONTH(K1729)</f>
        <v>1</v>
      </c>
      <c r="M1729" s="5">
        <f t="shared" ref="M1729:M1739" si="582">YEAR(K1729)</f>
        <v>2023</v>
      </c>
      <c r="N1729" s="96">
        <v>350</v>
      </c>
      <c r="O1729" s="6">
        <f t="shared" ref="O1729" si="583">-N1729</f>
        <v>-350</v>
      </c>
      <c r="P1729" s="6">
        <f t="shared" si="575"/>
        <v>0</v>
      </c>
      <c r="Q1729" s="7">
        <f t="shared" ref="Q1729:Q1731" si="584">SUM(Q1728+N1729)</f>
        <v>3155307.0500000012</v>
      </c>
      <c r="R1729" s="44" t="str">
        <f>VLOOKUP(F1729,'Set up'!$A$2:$E$44,5,FALSE)</f>
        <v>Trsf</v>
      </c>
      <c r="S1729" s="1" t="s">
        <v>1679</v>
      </c>
    </row>
    <row r="1730" spans="1:19" ht="15" customHeight="1" x14ac:dyDescent="0.3">
      <c r="A1730" s="4" t="s">
        <v>1614</v>
      </c>
      <c r="B1730" s="5">
        <f t="shared" si="571"/>
        <v>3</v>
      </c>
      <c r="C1730" s="5">
        <f t="shared" si="572"/>
        <v>2023</v>
      </c>
      <c r="D1730" s="5" t="s">
        <v>1612</v>
      </c>
      <c r="E1730" s="5" t="str">
        <f>VLOOKUP(F1730,'Set up'!$A$2:$C$44,2,FALSE)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63"/>
        <v>44991</v>
      </c>
      <c r="L1730" s="5">
        <f t="shared" si="581"/>
        <v>3</v>
      </c>
      <c r="M1730" s="5">
        <f t="shared" si="582"/>
        <v>2023</v>
      </c>
      <c r="N1730" s="6">
        <v>3740</v>
      </c>
      <c r="O1730" s="6">
        <f t="shared" ref="O1730:O1731" si="585">-N1730</f>
        <v>-3740</v>
      </c>
      <c r="P1730" s="6">
        <f t="shared" si="575"/>
        <v>0</v>
      </c>
      <c r="Q1730" s="7">
        <f t="shared" si="584"/>
        <v>3159047.0500000012</v>
      </c>
      <c r="R1730" s="44" t="str">
        <f>VLOOKUP(F1730,'Set up'!$A$2:$E$44,5,FALSE)</f>
        <v>Trsf</v>
      </c>
      <c r="S1730" s="1" t="s">
        <v>1673</v>
      </c>
    </row>
    <row r="1731" spans="1:19" ht="15" customHeight="1" x14ac:dyDescent="0.3">
      <c r="A1731" s="4" t="s">
        <v>1614</v>
      </c>
      <c r="B1731" s="5">
        <f t="shared" si="571"/>
        <v>3</v>
      </c>
      <c r="C1731" s="5">
        <f t="shared" si="572"/>
        <v>2023</v>
      </c>
      <c r="D1731" s="5" t="s">
        <v>1612</v>
      </c>
      <c r="E1731" s="5" t="str">
        <f>VLOOKUP(F1731,'Set up'!$A$2:$C$44,2,FALSE)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63"/>
        <v>44991</v>
      </c>
      <c r="L1731" s="5">
        <f t="shared" si="581"/>
        <v>3</v>
      </c>
      <c r="M1731" s="5">
        <f t="shared" si="582"/>
        <v>2023</v>
      </c>
      <c r="N1731" s="6">
        <v>1005</v>
      </c>
      <c r="O1731" s="6">
        <f t="shared" si="585"/>
        <v>-1005</v>
      </c>
      <c r="P1731" s="6">
        <f t="shared" si="575"/>
        <v>0</v>
      </c>
      <c r="Q1731" s="7">
        <f t="shared" si="584"/>
        <v>3160052.0500000012</v>
      </c>
      <c r="R1731" s="44" t="str">
        <f>VLOOKUP(F1731,'Set up'!$A$2:$E$44,5,FALSE)</f>
        <v>Trsf</v>
      </c>
      <c r="S1731" s="1" t="s">
        <v>1673</v>
      </c>
    </row>
    <row r="1732" spans="1:19" ht="15" customHeight="1" x14ac:dyDescent="0.3">
      <c r="A1732" s="4" t="s">
        <v>1614</v>
      </c>
      <c r="B1732" s="5">
        <f t="shared" si="571"/>
        <v>3</v>
      </c>
      <c r="C1732" s="5">
        <f t="shared" si="572"/>
        <v>2023</v>
      </c>
      <c r="D1732" s="5" t="s">
        <v>1613</v>
      </c>
      <c r="E1732" s="5" t="str">
        <f>VLOOKUP(F1732,'Set up'!$A$2:$C$44,2,FALSE)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63"/>
        <v>44991</v>
      </c>
      <c r="L1732" s="5">
        <f t="shared" si="581"/>
        <v>3</v>
      </c>
      <c r="M1732" s="5">
        <f t="shared" si="582"/>
        <v>2023</v>
      </c>
      <c r="N1732" s="6">
        <v>3652</v>
      </c>
      <c r="P1732" s="6">
        <f t="shared" ref="P1732:P1751" si="586">SUM(N1732+O1732)</f>
        <v>3652</v>
      </c>
      <c r="Q1732" s="7">
        <f t="shared" ref="Q1732:Q1751" si="587">SUM(Q1731+N1732)</f>
        <v>3163704.0500000012</v>
      </c>
      <c r="R1732" s="44" t="str">
        <f>VLOOKUP(F1732,'Set up'!$A$2:$E$44,5,FALSE)</f>
        <v>Trsf</v>
      </c>
    </row>
    <row r="1733" spans="1:19" ht="15" customHeight="1" x14ac:dyDescent="0.3">
      <c r="A1733" s="4" t="s">
        <v>1614</v>
      </c>
      <c r="B1733" s="5">
        <f t="shared" si="571"/>
        <v>3</v>
      </c>
      <c r="C1733" s="5">
        <f t="shared" si="572"/>
        <v>2023</v>
      </c>
      <c r="D1733" s="5" t="s">
        <v>1613</v>
      </c>
      <c r="E1733" s="5" t="str">
        <f>VLOOKUP(F1733,'Set up'!$A$2:$C$44,2,FALSE)</f>
        <v>C00000019</v>
      </c>
      <c r="F1733" s="1" t="s">
        <v>402</v>
      </c>
      <c r="G1733" s="90" t="s">
        <v>1615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63"/>
        <v>44991</v>
      </c>
      <c r="L1733" s="5">
        <f t="shared" si="581"/>
        <v>3</v>
      </c>
      <c r="M1733" s="5">
        <f t="shared" si="582"/>
        <v>2023</v>
      </c>
      <c r="N1733" s="6">
        <v>1045.2</v>
      </c>
      <c r="P1733" s="6">
        <f t="shared" si="586"/>
        <v>1045.2</v>
      </c>
      <c r="Q1733" s="7">
        <f t="shared" si="587"/>
        <v>3164749.2500000014</v>
      </c>
      <c r="R1733" s="44" t="str">
        <f>VLOOKUP(F1733,'Set up'!$A$2:$E$44,5,FALSE)</f>
        <v>Trsf</v>
      </c>
    </row>
    <row r="1734" spans="1:19" ht="15" customHeight="1" x14ac:dyDescent="0.3">
      <c r="A1734" s="4" t="s">
        <v>1614</v>
      </c>
      <c r="B1734" s="5">
        <f t="shared" si="571"/>
        <v>3</v>
      </c>
      <c r="C1734" s="5">
        <f t="shared" si="572"/>
        <v>2023</v>
      </c>
      <c r="D1734" s="5" t="s">
        <v>1613</v>
      </c>
      <c r="E1734" s="5" t="str">
        <f>VLOOKUP(F1734,'Set up'!$A$2:$C$44,2,FALSE)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63"/>
        <v>44991</v>
      </c>
      <c r="L1734" s="5">
        <f t="shared" si="581"/>
        <v>3</v>
      </c>
      <c r="M1734" s="5">
        <f t="shared" si="582"/>
        <v>2023</v>
      </c>
      <c r="N1734" s="6">
        <v>187.5</v>
      </c>
      <c r="P1734" s="6">
        <f t="shared" si="586"/>
        <v>187.5</v>
      </c>
      <c r="Q1734" s="7">
        <f t="shared" si="587"/>
        <v>3164936.7500000014</v>
      </c>
      <c r="R1734" s="44" t="str">
        <f>VLOOKUP(F1734,'Set up'!$A$2:$E$44,5,FALSE)</f>
        <v>Trsf</v>
      </c>
    </row>
    <row r="1735" spans="1:19" ht="15" customHeight="1" x14ac:dyDescent="0.3">
      <c r="A1735" s="4" t="s">
        <v>1614</v>
      </c>
      <c r="B1735" s="5">
        <f t="shared" si="571"/>
        <v>3</v>
      </c>
      <c r="C1735" s="5">
        <f t="shared" si="572"/>
        <v>2023</v>
      </c>
      <c r="D1735" s="5" t="s">
        <v>1613</v>
      </c>
      <c r="E1735" s="5" t="str">
        <f>VLOOKUP(F1735,'Set up'!$A$2:$C$44,2,FALSE)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63"/>
        <v>44991</v>
      </c>
      <c r="L1735" s="5">
        <f t="shared" si="581"/>
        <v>3</v>
      </c>
      <c r="M1735" s="5">
        <f t="shared" si="582"/>
        <v>2023</v>
      </c>
      <c r="N1735" s="6">
        <v>780</v>
      </c>
      <c r="P1735" s="6">
        <f t="shared" si="586"/>
        <v>780</v>
      </c>
      <c r="Q1735" s="7">
        <f t="shared" si="587"/>
        <v>3165716.7500000014</v>
      </c>
      <c r="R1735" s="44" t="str">
        <f>VLOOKUP(F1735,'Set up'!$A$2:$E$44,5,FALSE)</f>
        <v>Trsf</v>
      </c>
    </row>
    <row r="1736" spans="1:19" ht="15" customHeight="1" x14ac:dyDescent="0.3">
      <c r="A1736" s="4" t="s">
        <v>1614</v>
      </c>
      <c r="B1736" s="5">
        <f t="shared" si="571"/>
        <v>3</v>
      </c>
      <c r="C1736" s="5">
        <f t="shared" si="572"/>
        <v>2023</v>
      </c>
      <c r="D1736" s="5" t="s">
        <v>1613</v>
      </c>
      <c r="E1736" s="5" t="str">
        <f>VLOOKUP(F1736,'Set up'!$A$2:$C$44,2,FALSE)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63"/>
        <v>44991</v>
      </c>
      <c r="L1736" s="5">
        <f t="shared" si="581"/>
        <v>3</v>
      </c>
      <c r="M1736" s="5">
        <f t="shared" si="582"/>
        <v>2023</v>
      </c>
      <c r="N1736" s="6">
        <v>210</v>
      </c>
      <c r="P1736" s="6">
        <f t="shared" si="586"/>
        <v>210</v>
      </c>
      <c r="Q1736" s="7">
        <f t="shared" si="587"/>
        <v>3165926.7500000014</v>
      </c>
      <c r="R1736" s="44" t="str">
        <f>VLOOKUP(F1736,'Set up'!$A$2:$E$44,5,FALSE)</f>
        <v>Trsf</v>
      </c>
    </row>
    <row r="1737" spans="1:19" ht="15" customHeight="1" x14ac:dyDescent="0.3">
      <c r="A1737" s="4">
        <v>45084</v>
      </c>
      <c r="B1737" s="5">
        <f t="shared" si="571"/>
        <v>6</v>
      </c>
      <c r="C1737" s="5">
        <f t="shared" si="572"/>
        <v>2023</v>
      </c>
      <c r="D1737" s="5" t="s">
        <v>1616</v>
      </c>
      <c r="E1737" s="5" t="str">
        <f>VLOOKUP(F1737,'Set up'!$A$2:$C$44,2,FALSE)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63"/>
        <v>45084</v>
      </c>
      <c r="L1737" s="5">
        <f t="shared" si="581"/>
        <v>6</v>
      </c>
      <c r="M1737" s="5">
        <f t="shared" si="582"/>
        <v>2023</v>
      </c>
      <c r="N1737" s="6">
        <v>1804</v>
      </c>
      <c r="O1737" s="6">
        <f t="shared" ref="O1737:O1742" si="588">-N1737</f>
        <v>-1804</v>
      </c>
      <c r="P1737" s="6">
        <f t="shared" si="586"/>
        <v>0</v>
      </c>
      <c r="Q1737" s="7">
        <f t="shared" si="587"/>
        <v>3167730.7500000014</v>
      </c>
      <c r="R1737" s="44" t="str">
        <f>VLOOKUP(F1737,'Set up'!$A$2:$E$44,5,FALSE)</f>
        <v>Trsf</v>
      </c>
      <c r="S1737" s="1" t="s">
        <v>1668</v>
      </c>
    </row>
    <row r="1738" spans="1:19" ht="15" customHeight="1" x14ac:dyDescent="0.3">
      <c r="A1738" s="4">
        <v>45084</v>
      </c>
      <c r="B1738" s="5">
        <f t="shared" si="571"/>
        <v>6</v>
      </c>
      <c r="C1738" s="5">
        <f t="shared" si="572"/>
        <v>2023</v>
      </c>
      <c r="D1738" s="5" t="s">
        <v>1616</v>
      </c>
      <c r="E1738" s="5" t="str">
        <f>VLOOKUP(F1738,'Set up'!$A$2:$C$44,2,FALSE)</f>
        <v>C00000023</v>
      </c>
      <c r="F1738" s="1" t="s">
        <v>667</v>
      </c>
      <c r="G1738" s="89" t="s">
        <v>1617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63"/>
        <v>45084</v>
      </c>
      <c r="L1738" s="5">
        <f t="shared" si="581"/>
        <v>6</v>
      </c>
      <c r="M1738" s="5">
        <f t="shared" si="582"/>
        <v>2023</v>
      </c>
      <c r="N1738" s="6">
        <v>360</v>
      </c>
      <c r="O1738" s="6">
        <f t="shared" si="588"/>
        <v>-360</v>
      </c>
      <c r="P1738" s="6">
        <f t="shared" si="586"/>
        <v>0</v>
      </c>
      <c r="Q1738" s="7">
        <f t="shared" si="587"/>
        <v>3168090.7500000014</v>
      </c>
      <c r="R1738" s="44" t="str">
        <f>VLOOKUP(F1738,'Set up'!$A$2:$E$44,5,FALSE)</f>
        <v>Trsf</v>
      </c>
      <c r="S1738" s="1" t="s">
        <v>1668</v>
      </c>
    </row>
    <row r="1739" spans="1:19" ht="15" customHeight="1" x14ac:dyDescent="0.3">
      <c r="A1739" s="4">
        <v>45084</v>
      </c>
      <c r="B1739" s="5">
        <f t="shared" si="571"/>
        <v>6</v>
      </c>
      <c r="C1739" s="5">
        <f t="shared" si="572"/>
        <v>2023</v>
      </c>
      <c r="D1739" s="5" t="s">
        <v>1616</v>
      </c>
      <c r="E1739" s="5" t="str">
        <f>VLOOKUP(F1739,'Set up'!$A$2:$C$44,2,FALSE)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63"/>
        <v>45084</v>
      </c>
      <c r="L1739" s="5">
        <f t="shared" si="581"/>
        <v>6</v>
      </c>
      <c r="M1739" s="5">
        <f t="shared" si="582"/>
        <v>2023</v>
      </c>
      <c r="N1739" s="6">
        <v>1140</v>
      </c>
      <c r="O1739" s="6">
        <f t="shared" si="588"/>
        <v>-1140</v>
      </c>
      <c r="P1739" s="6">
        <f t="shared" si="586"/>
        <v>0</v>
      </c>
      <c r="Q1739" s="7">
        <f t="shared" si="587"/>
        <v>3169230.7500000014</v>
      </c>
      <c r="R1739" s="44" t="str">
        <f>VLOOKUP(F1739,'Set up'!$A$2:$E$44,5,FALSE)</f>
        <v>Trsf</v>
      </c>
      <c r="S1739" s="1" t="s">
        <v>1668</v>
      </c>
    </row>
    <row r="1740" spans="1:19" ht="15" customHeight="1" x14ac:dyDescent="0.3">
      <c r="A1740" s="4">
        <v>45084</v>
      </c>
      <c r="B1740" s="5">
        <f t="shared" si="571"/>
        <v>6</v>
      </c>
      <c r="C1740" s="5">
        <f t="shared" si="572"/>
        <v>2023</v>
      </c>
      <c r="D1740" s="5" t="s">
        <v>1616</v>
      </c>
      <c r="E1740" s="5" t="str">
        <f>VLOOKUP(F1740,'Set up'!$A$2:$C$44,2,FALSE)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63"/>
        <v>45084</v>
      </c>
      <c r="L1740" s="5">
        <f t="shared" si="581"/>
        <v>6</v>
      </c>
      <c r="M1740" s="5">
        <f t="shared" ref="M1740:M1751" si="589">YEAR(K1740)</f>
        <v>2023</v>
      </c>
      <c r="N1740" s="6">
        <v>62.5</v>
      </c>
      <c r="O1740" s="6">
        <f t="shared" si="588"/>
        <v>-62.5</v>
      </c>
      <c r="P1740" s="6">
        <f t="shared" si="586"/>
        <v>0</v>
      </c>
      <c r="Q1740" s="7">
        <f t="shared" si="587"/>
        <v>3169293.2500000014</v>
      </c>
      <c r="R1740" s="44" t="str">
        <f>VLOOKUP(F1740,'Set up'!$A$2:$E$44,5,FALSE)</f>
        <v>Trsf</v>
      </c>
      <c r="S1740" s="1" t="s">
        <v>1668</v>
      </c>
    </row>
    <row r="1741" spans="1:19" ht="15" customHeight="1" x14ac:dyDescent="0.3">
      <c r="A1741" s="4">
        <v>45084</v>
      </c>
      <c r="B1741" s="5">
        <f t="shared" si="571"/>
        <v>6</v>
      </c>
      <c r="C1741" s="5">
        <f t="shared" si="572"/>
        <v>2023</v>
      </c>
      <c r="D1741" s="5" t="s">
        <v>1616</v>
      </c>
      <c r="E1741" s="5" t="str">
        <f>VLOOKUP(F1741,'Set up'!$A$2:$C$44,2,FALSE)</f>
        <v>C00000023</v>
      </c>
      <c r="F1741" s="1" t="s">
        <v>667</v>
      </c>
      <c r="G1741" s="90" t="s">
        <v>1618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63"/>
        <v>45084</v>
      </c>
      <c r="L1741" s="5">
        <f t="shared" si="581"/>
        <v>6</v>
      </c>
      <c r="M1741" s="5">
        <f t="shared" si="589"/>
        <v>2023</v>
      </c>
      <c r="N1741" s="6">
        <v>80</v>
      </c>
      <c r="O1741" s="6">
        <f t="shared" si="588"/>
        <v>-80</v>
      </c>
      <c r="P1741" s="6">
        <f t="shared" si="586"/>
        <v>0</v>
      </c>
      <c r="Q1741" s="7">
        <f t="shared" si="587"/>
        <v>3169373.2500000014</v>
      </c>
      <c r="R1741" s="44" t="str">
        <f>VLOOKUP(F1741,'Set up'!$A$2:$E$44,5,FALSE)</f>
        <v>Trsf</v>
      </c>
      <c r="S1741" s="1" t="s">
        <v>1668</v>
      </c>
    </row>
    <row r="1742" spans="1:19" ht="15" customHeight="1" x14ac:dyDescent="0.3">
      <c r="A1742" s="4">
        <v>45084</v>
      </c>
      <c r="B1742" s="5">
        <f t="shared" si="571"/>
        <v>6</v>
      </c>
      <c r="C1742" s="5">
        <f t="shared" si="572"/>
        <v>2023</v>
      </c>
      <c r="D1742" s="5" t="s">
        <v>1616</v>
      </c>
      <c r="E1742" s="5" t="str">
        <f>VLOOKUP(F1742,'Set up'!$A$2:$C$44,2,FALSE)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63"/>
        <v>45084</v>
      </c>
      <c r="L1742" s="5">
        <f t="shared" si="581"/>
        <v>6</v>
      </c>
      <c r="M1742" s="5">
        <f t="shared" si="589"/>
        <v>2023</v>
      </c>
      <c r="N1742" s="6">
        <v>380</v>
      </c>
      <c r="O1742" s="6">
        <f t="shared" si="588"/>
        <v>-380</v>
      </c>
      <c r="P1742" s="6">
        <f t="shared" si="586"/>
        <v>0</v>
      </c>
      <c r="Q1742" s="7">
        <f t="shared" si="587"/>
        <v>3169753.2500000014</v>
      </c>
      <c r="R1742" s="44" t="str">
        <f>VLOOKUP(F1742,'Set up'!$A$2:$E$44,5,FALSE)</f>
        <v>Trsf</v>
      </c>
      <c r="S1742" s="1" t="s">
        <v>1668</v>
      </c>
    </row>
    <row r="1743" spans="1:19" ht="15" customHeight="1" x14ac:dyDescent="0.3">
      <c r="A1743" s="4">
        <v>45083</v>
      </c>
      <c r="B1743" s="5">
        <f t="shared" si="571"/>
        <v>6</v>
      </c>
      <c r="C1743" s="5">
        <f t="shared" si="572"/>
        <v>2023</v>
      </c>
      <c r="D1743" s="88" t="s">
        <v>1619</v>
      </c>
      <c r="E1743" s="5" t="str">
        <f>VLOOKUP(F1743,'Set up'!$A$2:$C$44,2,FALSE)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63"/>
        <v>45203</v>
      </c>
      <c r="L1743" s="5">
        <f t="shared" si="581"/>
        <v>10</v>
      </c>
      <c r="M1743" s="5">
        <f t="shared" si="589"/>
        <v>2023</v>
      </c>
      <c r="N1743" s="6">
        <v>10032</v>
      </c>
      <c r="O1743" s="6">
        <f>-N1743</f>
        <v>-10032</v>
      </c>
      <c r="P1743" s="6">
        <f t="shared" si="586"/>
        <v>0</v>
      </c>
      <c r="Q1743" s="7">
        <f t="shared" si="587"/>
        <v>3179785.2500000014</v>
      </c>
      <c r="R1743" s="44" t="str">
        <f>VLOOKUP(F1743,'Set up'!$A$2:$E$44,5,FALSE)</f>
        <v>Trsf</v>
      </c>
      <c r="S1743" s="1" t="s">
        <v>1981</v>
      </c>
    </row>
    <row r="1744" spans="1:19" ht="15" customHeight="1" x14ac:dyDescent="0.3">
      <c r="A1744" s="4">
        <v>45083</v>
      </c>
      <c r="B1744" s="5">
        <f t="shared" si="571"/>
        <v>6</v>
      </c>
      <c r="C1744" s="5">
        <f t="shared" si="572"/>
        <v>2023</v>
      </c>
      <c r="D1744" s="88" t="s">
        <v>1619</v>
      </c>
      <c r="E1744" s="5" t="str">
        <f>VLOOKUP(F1744,'Set up'!$A$2:$C$44,2,FALSE)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63"/>
        <v>45203</v>
      </c>
      <c r="L1744" s="5">
        <f t="shared" si="581"/>
        <v>10</v>
      </c>
      <c r="M1744" s="5">
        <f t="shared" si="589"/>
        <v>2023</v>
      </c>
      <c r="N1744" s="6">
        <v>2010</v>
      </c>
      <c r="O1744" s="6">
        <f>-N1744</f>
        <v>-2010</v>
      </c>
      <c r="P1744" s="6">
        <f t="shared" si="586"/>
        <v>0</v>
      </c>
      <c r="Q1744" s="7">
        <f t="shared" si="587"/>
        <v>3181795.2500000014</v>
      </c>
      <c r="R1744" s="44" t="str">
        <f>VLOOKUP(F1744,'Set up'!$A$2:$E$44,5,FALSE)</f>
        <v>Trsf</v>
      </c>
      <c r="S1744" s="1" t="s">
        <v>1981</v>
      </c>
    </row>
    <row r="1745" spans="1:19" ht="15" customHeight="1" x14ac:dyDescent="0.3">
      <c r="A1745" s="4">
        <v>45083</v>
      </c>
      <c r="B1745" s="5">
        <f t="shared" si="571"/>
        <v>6</v>
      </c>
      <c r="C1745" s="5">
        <f t="shared" si="572"/>
        <v>2023</v>
      </c>
      <c r="D1745" s="88" t="s">
        <v>1619</v>
      </c>
      <c r="E1745" s="5" t="str">
        <f>VLOOKUP(F1745,'Set up'!$A$2:$C$44,2,FALSE)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63"/>
        <v>45203</v>
      </c>
      <c r="L1745" s="5">
        <f t="shared" si="581"/>
        <v>10</v>
      </c>
      <c r="M1745" s="5">
        <f t="shared" si="589"/>
        <v>2023</v>
      </c>
      <c r="N1745" s="6">
        <v>575</v>
      </c>
      <c r="O1745" s="6">
        <f>-N1745</f>
        <v>-575</v>
      </c>
      <c r="P1745" s="6">
        <f t="shared" si="586"/>
        <v>0</v>
      </c>
      <c r="Q1745" s="7">
        <f t="shared" si="587"/>
        <v>3182370.2500000014</v>
      </c>
      <c r="R1745" s="44" t="str">
        <f>VLOOKUP(F1745,'Set up'!$A$2:$E$44,5,FALSE)</f>
        <v>Trsf</v>
      </c>
      <c r="S1745" s="1" t="s">
        <v>1981</v>
      </c>
    </row>
    <row r="1746" spans="1:19" ht="15" customHeight="1" x14ac:dyDescent="0.3">
      <c r="A1746" s="4">
        <v>45083</v>
      </c>
      <c r="B1746" s="5">
        <f t="shared" si="571"/>
        <v>6</v>
      </c>
      <c r="C1746" s="5">
        <f t="shared" si="572"/>
        <v>2023</v>
      </c>
      <c r="D1746" s="88" t="s">
        <v>1619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63"/>
        <v>45203</v>
      </c>
      <c r="L1746" s="5">
        <f t="shared" si="581"/>
        <v>10</v>
      </c>
      <c r="M1746" s="5">
        <f t="shared" si="589"/>
        <v>2023</v>
      </c>
      <c r="N1746" s="6">
        <v>420</v>
      </c>
      <c r="O1746" s="6">
        <f>-N1746</f>
        <v>-420</v>
      </c>
      <c r="P1746" s="6">
        <f t="shared" si="586"/>
        <v>0</v>
      </c>
      <c r="Q1746" s="7">
        <f t="shared" si="587"/>
        <v>3182790.2500000014</v>
      </c>
      <c r="R1746" s="44" t="str">
        <f>VLOOKUP(F1746,'Set up'!$A$2:$E$44,5,FALSE)</f>
        <v>Trsf</v>
      </c>
      <c r="S1746" s="1" t="s">
        <v>1981</v>
      </c>
    </row>
    <row r="1747" spans="1:19" ht="15" customHeight="1" x14ac:dyDescent="0.3">
      <c r="A1747" s="4">
        <v>45083</v>
      </c>
      <c r="B1747" s="5">
        <f t="shared" si="571"/>
        <v>6</v>
      </c>
      <c r="C1747" s="5">
        <f t="shared" si="572"/>
        <v>2023</v>
      </c>
      <c r="D1747" s="88" t="s">
        <v>1619</v>
      </c>
      <c r="E1747" s="5" t="str">
        <f>VLOOKUP(F1747,'Set up'!$A$2:$C$44,2,FALSE)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63"/>
        <v>45203</v>
      </c>
      <c r="L1747" s="5">
        <f t="shared" si="581"/>
        <v>10</v>
      </c>
      <c r="M1747" s="5">
        <f t="shared" si="589"/>
        <v>2023</v>
      </c>
      <c r="N1747" s="6">
        <v>420</v>
      </c>
      <c r="O1747" s="6">
        <f>-N1747</f>
        <v>-420</v>
      </c>
      <c r="P1747" s="6">
        <f t="shared" si="586"/>
        <v>0</v>
      </c>
      <c r="Q1747" s="7">
        <f t="shared" si="587"/>
        <v>3183210.2500000014</v>
      </c>
      <c r="R1747" s="44" t="str">
        <f>VLOOKUP(F1747,'Set up'!$A$2:$E$44,5,FALSE)</f>
        <v>Trsf</v>
      </c>
      <c r="S1747" s="1" t="s">
        <v>1981</v>
      </c>
    </row>
    <row r="1748" spans="1:19" ht="15" customHeight="1" x14ac:dyDescent="0.3">
      <c r="A1748" s="4">
        <v>45084</v>
      </c>
      <c r="B1748" s="5">
        <f t="shared" si="571"/>
        <v>6</v>
      </c>
      <c r="C1748" s="5">
        <f t="shared" si="572"/>
        <v>2023</v>
      </c>
      <c r="D1748" s="105" t="s">
        <v>1620</v>
      </c>
      <c r="E1748" s="5" t="str">
        <f>VLOOKUP(F1748,'Set up'!$A$2:$C$44,2,FALSE)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63"/>
        <v>45084</v>
      </c>
      <c r="L1748" s="5">
        <f t="shared" si="581"/>
        <v>6</v>
      </c>
      <c r="M1748" s="5">
        <f t="shared" si="589"/>
        <v>2023</v>
      </c>
      <c r="N1748" s="6">
        <v>3608</v>
      </c>
      <c r="O1748" s="6">
        <f t="shared" ref="O1748:O1755" si="590">-N1748</f>
        <v>-3608</v>
      </c>
      <c r="P1748" s="6">
        <f t="shared" si="586"/>
        <v>0</v>
      </c>
      <c r="Q1748" s="7">
        <f t="shared" si="587"/>
        <v>3186818.2500000014</v>
      </c>
      <c r="R1748" s="44" t="str">
        <f>VLOOKUP(F1748,'Set up'!$A$2:$E$44,5,FALSE)</f>
        <v>Cash</v>
      </c>
      <c r="S1748" s="1" t="s">
        <v>1681</v>
      </c>
    </row>
    <row r="1749" spans="1:19" ht="15" customHeight="1" x14ac:dyDescent="0.3">
      <c r="A1749" s="4">
        <v>45084</v>
      </c>
      <c r="B1749" s="5">
        <f t="shared" si="571"/>
        <v>6</v>
      </c>
      <c r="C1749" s="5">
        <f t="shared" si="572"/>
        <v>2023</v>
      </c>
      <c r="D1749" s="105" t="s">
        <v>1620</v>
      </c>
      <c r="E1749" s="5" t="str">
        <f>VLOOKUP(F1749,'Set up'!$A$2:$C$44,2,FALSE)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63"/>
        <v>45084</v>
      </c>
      <c r="L1749" s="5">
        <f t="shared" si="581"/>
        <v>6</v>
      </c>
      <c r="M1749" s="5">
        <f t="shared" si="589"/>
        <v>2023</v>
      </c>
      <c r="N1749" s="6">
        <v>948</v>
      </c>
      <c r="O1749" s="6">
        <f t="shared" si="590"/>
        <v>-948</v>
      </c>
      <c r="P1749" s="6">
        <f t="shared" si="586"/>
        <v>0</v>
      </c>
      <c r="Q1749" s="7">
        <f t="shared" si="587"/>
        <v>3187766.2500000014</v>
      </c>
      <c r="R1749" s="44" t="str">
        <f>VLOOKUP(F1749,'Set up'!$A$2:$E$44,5,FALSE)</f>
        <v>Cash</v>
      </c>
      <c r="S1749" s="1" t="s">
        <v>1681</v>
      </c>
    </row>
    <row r="1750" spans="1:19" ht="15" customHeight="1" x14ac:dyDescent="0.3">
      <c r="A1750" s="4">
        <v>45084</v>
      </c>
      <c r="B1750" s="5">
        <f t="shared" si="571"/>
        <v>6</v>
      </c>
      <c r="C1750" s="5">
        <f t="shared" si="572"/>
        <v>2023</v>
      </c>
      <c r="D1750" s="105" t="s">
        <v>1620</v>
      </c>
      <c r="E1750" s="5" t="str">
        <f>VLOOKUP(F1750,'Set up'!$A$2:$C$44,2,FALSE)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63"/>
        <v>45084</v>
      </c>
      <c r="L1750" s="5">
        <f t="shared" si="581"/>
        <v>6</v>
      </c>
      <c r="M1750" s="5">
        <f t="shared" si="589"/>
        <v>2023</v>
      </c>
      <c r="N1750" s="6">
        <v>516</v>
      </c>
      <c r="O1750" s="6">
        <f t="shared" si="590"/>
        <v>-516</v>
      </c>
      <c r="P1750" s="6">
        <f t="shared" si="586"/>
        <v>0</v>
      </c>
      <c r="Q1750" s="7">
        <f t="shared" si="587"/>
        <v>3188282.2500000014</v>
      </c>
      <c r="R1750" s="44" t="str">
        <f>VLOOKUP(F1750,'Set up'!$A$2:$E$44,5,FALSE)</f>
        <v>Cash</v>
      </c>
      <c r="S1750" s="1" t="s">
        <v>1681</v>
      </c>
    </row>
    <row r="1751" spans="1:19" ht="15" customHeight="1" x14ac:dyDescent="0.3">
      <c r="A1751" s="4">
        <v>45084</v>
      </c>
      <c r="B1751" s="5">
        <f t="shared" ref="B1751" si="591">MONTH(A1751)</f>
        <v>6</v>
      </c>
      <c r="C1751" s="5">
        <f t="shared" ref="C1751" si="592">YEAR(A1751)</f>
        <v>2023</v>
      </c>
      <c r="D1751" s="105" t="s">
        <v>1620</v>
      </c>
      <c r="E1751" s="5" t="str">
        <f>VLOOKUP(F1751,'Set up'!$A$2:$C$44,2,FALSE)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63"/>
        <v>45084</v>
      </c>
      <c r="L1751" s="5">
        <f t="shared" si="581"/>
        <v>6</v>
      </c>
      <c r="M1751" s="5">
        <f t="shared" si="589"/>
        <v>2023</v>
      </c>
      <c r="N1751" s="6">
        <v>320</v>
      </c>
      <c r="O1751" s="6">
        <f t="shared" si="590"/>
        <v>-320</v>
      </c>
      <c r="P1751" s="6">
        <f t="shared" si="586"/>
        <v>0</v>
      </c>
      <c r="Q1751" s="7">
        <f t="shared" si="587"/>
        <v>3188602.2500000014</v>
      </c>
      <c r="R1751" s="44" t="str">
        <f>VLOOKUP(F1751,'Set up'!$A$2:$E$44,5,FALSE)</f>
        <v>Cash</v>
      </c>
      <c r="S1751" s="1" t="s">
        <v>1681</v>
      </c>
    </row>
    <row r="1752" spans="1:19" ht="15" customHeight="1" x14ac:dyDescent="0.3">
      <c r="A1752" s="4">
        <v>45085</v>
      </c>
      <c r="B1752" s="5">
        <f t="shared" ref="B1752:B1782" si="593">MONTH(A1752)</f>
        <v>6</v>
      </c>
      <c r="C1752" s="5">
        <f t="shared" ref="C1752:C1782" si="594">YEAR(A1752)</f>
        <v>2023</v>
      </c>
      <c r="D1752" s="105" t="s">
        <v>1621</v>
      </c>
      <c r="E1752" s="5" t="str">
        <f>VLOOKUP(F1752,'Set up'!$A$2:$C$44,2,FALSE)</f>
        <v>C00000039</v>
      </c>
      <c r="F1752" s="1" t="s">
        <v>1623</v>
      </c>
      <c r="G1752" s="89" t="s">
        <v>721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595">A1752+J1752</f>
        <v>45085</v>
      </c>
      <c r="L1752" s="5">
        <f t="shared" ref="L1752:L1803" si="596">MONTH(K1752)</f>
        <v>6</v>
      </c>
      <c r="M1752" s="5">
        <f t="shared" ref="M1752:M1803" si="597">YEAR(K1752)</f>
        <v>2023</v>
      </c>
      <c r="N1752" s="6">
        <v>1804</v>
      </c>
      <c r="O1752" s="6">
        <f t="shared" si="590"/>
        <v>-1804</v>
      </c>
      <c r="P1752" s="6">
        <f t="shared" ref="P1752:P1782" si="598">SUM(N1752+O1752)</f>
        <v>0</v>
      </c>
      <c r="Q1752" s="7">
        <f t="shared" ref="Q1752:Q1782" si="599">SUM(Q1751+N1752)</f>
        <v>3190406.2500000014</v>
      </c>
      <c r="R1752" s="44" t="str">
        <f>VLOOKUP(F1752,'Set up'!$A$2:$E$44,5,FALSE)</f>
        <v>Trsf</v>
      </c>
      <c r="S1752" s="1" t="s">
        <v>1669</v>
      </c>
    </row>
    <row r="1753" spans="1:19" ht="15" customHeight="1" x14ac:dyDescent="0.3">
      <c r="A1753" s="4">
        <v>45085</v>
      </c>
      <c r="B1753" s="5">
        <f t="shared" si="593"/>
        <v>6</v>
      </c>
      <c r="C1753" s="5">
        <f t="shared" si="594"/>
        <v>2023</v>
      </c>
      <c r="D1753" s="105" t="s">
        <v>1621</v>
      </c>
      <c r="E1753" s="5" t="str">
        <f>VLOOKUP(F1753,'Set up'!$A$2:$C$44,2,FALSE)</f>
        <v>C00000039</v>
      </c>
      <c r="F1753" s="1" t="s">
        <v>1623</v>
      </c>
      <c r="G1753" s="89" t="s">
        <v>915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595"/>
        <v>45085</v>
      </c>
      <c r="L1753" s="5">
        <f t="shared" si="596"/>
        <v>6</v>
      </c>
      <c r="M1753" s="5">
        <f t="shared" si="597"/>
        <v>2023</v>
      </c>
      <c r="N1753" s="6">
        <v>912</v>
      </c>
      <c r="O1753" s="6">
        <f t="shared" si="590"/>
        <v>-912</v>
      </c>
      <c r="P1753" s="6">
        <f t="shared" si="598"/>
        <v>0</v>
      </c>
      <c r="Q1753" s="7">
        <f t="shared" si="599"/>
        <v>3191318.2500000014</v>
      </c>
      <c r="R1753" s="44" t="str">
        <f>VLOOKUP(F1753,'Set up'!$A$2:$E$44,5,FALSE)</f>
        <v>Trsf</v>
      </c>
      <c r="S1753" s="1" t="s">
        <v>1669</v>
      </c>
    </row>
    <row r="1754" spans="1:19" ht="15" customHeight="1" x14ac:dyDescent="0.3">
      <c r="A1754" s="4">
        <v>45085</v>
      </c>
      <c r="B1754" s="5">
        <f t="shared" si="593"/>
        <v>6</v>
      </c>
      <c r="C1754" s="5">
        <f t="shared" si="594"/>
        <v>2023</v>
      </c>
      <c r="D1754" s="105" t="s">
        <v>1621</v>
      </c>
      <c r="E1754" s="5" t="str">
        <f>VLOOKUP(F1754,'Set up'!$A$2:$C$44,2,FALSE)</f>
        <v>C00000039</v>
      </c>
      <c r="F1754" s="1" t="s">
        <v>1623</v>
      </c>
      <c r="G1754" s="90" t="s">
        <v>1112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595"/>
        <v>45085</v>
      </c>
      <c r="L1754" s="5">
        <f t="shared" si="596"/>
        <v>6</v>
      </c>
      <c r="M1754" s="5">
        <f t="shared" si="597"/>
        <v>2023</v>
      </c>
      <c r="N1754" s="6">
        <v>62.5</v>
      </c>
      <c r="O1754" s="6">
        <f t="shared" si="590"/>
        <v>-62.5</v>
      </c>
      <c r="P1754" s="6">
        <f t="shared" si="598"/>
        <v>0</v>
      </c>
      <c r="Q1754" s="7">
        <f t="shared" si="599"/>
        <v>3191380.7500000014</v>
      </c>
      <c r="R1754" s="44" t="str">
        <f>VLOOKUP(F1754,'Set up'!$A$2:$E$44,5,FALSE)</f>
        <v>Trsf</v>
      </c>
      <c r="S1754" s="1" t="s">
        <v>1669</v>
      </c>
    </row>
    <row r="1755" spans="1:19" ht="15" customHeight="1" x14ac:dyDescent="0.3">
      <c r="A1755" s="4">
        <v>45085</v>
      </c>
      <c r="B1755" s="5">
        <f t="shared" si="593"/>
        <v>6</v>
      </c>
      <c r="C1755" s="5">
        <f t="shared" si="594"/>
        <v>2023</v>
      </c>
      <c r="D1755" s="105" t="s">
        <v>1621</v>
      </c>
      <c r="E1755" s="5" t="str">
        <f>VLOOKUP(F1755,'Set up'!$A$2:$C$44,2,FALSE)</f>
        <v>C00000039</v>
      </c>
      <c r="F1755" s="1" t="s">
        <v>1623</v>
      </c>
      <c r="G1755" s="90" t="s">
        <v>1063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595"/>
        <v>45085</v>
      </c>
      <c r="L1755" s="5">
        <f t="shared" si="596"/>
        <v>6</v>
      </c>
      <c r="M1755" s="5">
        <f t="shared" si="597"/>
        <v>2023</v>
      </c>
      <c r="N1755" s="6">
        <v>190</v>
      </c>
      <c r="O1755" s="6">
        <f t="shared" si="590"/>
        <v>-190</v>
      </c>
      <c r="P1755" s="6">
        <f t="shared" si="598"/>
        <v>0</v>
      </c>
      <c r="Q1755" s="7">
        <f t="shared" si="599"/>
        <v>3191570.7500000014</v>
      </c>
      <c r="R1755" s="44" t="str">
        <f>VLOOKUP(F1755,'Set up'!$A$2:$E$44,5,FALSE)</f>
        <v>Trsf</v>
      </c>
      <c r="S1755" s="1" t="s">
        <v>1669</v>
      </c>
    </row>
    <row r="1756" spans="1:19" ht="15" customHeight="1" x14ac:dyDescent="0.3">
      <c r="A1756" s="4">
        <v>45086</v>
      </c>
      <c r="B1756" s="5">
        <f t="shared" si="593"/>
        <v>6</v>
      </c>
      <c r="C1756" s="5">
        <f t="shared" si="594"/>
        <v>2023</v>
      </c>
      <c r="D1756" s="88" t="s">
        <v>1625</v>
      </c>
      <c r="E1756" s="5" t="str">
        <f>VLOOKUP(F1756,'Set up'!$A$2:$C$44,2,FALSE)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595"/>
        <v>45086</v>
      </c>
      <c r="L1756" s="5">
        <f t="shared" si="596"/>
        <v>6</v>
      </c>
      <c r="M1756" s="5">
        <f t="shared" si="597"/>
        <v>2023</v>
      </c>
      <c r="N1756" s="6">
        <v>1870</v>
      </c>
      <c r="O1756" s="6">
        <f t="shared" ref="O1756:O1766" si="600">-N1756</f>
        <v>-1870</v>
      </c>
      <c r="P1756" s="6">
        <f t="shared" si="598"/>
        <v>0</v>
      </c>
      <c r="Q1756" s="7">
        <f t="shared" si="599"/>
        <v>3193440.7500000014</v>
      </c>
      <c r="R1756" s="44" t="str">
        <f>VLOOKUP(F1756,'Set up'!$A$2:$E$44,5,FALSE)</f>
        <v>Trsf</v>
      </c>
      <c r="S1756" s="117" t="s">
        <v>1698</v>
      </c>
    </row>
    <row r="1757" spans="1:19" ht="15" customHeight="1" x14ac:dyDescent="0.3">
      <c r="A1757" s="4">
        <v>45086</v>
      </c>
      <c r="B1757" s="5">
        <f t="shared" si="593"/>
        <v>6</v>
      </c>
      <c r="C1757" s="5">
        <f t="shared" si="594"/>
        <v>2023</v>
      </c>
      <c r="D1757" s="88" t="s">
        <v>1625</v>
      </c>
      <c r="E1757" s="5" t="str">
        <f>VLOOKUP(F1757,'Set up'!$A$2:$C$44,2,FALSE)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595"/>
        <v>45086</v>
      </c>
      <c r="L1757" s="5">
        <f t="shared" si="596"/>
        <v>6</v>
      </c>
      <c r="M1757" s="5">
        <f t="shared" si="597"/>
        <v>2023</v>
      </c>
      <c r="N1757" s="6">
        <v>450</v>
      </c>
      <c r="O1757" s="6">
        <f t="shared" si="600"/>
        <v>-450</v>
      </c>
      <c r="P1757" s="6">
        <f t="shared" si="598"/>
        <v>0</v>
      </c>
      <c r="Q1757" s="7">
        <f t="shared" si="599"/>
        <v>3193890.7500000014</v>
      </c>
      <c r="R1757" s="44" t="str">
        <f>VLOOKUP(F1757,'Set up'!$A$2:$E$44,5,FALSE)</f>
        <v>Trsf</v>
      </c>
      <c r="S1757" s="117" t="s">
        <v>1698</v>
      </c>
    </row>
    <row r="1758" spans="1:19" ht="15" customHeight="1" x14ac:dyDescent="0.3">
      <c r="A1758" s="4">
        <v>45086</v>
      </c>
      <c r="B1758" s="5">
        <f t="shared" si="593"/>
        <v>6</v>
      </c>
      <c r="C1758" s="5">
        <f t="shared" si="594"/>
        <v>2023</v>
      </c>
      <c r="D1758" s="88" t="s">
        <v>1625</v>
      </c>
      <c r="E1758" s="5" t="str">
        <f>VLOOKUP(F1758,'Set up'!$A$2:$C$44,2,FALSE)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595"/>
        <v>45086</v>
      </c>
      <c r="L1758" s="5">
        <f t="shared" si="596"/>
        <v>6</v>
      </c>
      <c r="M1758" s="5">
        <f t="shared" si="597"/>
        <v>2023</v>
      </c>
      <c r="N1758" s="6">
        <v>225</v>
      </c>
      <c r="O1758" s="6">
        <f t="shared" si="600"/>
        <v>-225</v>
      </c>
      <c r="P1758" s="6">
        <f t="shared" si="598"/>
        <v>0</v>
      </c>
      <c r="Q1758" s="7">
        <f t="shared" si="599"/>
        <v>3194115.7500000014</v>
      </c>
      <c r="R1758" s="44" t="str">
        <f>VLOOKUP(F1758,'Set up'!$A$2:$E$44,5,FALSE)</f>
        <v>Trsf</v>
      </c>
      <c r="S1758" s="117" t="s">
        <v>1698</v>
      </c>
    </row>
    <row r="1759" spans="1:19" ht="15" customHeight="1" x14ac:dyDescent="0.3">
      <c r="A1759" s="4">
        <v>45086</v>
      </c>
      <c r="B1759" s="5">
        <f t="shared" si="593"/>
        <v>6</v>
      </c>
      <c r="C1759" s="5">
        <f t="shared" si="594"/>
        <v>2023</v>
      </c>
      <c r="D1759" s="88" t="s">
        <v>1625</v>
      </c>
      <c r="E1759" s="5" t="str">
        <f>VLOOKUP(F1759,'Set up'!$A$2:$C$44,2,FALSE)</f>
        <v>C00000034</v>
      </c>
      <c r="F1759" s="1" t="s">
        <v>1198</v>
      </c>
      <c r="G1759" s="90" t="s">
        <v>1624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595"/>
        <v>45086</v>
      </c>
      <c r="L1759" s="5">
        <f t="shared" si="596"/>
        <v>6</v>
      </c>
      <c r="M1759" s="5">
        <f t="shared" si="597"/>
        <v>2023</v>
      </c>
      <c r="N1759" s="6">
        <v>247.8</v>
      </c>
      <c r="O1759" s="91">
        <f>-247.8</f>
        <v>-247.8</v>
      </c>
      <c r="P1759" s="91">
        <f t="shared" si="598"/>
        <v>0</v>
      </c>
      <c r="Q1759" s="7">
        <f t="shared" si="599"/>
        <v>3194363.5500000012</v>
      </c>
      <c r="R1759" s="44" t="str">
        <f>VLOOKUP(F1759,'Set up'!$A$2:$E$44,5,FALSE)</f>
        <v>Trsf</v>
      </c>
      <c r="S1759" s="117" t="s">
        <v>1698</v>
      </c>
    </row>
    <row r="1760" spans="1:19" ht="15" customHeight="1" x14ac:dyDescent="0.3">
      <c r="A1760" s="4" t="s">
        <v>1628</v>
      </c>
      <c r="B1760" s="5">
        <f t="shared" si="593"/>
        <v>12</v>
      </c>
      <c r="C1760" s="5">
        <f t="shared" si="594"/>
        <v>2023</v>
      </c>
      <c r="D1760" s="88" t="s">
        <v>1626</v>
      </c>
      <c r="E1760" s="5" t="str">
        <f>VLOOKUP(F1760,'Set up'!$A$2:$C$44,2,FALSE)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595"/>
        <v>45266</v>
      </c>
      <c r="L1760" s="5">
        <f t="shared" si="596"/>
        <v>12</v>
      </c>
      <c r="M1760" s="5">
        <f t="shared" si="597"/>
        <v>2023</v>
      </c>
      <c r="N1760" s="6">
        <v>1870</v>
      </c>
      <c r="O1760" s="6">
        <f t="shared" si="600"/>
        <v>-1870</v>
      </c>
      <c r="P1760" s="6">
        <f t="shared" si="598"/>
        <v>0</v>
      </c>
      <c r="Q1760" s="7">
        <f t="shared" si="599"/>
        <v>3196233.5500000012</v>
      </c>
      <c r="R1760" s="44" t="str">
        <f>VLOOKUP(F1760,'Set up'!$A$2:$E$44,5,FALSE)</f>
        <v>Trsf</v>
      </c>
      <c r="S1760" s="1" t="s">
        <v>1674</v>
      </c>
    </row>
    <row r="1761" spans="1:19" ht="15" customHeight="1" x14ac:dyDescent="0.3">
      <c r="A1761" s="4" t="s">
        <v>1628</v>
      </c>
      <c r="B1761" s="5">
        <f t="shared" si="593"/>
        <v>12</v>
      </c>
      <c r="C1761" s="5">
        <f t="shared" si="594"/>
        <v>2023</v>
      </c>
      <c r="D1761" s="88" t="s">
        <v>1626</v>
      </c>
      <c r="E1761" s="5" t="str">
        <f>VLOOKUP(F1761,'Set up'!$A$2:$C$44,2,FALSE)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595"/>
        <v>45266</v>
      </c>
      <c r="L1761" s="5">
        <f t="shared" si="596"/>
        <v>12</v>
      </c>
      <c r="M1761" s="5">
        <f t="shared" si="597"/>
        <v>2023</v>
      </c>
      <c r="N1761" s="6">
        <v>450</v>
      </c>
      <c r="O1761" s="6">
        <f t="shared" si="600"/>
        <v>-450</v>
      </c>
      <c r="P1761" s="6">
        <f t="shared" si="598"/>
        <v>0</v>
      </c>
      <c r="Q1761" s="7">
        <f t="shared" si="599"/>
        <v>3196683.5500000012</v>
      </c>
      <c r="R1761" s="44" t="str">
        <f>VLOOKUP(F1761,'Set up'!$A$2:$E$44,5,FALSE)</f>
        <v>Trsf</v>
      </c>
      <c r="S1761" s="1" t="s">
        <v>1674</v>
      </c>
    </row>
    <row r="1762" spans="1:19" ht="15" customHeight="1" x14ac:dyDescent="0.3">
      <c r="A1762" s="4" t="s">
        <v>1628</v>
      </c>
      <c r="B1762" s="5">
        <f t="shared" si="593"/>
        <v>12</v>
      </c>
      <c r="C1762" s="5">
        <f t="shared" si="594"/>
        <v>2023</v>
      </c>
      <c r="D1762" s="88" t="s">
        <v>1626</v>
      </c>
      <c r="E1762" s="5" t="str">
        <f>VLOOKUP(F1762,'Set up'!$A$2:$C$44,2,FALSE)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595"/>
        <v>45266</v>
      </c>
      <c r="L1762" s="5">
        <f t="shared" si="596"/>
        <v>12</v>
      </c>
      <c r="M1762" s="5">
        <f t="shared" si="597"/>
        <v>2023</v>
      </c>
      <c r="N1762" s="6">
        <v>225</v>
      </c>
      <c r="O1762" s="6">
        <f t="shared" si="600"/>
        <v>-225</v>
      </c>
      <c r="P1762" s="6">
        <f t="shared" si="598"/>
        <v>0</v>
      </c>
      <c r="Q1762" s="7">
        <f t="shared" si="599"/>
        <v>3196908.5500000012</v>
      </c>
      <c r="R1762" s="44" t="str">
        <f>VLOOKUP(F1762,'Set up'!$A$2:$E$44,5,FALSE)</f>
        <v>Trsf</v>
      </c>
      <c r="S1762" s="1" t="s">
        <v>1674</v>
      </c>
    </row>
    <row r="1763" spans="1:19" ht="15" customHeight="1" x14ac:dyDescent="0.3">
      <c r="A1763" s="4" t="s">
        <v>1628</v>
      </c>
      <c r="B1763" s="5">
        <f t="shared" si="593"/>
        <v>12</v>
      </c>
      <c r="C1763" s="5">
        <f t="shared" si="594"/>
        <v>2023</v>
      </c>
      <c r="D1763" s="88" t="s">
        <v>1626</v>
      </c>
      <c r="E1763" s="5" t="str">
        <f>VLOOKUP(F1763,'Set up'!$A$2:$C$44,2,FALSE)</f>
        <v>C00000034</v>
      </c>
      <c r="F1763" s="1" t="s">
        <v>1198</v>
      </c>
      <c r="G1763" s="89" t="s">
        <v>1627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595"/>
        <v>45266</v>
      </c>
      <c r="L1763" s="5">
        <f t="shared" si="596"/>
        <v>12</v>
      </c>
      <c r="M1763" s="5">
        <f t="shared" si="597"/>
        <v>2023</v>
      </c>
      <c r="N1763" s="6">
        <v>236</v>
      </c>
      <c r="O1763" s="6">
        <f t="shared" si="600"/>
        <v>-236</v>
      </c>
      <c r="P1763" s="6">
        <f t="shared" si="598"/>
        <v>0</v>
      </c>
      <c r="Q1763" s="7">
        <f t="shared" si="599"/>
        <v>3197144.5500000012</v>
      </c>
      <c r="R1763" s="44" t="str">
        <f>VLOOKUP(F1763,'Set up'!$A$2:$E$44,5,FALSE)</f>
        <v>Trsf</v>
      </c>
      <c r="S1763" s="1" t="s">
        <v>1674</v>
      </c>
    </row>
    <row r="1764" spans="1:19" ht="15" customHeight="1" x14ac:dyDescent="0.3">
      <c r="A1764" s="4" t="s">
        <v>1628</v>
      </c>
      <c r="B1764" s="5">
        <f t="shared" si="593"/>
        <v>12</v>
      </c>
      <c r="C1764" s="5">
        <f t="shared" si="594"/>
        <v>2023</v>
      </c>
      <c r="D1764" s="88" t="s">
        <v>1626</v>
      </c>
      <c r="E1764" s="5" t="str">
        <f>VLOOKUP(F1764,'Set up'!$A$2:$C$44,2,FALSE)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595"/>
        <v>45266</v>
      </c>
      <c r="L1764" s="5">
        <f t="shared" si="596"/>
        <v>12</v>
      </c>
      <c r="M1764" s="5">
        <f t="shared" si="597"/>
        <v>2023</v>
      </c>
      <c r="N1764" s="6">
        <v>1390</v>
      </c>
      <c r="O1764" s="6">
        <f t="shared" si="600"/>
        <v>-1390</v>
      </c>
      <c r="P1764" s="6">
        <f t="shared" si="598"/>
        <v>0</v>
      </c>
      <c r="Q1764" s="7">
        <f t="shared" si="599"/>
        <v>3198534.5500000012</v>
      </c>
      <c r="R1764" s="44" t="str">
        <f>VLOOKUP(F1764,'Set up'!$A$2:$E$44,5,FALSE)</f>
        <v>Trsf</v>
      </c>
      <c r="S1764" s="1" t="s">
        <v>1674</v>
      </c>
    </row>
    <row r="1765" spans="1:19" ht="15" customHeight="1" x14ac:dyDescent="0.3">
      <c r="A1765" s="4" t="s">
        <v>1628</v>
      </c>
      <c r="B1765" s="5">
        <f t="shared" si="593"/>
        <v>12</v>
      </c>
      <c r="C1765" s="5">
        <f t="shared" si="594"/>
        <v>2023</v>
      </c>
      <c r="D1765" s="88" t="s">
        <v>1626</v>
      </c>
      <c r="E1765" s="5" t="str">
        <f>VLOOKUP(F1765,'Set up'!$A$2:$C$44,2,FALSE)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595"/>
        <v>45266</v>
      </c>
      <c r="L1765" s="5">
        <f t="shared" si="596"/>
        <v>12</v>
      </c>
      <c r="M1765" s="5">
        <f t="shared" si="597"/>
        <v>2023</v>
      </c>
      <c r="N1765" s="6">
        <v>187.5</v>
      </c>
      <c r="O1765" s="6">
        <f t="shared" si="600"/>
        <v>-187.5</v>
      </c>
      <c r="P1765" s="6">
        <f t="shared" si="598"/>
        <v>0</v>
      </c>
      <c r="Q1765" s="7">
        <f t="shared" si="599"/>
        <v>3198722.0500000012</v>
      </c>
      <c r="R1765" s="44" t="str">
        <f>VLOOKUP(F1765,'Set up'!$A$2:$E$44,5,FALSE)</f>
        <v>Trsf</v>
      </c>
      <c r="S1765" s="1" t="s">
        <v>1674</v>
      </c>
    </row>
    <row r="1766" spans="1:19" ht="15" customHeight="1" x14ac:dyDescent="0.3">
      <c r="A1766" s="4" t="s">
        <v>1628</v>
      </c>
      <c r="B1766" s="5">
        <f t="shared" si="593"/>
        <v>12</v>
      </c>
      <c r="C1766" s="5">
        <f t="shared" si="594"/>
        <v>2023</v>
      </c>
      <c r="D1766" s="88" t="s">
        <v>1626</v>
      </c>
      <c r="E1766" s="5" t="str">
        <f>VLOOKUP(F1766,'Set up'!$A$2:$C$44,2,FALSE)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595"/>
        <v>45266</v>
      </c>
      <c r="L1766" s="5">
        <f t="shared" si="596"/>
        <v>12</v>
      </c>
      <c r="M1766" s="5">
        <f t="shared" si="597"/>
        <v>2023</v>
      </c>
      <c r="N1766" s="6">
        <v>95</v>
      </c>
      <c r="O1766" s="6">
        <f t="shared" si="600"/>
        <v>-95</v>
      </c>
      <c r="P1766" s="6">
        <f t="shared" si="598"/>
        <v>0</v>
      </c>
      <c r="Q1766" s="7">
        <f t="shared" si="599"/>
        <v>3198817.0500000012</v>
      </c>
      <c r="R1766" s="44" t="str">
        <f>VLOOKUP(F1766,'Set up'!$A$2:$E$44,5,FALSE)</f>
        <v>Trsf</v>
      </c>
      <c r="S1766" s="1" t="s">
        <v>1674</v>
      </c>
    </row>
    <row r="1767" spans="1:19" ht="15" customHeight="1" x14ac:dyDescent="0.3">
      <c r="A1767" s="4">
        <v>45091</v>
      </c>
      <c r="B1767" s="5">
        <f t="shared" si="593"/>
        <v>6</v>
      </c>
      <c r="C1767" s="5">
        <f t="shared" si="594"/>
        <v>2023</v>
      </c>
      <c r="D1767" s="5" t="s">
        <v>1629</v>
      </c>
      <c r="E1767" s="5" t="str">
        <f>VLOOKUP(F1767,'Set up'!$A$2:$C$44,2,FALSE)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595"/>
        <v>45091</v>
      </c>
      <c r="L1767" s="5">
        <f t="shared" si="596"/>
        <v>6</v>
      </c>
      <c r="M1767" s="5">
        <f t="shared" si="597"/>
        <v>2023</v>
      </c>
      <c r="N1767" s="6">
        <v>150</v>
      </c>
      <c r="P1767" s="6">
        <f t="shared" si="598"/>
        <v>150</v>
      </c>
      <c r="Q1767" s="7">
        <f t="shared" si="599"/>
        <v>3198967.0500000012</v>
      </c>
      <c r="R1767" s="44" t="str">
        <f>VLOOKUP(F1767,'Set up'!$A$2:$E$44,5,FALSE)</f>
        <v>Trsf</v>
      </c>
    </row>
    <row r="1768" spans="1:19" ht="15" customHeight="1" x14ac:dyDescent="0.3">
      <c r="A1768" s="4">
        <v>45091</v>
      </c>
      <c r="B1768" s="5">
        <f t="shared" si="593"/>
        <v>6</v>
      </c>
      <c r="C1768" s="5">
        <f t="shared" si="594"/>
        <v>2023</v>
      </c>
      <c r="D1768" s="5" t="s">
        <v>1629</v>
      </c>
      <c r="E1768" s="5" t="str">
        <f>VLOOKUP(F1768,'Set up'!$A$2:$C$44,2,FALSE)</f>
        <v>C00000019</v>
      </c>
      <c r="F1768" s="1" t="s">
        <v>402</v>
      </c>
      <c r="G1768" s="89" t="s">
        <v>1630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595"/>
        <v>45091</v>
      </c>
      <c r="L1768" s="5">
        <f t="shared" si="596"/>
        <v>6</v>
      </c>
      <c r="M1768" s="5">
        <f t="shared" si="597"/>
        <v>2023</v>
      </c>
      <c r="N1768" s="6">
        <v>260</v>
      </c>
      <c r="P1768" s="6">
        <f t="shared" si="598"/>
        <v>260</v>
      </c>
      <c r="Q1768" s="7">
        <f t="shared" si="599"/>
        <v>3199227.0500000012</v>
      </c>
      <c r="R1768" s="44" t="str">
        <f>VLOOKUP(F1768,'Set up'!$A$2:$E$44,5,FALSE)</f>
        <v>Trsf</v>
      </c>
    </row>
    <row r="1769" spans="1:19" ht="15" customHeight="1" x14ac:dyDescent="0.3">
      <c r="A1769" s="4">
        <v>45092</v>
      </c>
      <c r="B1769" s="5">
        <f t="shared" si="593"/>
        <v>6</v>
      </c>
      <c r="C1769" s="5">
        <f t="shared" si="594"/>
        <v>2023</v>
      </c>
      <c r="D1769" s="5" t="s">
        <v>1631</v>
      </c>
      <c r="E1769" s="5" t="str">
        <f>VLOOKUP(F1769,'Set up'!$A$2:$C$44,2,FALSE)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595"/>
        <v>45092</v>
      </c>
      <c r="L1769" s="5">
        <f t="shared" si="596"/>
        <v>6</v>
      </c>
      <c r="M1769" s="5">
        <f t="shared" si="597"/>
        <v>2023</v>
      </c>
      <c r="N1769" s="6">
        <v>3608</v>
      </c>
      <c r="O1769" s="6">
        <f>-N1769</f>
        <v>-3608</v>
      </c>
      <c r="P1769" s="6">
        <f t="shared" si="598"/>
        <v>0</v>
      </c>
      <c r="Q1769" s="7">
        <f t="shared" si="599"/>
        <v>3202835.0500000012</v>
      </c>
      <c r="R1769" s="44" t="str">
        <f>VLOOKUP(F1769,'Set up'!$A$2:$E$44,5,FALSE)</f>
        <v>Cash</v>
      </c>
      <c r="S1769" s="1" t="s">
        <v>1682</v>
      </c>
    </row>
    <row r="1770" spans="1:19" ht="15" customHeight="1" x14ac:dyDescent="0.3">
      <c r="A1770" s="4">
        <v>45092</v>
      </c>
      <c r="B1770" s="5">
        <f t="shared" si="593"/>
        <v>6</v>
      </c>
      <c r="C1770" s="5">
        <f t="shared" si="594"/>
        <v>2023</v>
      </c>
      <c r="D1770" s="5" t="s">
        <v>1631</v>
      </c>
      <c r="E1770" s="5" t="str">
        <f>VLOOKUP(F1770,'Set up'!$A$2:$C$44,2,FALSE)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595"/>
        <v>45092</v>
      </c>
      <c r="L1770" s="5">
        <f t="shared" si="596"/>
        <v>6</v>
      </c>
      <c r="M1770" s="5">
        <f t="shared" si="597"/>
        <v>2023</v>
      </c>
      <c r="N1770" s="6">
        <v>474</v>
      </c>
      <c r="O1770" s="6">
        <f>-N1770</f>
        <v>-474</v>
      </c>
      <c r="P1770" s="6">
        <f t="shared" si="598"/>
        <v>0</v>
      </c>
      <c r="Q1770" s="7">
        <f t="shared" si="599"/>
        <v>3203309.0500000012</v>
      </c>
      <c r="R1770" s="44" t="str">
        <f>VLOOKUP(F1770,'Set up'!$A$2:$E$44,5,FALSE)</f>
        <v>Cash</v>
      </c>
      <c r="S1770" s="1" t="s">
        <v>1682</v>
      </c>
    </row>
    <row r="1771" spans="1:19" ht="15" customHeight="1" x14ac:dyDescent="0.3">
      <c r="A1771" s="4">
        <v>45092</v>
      </c>
      <c r="B1771" s="5">
        <f t="shared" si="593"/>
        <v>6</v>
      </c>
      <c r="C1771" s="5">
        <f t="shared" si="594"/>
        <v>2023</v>
      </c>
      <c r="D1771" s="5" t="s">
        <v>1631</v>
      </c>
      <c r="E1771" s="5" t="str">
        <f>VLOOKUP(F1771,'Set up'!$A$2:$C$44,2,FALSE)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595"/>
        <v>45092</v>
      </c>
      <c r="L1771" s="5">
        <f t="shared" si="596"/>
        <v>6</v>
      </c>
      <c r="M1771" s="5">
        <f t="shared" si="597"/>
        <v>2023</v>
      </c>
      <c r="N1771" s="6">
        <v>516</v>
      </c>
      <c r="O1771" s="6">
        <f>-N1771</f>
        <v>-516</v>
      </c>
      <c r="P1771" s="6">
        <f t="shared" si="598"/>
        <v>0</v>
      </c>
      <c r="Q1771" s="7">
        <f t="shared" si="599"/>
        <v>3203825.0500000012</v>
      </c>
      <c r="R1771" s="44" t="str">
        <f>VLOOKUP(F1771,'Set up'!$A$2:$E$44,5,FALSE)</f>
        <v>Cash</v>
      </c>
      <c r="S1771" s="1" t="s">
        <v>1682</v>
      </c>
    </row>
    <row r="1772" spans="1:19" ht="15" customHeight="1" x14ac:dyDescent="0.3">
      <c r="A1772" s="4">
        <v>45092</v>
      </c>
      <c r="B1772" s="5">
        <f t="shared" si="593"/>
        <v>6</v>
      </c>
      <c r="C1772" s="5">
        <f t="shared" si="594"/>
        <v>2023</v>
      </c>
      <c r="D1772" s="5" t="s">
        <v>1631</v>
      </c>
      <c r="E1772" s="5" t="str">
        <f>VLOOKUP(F1772,'Set up'!$A$2:$C$44,2,FALSE)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595"/>
        <v>45092</v>
      </c>
      <c r="L1772" s="5">
        <f t="shared" si="596"/>
        <v>6</v>
      </c>
      <c r="M1772" s="5">
        <f t="shared" si="597"/>
        <v>2023</v>
      </c>
      <c r="N1772" s="6">
        <v>320</v>
      </c>
      <c r="O1772" s="6">
        <f>-N1772</f>
        <v>-320</v>
      </c>
      <c r="P1772" s="6">
        <f t="shared" si="598"/>
        <v>0</v>
      </c>
      <c r="Q1772" s="7">
        <f t="shared" si="599"/>
        <v>3204145.0500000012</v>
      </c>
      <c r="R1772" s="44" t="str">
        <f>VLOOKUP(F1772,'Set up'!$A$2:$E$44,5,FALSE)</f>
        <v>Cash</v>
      </c>
      <c r="S1772" s="1" t="s">
        <v>1682</v>
      </c>
    </row>
    <row r="1773" spans="1:19" ht="15" customHeight="1" x14ac:dyDescent="0.3">
      <c r="A1773" s="4">
        <v>45092</v>
      </c>
      <c r="B1773" s="5">
        <f t="shared" si="593"/>
        <v>6</v>
      </c>
      <c r="C1773" s="5">
        <f t="shared" si="594"/>
        <v>2023</v>
      </c>
      <c r="D1773" s="5" t="s">
        <v>1632</v>
      </c>
      <c r="E1773" s="5" t="str">
        <f>VLOOKUP(F1773,'Set up'!$A$2:$C$44,2,FALSE)</f>
        <v>C00000038</v>
      </c>
      <c r="F1773" s="1" t="s">
        <v>1422</v>
      </c>
      <c r="G1773" s="89" t="s">
        <v>1633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595"/>
        <v>45092</v>
      </c>
      <c r="L1773" s="5">
        <f t="shared" si="596"/>
        <v>6</v>
      </c>
      <c r="M1773" s="5">
        <f t="shared" si="597"/>
        <v>2023</v>
      </c>
      <c r="N1773" s="6">
        <v>350</v>
      </c>
      <c r="O1773" s="6">
        <f t="shared" ref="O1773:O1776" si="601">-N1773</f>
        <v>-350</v>
      </c>
      <c r="P1773" s="6">
        <f t="shared" si="598"/>
        <v>0</v>
      </c>
      <c r="Q1773" s="7">
        <f t="shared" si="599"/>
        <v>3204495.0500000012</v>
      </c>
      <c r="R1773" s="44" t="str">
        <f>VLOOKUP(F1773,'Set up'!$A$2:$E$44,5,FALSE)</f>
        <v>Trsf</v>
      </c>
      <c r="S1773" s="1" t="s">
        <v>1680</v>
      </c>
    </row>
    <row r="1774" spans="1:19" ht="15" customHeight="1" x14ac:dyDescent="0.3">
      <c r="A1774" s="4">
        <v>45092</v>
      </c>
      <c r="B1774" s="5">
        <f t="shared" si="593"/>
        <v>6</v>
      </c>
      <c r="C1774" s="5">
        <f t="shared" si="594"/>
        <v>2023</v>
      </c>
      <c r="D1774" s="5" t="s">
        <v>1632</v>
      </c>
      <c r="E1774" s="5" t="str">
        <f>VLOOKUP(F1774,'Set up'!$A$2:$C$44,2,FALSE)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595"/>
        <v>45092</v>
      </c>
      <c r="L1774" s="5">
        <f t="shared" si="596"/>
        <v>6</v>
      </c>
      <c r="M1774" s="5">
        <f t="shared" si="597"/>
        <v>2023</v>
      </c>
      <c r="N1774" s="6">
        <v>105</v>
      </c>
      <c r="O1774" s="6">
        <f t="shared" si="601"/>
        <v>-105</v>
      </c>
      <c r="P1774" s="6">
        <f t="shared" si="598"/>
        <v>0</v>
      </c>
      <c r="Q1774" s="7">
        <f t="shared" si="599"/>
        <v>3204600.0500000012</v>
      </c>
      <c r="R1774" s="44" t="str">
        <f>VLOOKUP(F1774,'Set up'!$A$2:$E$44,5,FALSE)</f>
        <v>Trsf</v>
      </c>
      <c r="S1774" s="1" t="s">
        <v>1680</v>
      </c>
    </row>
    <row r="1775" spans="1:19" ht="15" customHeight="1" x14ac:dyDescent="0.3">
      <c r="A1775" s="4">
        <v>45092</v>
      </c>
      <c r="B1775" s="5">
        <f t="shared" si="593"/>
        <v>6</v>
      </c>
      <c r="C1775" s="5">
        <f t="shared" si="594"/>
        <v>2023</v>
      </c>
      <c r="D1775" s="5" t="s">
        <v>1632</v>
      </c>
      <c r="E1775" s="5" t="str">
        <f>VLOOKUP(F1775,'Set up'!$A$2:$C$44,2,FALSE)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595"/>
        <v>45092</v>
      </c>
      <c r="L1775" s="5">
        <f t="shared" si="596"/>
        <v>6</v>
      </c>
      <c r="M1775" s="5">
        <f t="shared" si="597"/>
        <v>2023</v>
      </c>
      <c r="N1775" s="6">
        <v>55</v>
      </c>
      <c r="O1775" s="6">
        <f t="shared" si="601"/>
        <v>-55</v>
      </c>
      <c r="P1775" s="6">
        <f t="shared" si="598"/>
        <v>0</v>
      </c>
      <c r="Q1775" s="7">
        <f t="shared" si="599"/>
        <v>3204655.0500000012</v>
      </c>
      <c r="R1775" s="44" t="str">
        <f>VLOOKUP(F1775,'Set up'!$A$2:$E$44,5,FALSE)</f>
        <v>Trsf</v>
      </c>
      <c r="S1775" s="1" t="s">
        <v>1680</v>
      </c>
    </row>
    <row r="1776" spans="1:19" ht="15" customHeight="1" x14ac:dyDescent="0.3">
      <c r="A1776" s="4">
        <v>45092</v>
      </c>
      <c r="B1776" s="5">
        <f t="shared" si="593"/>
        <v>6</v>
      </c>
      <c r="C1776" s="5">
        <f t="shared" si="594"/>
        <v>2023</v>
      </c>
      <c r="D1776" s="5" t="s">
        <v>1632</v>
      </c>
      <c r="E1776" s="5" t="str">
        <f>VLOOKUP(F1776,'Set up'!$A$2:$C$44,2,FALSE)</f>
        <v>C00000038</v>
      </c>
      <c r="F1776" s="1" t="s">
        <v>1422</v>
      </c>
      <c r="G1776" s="89" t="s">
        <v>1634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595"/>
        <v>45092</v>
      </c>
      <c r="L1776" s="5">
        <f t="shared" si="596"/>
        <v>6</v>
      </c>
      <c r="M1776" s="5">
        <f t="shared" si="597"/>
        <v>2023</v>
      </c>
      <c r="N1776" s="6">
        <v>80</v>
      </c>
      <c r="O1776" s="6">
        <f t="shared" si="601"/>
        <v>-80</v>
      </c>
      <c r="P1776" s="6">
        <f t="shared" si="598"/>
        <v>0</v>
      </c>
      <c r="Q1776" s="7">
        <f t="shared" si="599"/>
        <v>3204735.0500000012</v>
      </c>
      <c r="R1776" s="44" t="str">
        <f>VLOOKUP(F1776,'Set up'!$A$2:$E$44,5,FALSE)</f>
        <v>Trsf</v>
      </c>
      <c r="S1776" s="1" t="s">
        <v>1680</v>
      </c>
    </row>
    <row r="1777" spans="1:19" ht="15" customHeight="1" x14ac:dyDescent="0.3">
      <c r="A1777" s="4">
        <v>45092</v>
      </c>
      <c r="B1777" s="5">
        <f t="shared" si="593"/>
        <v>6</v>
      </c>
      <c r="C1777" s="5">
        <f t="shared" si="594"/>
        <v>2023</v>
      </c>
      <c r="D1777" s="5" t="s">
        <v>1635</v>
      </c>
      <c r="E1777" s="5" t="str">
        <f>VLOOKUP(F1777,'Set up'!$A$2:$C$44,2,FALSE)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595"/>
        <v>45092</v>
      </c>
      <c r="L1777" s="5">
        <f t="shared" si="596"/>
        <v>6</v>
      </c>
      <c r="M1777" s="5">
        <f t="shared" si="597"/>
        <v>2023</v>
      </c>
      <c r="N1777" s="6">
        <v>1870</v>
      </c>
      <c r="O1777" s="6">
        <f t="shared" ref="O1777:O1781" si="602">-N1777</f>
        <v>-1870</v>
      </c>
      <c r="P1777" s="6">
        <f t="shared" si="598"/>
        <v>0</v>
      </c>
      <c r="Q1777" s="7">
        <f t="shared" si="599"/>
        <v>3206605.0500000012</v>
      </c>
      <c r="R1777" s="44" t="str">
        <f>VLOOKUP(F1777,'Set up'!$A$2:$E$44,5,FALSE)</f>
        <v>Trsf</v>
      </c>
      <c r="S1777" s="1" t="s">
        <v>1675</v>
      </c>
    </row>
    <row r="1778" spans="1:19" ht="15" customHeight="1" x14ac:dyDescent="0.3">
      <c r="A1778" s="4">
        <v>45092</v>
      </c>
      <c r="B1778" s="5">
        <f t="shared" si="593"/>
        <v>6</v>
      </c>
      <c r="C1778" s="5">
        <f t="shared" si="594"/>
        <v>2023</v>
      </c>
      <c r="D1778" s="5" t="s">
        <v>1635</v>
      </c>
      <c r="E1778" s="5" t="str">
        <f>VLOOKUP(F1778,'Set up'!$A$2:$C$44,2,FALSE)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595"/>
        <v>45092</v>
      </c>
      <c r="L1778" s="5">
        <f t="shared" si="596"/>
        <v>6</v>
      </c>
      <c r="M1778" s="5">
        <f t="shared" si="597"/>
        <v>2023</v>
      </c>
      <c r="N1778" s="6">
        <v>450</v>
      </c>
      <c r="O1778" s="6">
        <f t="shared" si="602"/>
        <v>-450</v>
      </c>
      <c r="P1778" s="6">
        <f t="shared" si="598"/>
        <v>0</v>
      </c>
      <c r="Q1778" s="7">
        <f t="shared" si="599"/>
        <v>3207055.0500000012</v>
      </c>
      <c r="R1778" s="44" t="str">
        <f>VLOOKUP(F1778,'Set up'!$A$2:$E$44,5,FALSE)</f>
        <v>Trsf</v>
      </c>
      <c r="S1778" s="1" t="s">
        <v>1675</v>
      </c>
    </row>
    <row r="1779" spans="1:19" ht="15" customHeight="1" x14ac:dyDescent="0.3">
      <c r="A1779" s="4">
        <v>45092</v>
      </c>
      <c r="B1779" s="5">
        <f t="shared" si="593"/>
        <v>6</v>
      </c>
      <c r="C1779" s="5">
        <f t="shared" si="594"/>
        <v>2023</v>
      </c>
      <c r="D1779" s="5" t="s">
        <v>1635</v>
      </c>
      <c r="E1779" s="5" t="str">
        <f>VLOOKUP(F1779,'Set up'!$A$2:$C$44,2,FALSE)</f>
        <v>C00000034</v>
      </c>
      <c r="F1779" s="1" t="s">
        <v>1198</v>
      </c>
      <c r="G1779" s="89" t="s">
        <v>1627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595"/>
        <v>45092</v>
      </c>
      <c r="L1779" s="5">
        <f t="shared" si="596"/>
        <v>6</v>
      </c>
      <c r="M1779" s="5">
        <f t="shared" si="597"/>
        <v>2023</v>
      </c>
      <c r="N1779" s="6">
        <v>236</v>
      </c>
      <c r="O1779" s="6">
        <f t="shared" si="602"/>
        <v>-236</v>
      </c>
      <c r="P1779" s="6">
        <f t="shared" si="598"/>
        <v>0</v>
      </c>
      <c r="Q1779" s="7">
        <f t="shared" si="599"/>
        <v>3207291.0500000012</v>
      </c>
      <c r="R1779" s="44" t="str">
        <f>VLOOKUP(F1779,'Set up'!$A$2:$E$44,5,FALSE)</f>
        <v>Trsf</v>
      </c>
      <c r="S1779" s="1" t="s">
        <v>1675</v>
      </c>
    </row>
    <row r="1780" spans="1:19" ht="15" customHeight="1" x14ac:dyDescent="0.3">
      <c r="A1780" s="4">
        <v>45092</v>
      </c>
      <c r="B1780" s="5">
        <f t="shared" si="593"/>
        <v>6</v>
      </c>
      <c r="C1780" s="5">
        <f t="shared" si="594"/>
        <v>2023</v>
      </c>
      <c r="D1780" s="5" t="s">
        <v>1635</v>
      </c>
      <c r="E1780" s="5" t="str">
        <f>VLOOKUP(F1780,'Set up'!$A$2:$C$44,2,FALSE)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595"/>
        <v>45092</v>
      </c>
      <c r="L1780" s="5">
        <f t="shared" si="596"/>
        <v>6</v>
      </c>
      <c r="M1780" s="5">
        <f t="shared" si="597"/>
        <v>2023</v>
      </c>
      <c r="N1780" s="6">
        <v>1390</v>
      </c>
      <c r="O1780" s="6">
        <f t="shared" si="602"/>
        <v>-1390</v>
      </c>
      <c r="P1780" s="6">
        <f t="shared" si="598"/>
        <v>0</v>
      </c>
      <c r="Q1780" s="7">
        <f t="shared" si="599"/>
        <v>3208681.0500000012</v>
      </c>
      <c r="R1780" s="44" t="str">
        <f>VLOOKUP(F1780,'Set up'!$A$2:$E$44,5,FALSE)</f>
        <v>Trsf</v>
      </c>
      <c r="S1780" s="1" t="s">
        <v>1675</v>
      </c>
    </row>
    <row r="1781" spans="1:19" ht="15" customHeight="1" x14ac:dyDescent="0.3">
      <c r="A1781" s="4">
        <v>45092</v>
      </c>
      <c r="B1781" s="5">
        <f t="shared" si="593"/>
        <v>6</v>
      </c>
      <c r="C1781" s="5">
        <f t="shared" si="594"/>
        <v>2023</v>
      </c>
      <c r="D1781" s="5" t="s">
        <v>1635</v>
      </c>
      <c r="E1781" s="5" t="str">
        <f>VLOOKUP(F1781,'Set up'!$A$2:$C$44,2,FALSE)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595"/>
        <v>45092</v>
      </c>
      <c r="L1781" s="5">
        <f t="shared" si="596"/>
        <v>6</v>
      </c>
      <c r="M1781" s="5">
        <f t="shared" si="597"/>
        <v>2023</v>
      </c>
      <c r="N1781" s="6">
        <v>187.5</v>
      </c>
      <c r="O1781" s="6">
        <f t="shared" si="602"/>
        <v>-187.5</v>
      </c>
      <c r="P1781" s="6">
        <f t="shared" si="598"/>
        <v>0</v>
      </c>
      <c r="Q1781" s="7">
        <f t="shared" si="599"/>
        <v>3208868.5500000012</v>
      </c>
      <c r="R1781" s="44" t="str">
        <f>VLOOKUP(F1781,'Set up'!$A$2:$E$44,5,FALSE)</f>
        <v>Trsf</v>
      </c>
      <c r="S1781" s="1" t="s">
        <v>1675</v>
      </c>
    </row>
    <row r="1782" spans="1:19" ht="15" customHeight="1" x14ac:dyDescent="0.3">
      <c r="A1782" s="4" t="s">
        <v>1639</v>
      </c>
      <c r="B1782" s="5" t="e">
        <f t="shared" si="593"/>
        <v>#VALUE!</v>
      </c>
      <c r="C1782" s="5" t="e">
        <f t="shared" si="594"/>
        <v>#VALUE!</v>
      </c>
      <c r="D1782" s="5" t="s">
        <v>1636</v>
      </c>
      <c r="E1782" s="5" t="str">
        <f>VLOOKUP(F1782,'Set up'!$A$2:$C$44,2,FALSE)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 t="e">
        <f t="shared" si="595"/>
        <v>#VALUE!</v>
      </c>
      <c r="L1782" s="5" t="e">
        <f t="shared" si="596"/>
        <v>#VALUE!</v>
      </c>
      <c r="M1782" s="5" t="e">
        <f t="shared" si="597"/>
        <v>#VALUE!</v>
      </c>
      <c r="N1782" s="96">
        <v>375</v>
      </c>
      <c r="P1782" s="6">
        <f t="shared" si="598"/>
        <v>375</v>
      </c>
      <c r="Q1782" s="7">
        <f t="shared" si="599"/>
        <v>3209243.5500000012</v>
      </c>
      <c r="R1782" s="44" t="str">
        <f>VLOOKUP(F1782,'Set up'!$A$2:$E$44,5,FALSE)</f>
        <v>Trsf</v>
      </c>
    </row>
    <row r="1783" spans="1:19" ht="15" customHeight="1" x14ac:dyDescent="0.3">
      <c r="A1783" s="4" t="s">
        <v>1639</v>
      </c>
      <c r="B1783" s="5" t="e">
        <f t="shared" ref="B1783:B1803" si="603">MONTH(A1783)</f>
        <v>#VALUE!</v>
      </c>
      <c r="C1783" s="5" t="e">
        <f t="shared" ref="C1783:C1803" si="604">YEAR(A1783)</f>
        <v>#VALUE!</v>
      </c>
      <c r="D1783" s="5" t="s">
        <v>1637</v>
      </c>
      <c r="E1783" s="5" t="str">
        <f>VLOOKUP(F1783,'Set up'!$A$2:$C$44,2,FALSE)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 t="e">
        <f t="shared" si="595"/>
        <v>#VALUE!</v>
      </c>
      <c r="L1783" s="5" t="e">
        <f t="shared" si="596"/>
        <v>#VALUE!</v>
      </c>
      <c r="M1783" s="5" t="e">
        <f t="shared" si="597"/>
        <v>#VALUE!</v>
      </c>
      <c r="N1783" s="6">
        <v>10692</v>
      </c>
      <c r="P1783" s="6">
        <f t="shared" ref="P1783:P1825" si="605">SUM(N1783+O1783)</f>
        <v>10692</v>
      </c>
      <c r="Q1783" s="7">
        <f t="shared" ref="Q1783:Q1825" si="606">SUM(Q1782+N1783)</f>
        <v>3219935.5500000012</v>
      </c>
      <c r="R1783" s="44" t="str">
        <f>VLOOKUP(F1783,'Set up'!$A$2:$E$44,5,FALSE)</f>
        <v>Trsf</v>
      </c>
    </row>
    <row r="1784" spans="1:19" ht="15" customHeight="1" x14ac:dyDescent="0.3">
      <c r="A1784" s="4" t="s">
        <v>1639</v>
      </c>
      <c r="B1784" s="5" t="e">
        <f t="shared" si="603"/>
        <v>#VALUE!</v>
      </c>
      <c r="C1784" s="5" t="e">
        <f t="shared" si="604"/>
        <v>#VALUE!</v>
      </c>
      <c r="D1784" s="5" t="s">
        <v>1637</v>
      </c>
      <c r="E1784" s="5" t="str">
        <f>VLOOKUP(F1784,'Set up'!$A$2:$C$44,2,FALSE)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 t="e">
        <f t="shared" si="595"/>
        <v>#VALUE!</v>
      </c>
      <c r="L1784" s="5" t="e">
        <f t="shared" si="596"/>
        <v>#VALUE!</v>
      </c>
      <c r="M1784" s="5" t="e">
        <f t="shared" si="597"/>
        <v>#VALUE!</v>
      </c>
      <c r="N1784" s="6">
        <v>1575</v>
      </c>
      <c r="P1784" s="6">
        <f t="shared" si="605"/>
        <v>1575</v>
      </c>
      <c r="Q1784" s="7">
        <f t="shared" si="606"/>
        <v>3221510.5500000012</v>
      </c>
      <c r="R1784" s="44" t="str">
        <f>VLOOKUP(F1784,'Set up'!$A$2:$E$44,5,FALSE)</f>
        <v>Trsf</v>
      </c>
    </row>
    <row r="1785" spans="1:19" ht="15" customHeight="1" x14ac:dyDescent="0.3">
      <c r="A1785" s="4" t="s">
        <v>1639</v>
      </c>
      <c r="B1785" s="5" t="e">
        <f t="shared" si="603"/>
        <v>#VALUE!</v>
      </c>
      <c r="C1785" s="5" t="e">
        <f t="shared" si="604"/>
        <v>#VALUE!</v>
      </c>
      <c r="D1785" s="5" t="s">
        <v>1637</v>
      </c>
      <c r="E1785" s="5" t="str">
        <f>VLOOKUP(F1785,'Set up'!$A$2:$C$44,2,FALSE)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 t="e">
        <f t="shared" si="595"/>
        <v>#VALUE!</v>
      </c>
      <c r="L1785" s="5" t="e">
        <f t="shared" si="596"/>
        <v>#VALUE!</v>
      </c>
      <c r="M1785" s="5" t="e">
        <f t="shared" si="597"/>
        <v>#VALUE!</v>
      </c>
      <c r="N1785" s="6">
        <v>1620</v>
      </c>
      <c r="P1785" s="6">
        <f t="shared" si="605"/>
        <v>1620</v>
      </c>
      <c r="Q1785" s="7">
        <f t="shared" si="606"/>
        <v>3223130.5500000012</v>
      </c>
      <c r="R1785" s="44" t="str">
        <f>VLOOKUP(F1785,'Set up'!$A$2:$E$44,5,FALSE)</f>
        <v>Trsf</v>
      </c>
    </row>
    <row r="1786" spans="1:19" ht="15" customHeight="1" x14ac:dyDescent="0.3">
      <c r="A1786" s="4" t="s">
        <v>1639</v>
      </c>
      <c r="B1786" s="5" t="e">
        <f t="shared" si="603"/>
        <v>#VALUE!</v>
      </c>
      <c r="C1786" s="5" t="e">
        <f t="shared" si="604"/>
        <v>#VALUE!</v>
      </c>
      <c r="D1786" s="5" t="s">
        <v>1637</v>
      </c>
      <c r="E1786" s="5" t="str">
        <f>VLOOKUP(F1786,'Set up'!$A$2:$C$44,2,FALSE)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 t="e">
        <f t="shared" si="595"/>
        <v>#VALUE!</v>
      </c>
      <c r="L1786" s="5" t="e">
        <f t="shared" si="596"/>
        <v>#VALUE!</v>
      </c>
      <c r="M1786" s="5" t="e">
        <f t="shared" si="597"/>
        <v>#VALUE!</v>
      </c>
      <c r="N1786" s="6">
        <v>2480</v>
      </c>
      <c r="P1786" s="6">
        <f t="shared" si="605"/>
        <v>2480</v>
      </c>
      <c r="Q1786" s="7">
        <f t="shared" si="606"/>
        <v>3225610.5500000012</v>
      </c>
      <c r="R1786" s="44" t="str">
        <f>VLOOKUP(F1786,'Set up'!$A$2:$E$44,5,FALSE)</f>
        <v>Trsf</v>
      </c>
    </row>
    <row r="1787" spans="1:19" ht="15" customHeight="1" x14ac:dyDescent="0.3">
      <c r="A1787" s="4" t="s">
        <v>1639</v>
      </c>
      <c r="B1787" s="5" t="e">
        <f t="shared" si="603"/>
        <v>#VALUE!</v>
      </c>
      <c r="C1787" s="5" t="e">
        <f t="shared" si="604"/>
        <v>#VALUE!</v>
      </c>
      <c r="D1787" s="5" t="s">
        <v>1638</v>
      </c>
      <c r="E1787" s="5" t="str">
        <f>VLOOKUP(F1787,'Set up'!$A$2:$C$44,2,FALSE)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 t="e">
        <f t="shared" si="595"/>
        <v>#VALUE!</v>
      </c>
      <c r="L1787" s="5" t="e">
        <f t="shared" si="596"/>
        <v>#VALUE!</v>
      </c>
      <c r="M1787" s="5" t="e">
        <f t="shared" si="597"/>
        <v>#VALUE!</v>
      </c>
      <c r="N1787" s="6">
        <v>16434</v>
      </c>
      <c r="O1787" s="6">
        <f t="shared" ref="O1787:O1807" si="607">-N1787</f>
        <v>-16434</v>
      </c>
      <c r="P1787" s="6">
        <f t="shared" si="605"/>
        <v>0</v>
      </c>
      <c r="Q1787" s="7">
        <f t="shared" si="606"/>
        <v>3242044.5500000012</v>
      </c>
      <c r="R1787" s="44" t="str">
        <f>VLOOKUP(F1787,'Set up'!$A$2:$E$44,5,FALSE)</f>
        <v>Chq</v>
      </c>
      <c r="S1787" s="1" t="s">
        <v>1691</v>
      </c>
    </row>
    <row r="1788" spans="1:19" ht="15" customHeight="1" x14ac:dyDescent="0.3">
      <c r="A1788" s="4" t="s">
        <v>1643</v>
      </c>
      <c r="B1788" s="5" t="e">
        <f t="shared" si="603"/>
        <v>#VALUE!</v>
      </c>
      <c r="C1788" s="5" t="e">
        <f t="shared" si="604"/>
        <v>#VALUE!</v>
      </c>
      <c r="D1788" s="105" t="s">
        <v>1638</v>
      </c>
      <c r="E1788" s="5" t="str">
        <f>VLOOKUP(F1788,'Set up'!$A$2:$C$44,2,FALSE)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 t="e">
        <f t="shared" si="595"/>
        <v>#VALUE!</v>
      </c>
      <c r="L1788" s="5" t="e">
        <f t="shared" si="596"/>
        <v>#VALUE!</v>
      </c>
      <c r="M1788" s="5" t="e">
        <f t="shared" si="597"/>
        <v>#VALUE!</v>
      </c>
      <c r="N1788" s="6">
        <v>4266</v>
      </c>
      <c r="O1788" s="6">
        <f t="shared" si="607"/>
        <v>-4266</v>
      </c>
      <c r="P1788" s="6">
        <f t="shared" si="605"/>
        <v>0</v>
      </c>
      <c r="Q1788" s="7">
        <f t="shared" si="606"/>
        <v>3246310.5500000012</v>
      </c>
      <c r="R1788" s="44" t="str">
        <f>VLOOKUP(F1788,'Set up'!$A$2:$E$44,5,FALSE)</f>
        <v>Chq</v>
      </c>
      <c r="S1788" s="1" t="s">
        <v>1691</v>
      </c>
    </row>
    <row r="1789" spans="1:19" ht="15" customHeight="1" x14ac:dyDescent="0.3">
      <c r="A1789" s="4" t="s">
        <v>1643</v>
      </c>
      <c r="B1789" s="5" t="e">
        <f t="shared" si="603"/>
        <v>#VALUE!</v>
      </c>
      <c r="C1789" s="5" t="e">
        <f t="shared" si="604"/>
        <v>#VALUE!</v>
      </c>
      <c r="D1789" s="105" t="s">
        <v>1638</v>
      </c>
      <c r="E1789" s="5" t="str">
        <f>VLOOKUP(F1789,'Set up'!$A$2:$C$44,2,FALSE)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 t="e">
        <f t="shared" si="595"/>
        <v>#VALUE!</v>
      </c>
      <c r="L1789" s="5" t="e">
        <f t="shared" si="596"/>
        <v>#VALUE!</v>
      </c>
      <c r="M1789" s="5" t="e">
        <f t="shared" si="597"/>
        <v>#VALUE!</v>
      </c>
      <c r="N1789" s="6">
        <v>2559.6000000000004</v>
      </c>
      <c r="O1789" s="6">
        <f t="shared" si="607"/>
        <v>-2559.6000000000004</v>
      </c>
      <c r="P1789" s="6">
        <f t="shared" si="605"/>
        <v>0</v>
      </c>
      <c r="Q1789" s="7">
        <f t="shared" si="606"/>
        <v>3248870.1500000013</v>
      </c>
      <c r="R1789" s="44" t="str">
        <f>VLOOKUP(F1789,'Set up'!$A$2:$E$44,5,FALSE)</f>
        <v>Chq</v>
      </c>
      <c r="S1789" s="1" t="s">
        <v>1691</v>
      </c>
    </row>
    <row r="1790" spans="1:19" ht="15" customHeight="1" x14ac:dyDescent="0.3">
      <c r="A1790" s="4" t="s">
        <v>1643</v>
      </c>
      <c r="B1790" s="5" t="e">
        <f t="shared" si="603"/>
        <v>#VALUE!</v>
      </c>
      <c r="C1790" s="5" t="e">
        <f t="shared" si="604"/>
        <v>#VALUE!</v>
      </c>
      <c r="D1790" s="105" t="s">
        <v>1638</v>
      </c>
      <c r="E1790" s="5" t="str">
        <f>VLOOKUP(F1790,'Set up'!$A$2:$C$44,2,FALSE)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 t="e">
        <f t="shared" si="595"/>
        <v>#VALUE!</v>
      </c>
      <c r="L1790" s="5" t="e">
        <f t="shared" si="596"/>
        <v>#VALUE!</v>
      </c>
      <c r="M1790" s="5" t="e">
        <f t="shared" si="597"/>
        <v>#VALUE!</v>
      </c>
      <c r="N1790" s="6">
        <v>4128</v>
      </c>
      <c r="O1790" s="6">
        <f t="shared" si="607"/>
        <v>-4128</v>
      </c>
      <c r="P1790" s="6">
        <f t="shared" si="605"/>
        <v>0</v>
      </c>
      <c r="Q1790" s="7">
        <f t="shared" si="606"/>
        <v>3252998.1500000013</v>
      </c>
      <c r="R1790" s="44" t="str">
        <f>VLOOKUP(F1790,'Set up'!$A$2:$E$44,5,FALSE)</f>
        <v>Chq</v>
      </c>
      <c r="S1790" s="1" t="s">
        <v>1691</v>
      </c>
    </row>
    <row r="1791" spans="1:19" ht="15" customHeight="1" x14ac:dyDescent="0.3">
      <c r="A1791" s="4" t="s">
        <v>1643</v>
      </c>
      <c r="B1791" s="5" t="e">
        <f t="shared" si="603"/>
        <v>#VALUE!</v>
      </c>
      <c r="C1791" s="5" t="e">
        <f t="shared" si="604"/>
        <v>#VALUE!</v>
      </c>
      <c r="D1791" s="105" t="s">
        <v>1638</v>
      </c>
      <c r="E1791" s="5" t="str">
        <f>VLOOKUP(F1791,'Set up'!$A$2:$C$44,2,FALSE)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 t="e">
        <f t="shared" si="595"/>
        <v>#VALUE!</v>
      </c>
      <c r="L1791" s="5" t="e">
        <f t="shared" si="596"/>
        <v>#VALUE!</v>
      </c>
      <c r="M1791" s="5" t="e">
        <f t="shared" si="597"/>
        <v>#VALUE!</v>
      </c>
      <c r="N1791" s="6">
        <v>750</v>
      </c>
      <c r="O1791" s="6">
        <f t="shared" si="607"/>
        <v>-750</v>
      </c>
      <c r="P1791" s="6">
        <f t="shared" si="605"/>
        <v>0</v>
      </c>
      <c r="Q1791" s="7">
        <f t="shared" si="606"/>
        <v>3253748.1500000013</v>
      </c>
      <c r="R1791" s="44" t="str">
        <f>VLOOKUP(F1791,'Set up'!$A$2:$E$44,5,FALSE)</f>
        <v>Chq</v>
      </c>
      <c r="S1791" s="1" t="s">
        <v>1691</v>
      </c>
    </row>
    <row r="1792" spans="1:19" ht="15" customHeight="1" x14ac:dyDescent="0.3">
      <c r="A1792" s="4" t="s">
        <v>1643</v>
      </c>
      <c r="B1792" s="5" t="e">
        <f t="shared" si="603"/>
        <v>#VALUE!</v>
      </c>
      <c r="C1792" s="5" t="e">
        <f t="shared" si="604"/>
        <v>#VALUE!</v>
      </c>
      <c r="D1792" s="105" t="s">
        <v>1638</v>
      </c>
      <c r="E1792" s="5" t="str">
        <f>VLOOKUP(F1792,'Set up'!$A$2:$C$44,2,FALSE)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 t="e">
        <f t="shared" si="595"/>
        <v>#VALUE!</v>
      </c>
      <c r="L1792" s="5" t="e">
        <f t="shared" si="596"/>
        <v>#VALUE!</v>
      </c>
      <c r="M1792" s="5" t="e">
        <f t="shared" si="597"/>
        <v>#VALUE!</v>
      </c>
      <c r="N1792" s="6">
        <v>2400</v>
      </c>
      <c r="O1792" s="6">
        <f t="shared" si="607"/>
        <v>-2400</v>
      </c>
      <c r="P1792" s="6">
        <f t="shared" si="605"/>
        <v>0</v>
      </c>
      <c r="Q1792" s="7">
        <f t="shared" si="606"/>
        <v>3256148.1500000013</v>
      </c>
      <c r="R1792" s="44" t="str">
        <f>VLOOKUP(F1792,'Set up'!$A$2:$E$44,5,FALSE)</f>
        <v>Chq</v>
      </c>
      <c r="S1792" s="1" t="s">
        <v>1691</v>
      </c>
    </row>
    <row r="1793" spans="1:19" ht="15" customHeight="1" x14ac:dyDescent="0.3">
      <c r="A1793" s="4" t="s">
        <v>1643</v>
      </c>
      <c r="B1793" s="5" t="e">
        <f t="shared" si="603"/>
        <v>#VALUE!</v>
      </c>
      <c r="C1793" s="5" t="e">
        <f t="shared" si="604"/>
        <v>#VALUE!</v>
      </c>
      <c r="D1793" s="105" t="s">
        <v>1638</v>
      </c>
      <c r="E1793" s="5" t="str">
        <f>VLOOKUP(F1793,'Set up'!$A$2:$C$44,2,FALSE)</f>
        <v>C00000013</v>
      </c>
      <c r="F1793" s="1" t="s">
        <v>1455</v>
      </c>
      <c r="G1793" s="89" t="s">
        <v>1640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 t="e">
        <f t="shared" si="595"/>
        <v>#VALUE!</v>
      </c>
      <c r="L1793" s="5" t="e">
        <f t="shared" si="596"/>
        <v>#VALUE!</v>
      </c>
      <c r="M1793" s="5" t="e">
        <f t="shared" si="597"/>
        <v>#VALUE!</v>
      </c>
      <c r="N1793" s="6">
        <v>2150</v>
      </c>
      <c r="O1793" s="6">
        <f t="shared" si="607"/>
        <v>-2150</v>
      </c>
      <c r="P1793" s="6">
        <f t="shared" si="605"/>
        <v>0</v>
      </c>
      <c r="Q1793" s="7">
        <f t="shared" si="606"/>
        <v>3258298.1500000013</v>
      </c>
      <c r="R1793" s="44" t="str">
        <f>VLOOKUP(F1793,'Set up'!$A$2:$E$44,5,FALSE)</f>
        <v>Chq</v>
      </c>
      <c r="S1793" s="1" t="s">
        <v>1691</v>
      </c>
    </row>
    <row r="1794" spans="1:19" ht="15" customHeight="1" x14ac:dyDescent="0.3">
      <c r="A1794" s="4" t="s">
        <v>1643</v>
      </c>
      <c r="B1794" s="5" t="e">
        <f t="shared" si="603"/>
        <v>#VALUE!</v>
      </c>
      <c r="C1794" s="5" t="e">
        <f t="shared" si="604"/>
        <v>#VALUE!</v>
      </c>
      <c r="D1794" s="105" t="s">
        <v>1638</v>
      </c>
      <c r="E1794" s="5" t="str">
        <f>VLOOKUP(F1794,'Set up'!$A$2:$C$44,2,FALSE)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 t="e">
        <f t="shared" si="595"/>
        <v>#VALUE!</v>
      </c>
      <c r="L1794" s="5" t="e">
        <f t="shared" si="596"/>
        <v>#VALUE!</v>
      </c>
      <c r="M1794" s="5" t="e">
        <f t="shared" si="597"/>
        <v>#VALUE!</v>
      </c>
      <c r="N1794" s="6">
        <v>1100</v>
      </c>
      <c r="O1794" s="6">
        <f t="shared" si="607"/>
        <v>-1100</v>
      </c>
      <c r="P1794" s="6">
        <f t="shared" si="605"/>
        <v>0</v>
      </c>
      <c r="Q1794" s="7">
        <f t="shared" si="606"/>
        <v>3259398.1500000013</v>
      </c>
      <c r="R1794" s="44" t="str">
        <f>VLOOKUP(F1794,'Set up'!$A$2:$E$44,5,FALSE)</f>
        <v>Chq</v>
      </c>
      <c r="S1794" s="1" t="s">
        <v>1691</v>
      </c>
    </row>
    <row r="1795" spans="1:19" ht="15" customHeight="1" x14ac:dyDescent="0.3">
      <c r="A1795" s="4" t="s">
        <v>1643</v>
      </c>
      <c r="B1795" s="5" t="e">
        <f t="shared" si="603"/>
        <v>#VALUE!</v>
      </c>
      <c r="C1795" s="5" t="e">
        <f t="shared" si="604"/>
        <v>#VALUE!</v>
      </c>
      <c r="D1795" s="105" t="s">
        <v>1638</v>
      </c>
      <c r="E1795" s="5" t="str">
        <f>VLOOKUP(F1795,'Set up'!$A$2:$C$44,2,FALSE)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 t="e">
        <f t="shared" si="595"/>
        <v>#VALUE!</v>
      </c>
      <c r="L1795" s="5" t="e">
        <f t="shared" si="596"/>
        <v>#VALUE!</v>
      </c>
      <c r="M1795" s="5" t="e">
        <f t="shared" si="597"/>
        <v>#VALUE!</v>
      </c>
      <c r="N1795" s="6">
        <v>180</v>
      </c>
      <c r="O1795" s="6">
        <f t="shared" si="607"/>
        <v>-180</v>
      </c>
      <c r="P1795" s="6">
        <f t="shared" si="605"/>
        <v>0</v>
      </c>
      <c r="Q1795" s="7">
        <f t="shared" si="606"/>
        <v>3259578.1500000013</v>
      </c>
      <c r="R1795" s="44" t="str">
        <f>VLOOKUP(F1795,'Set up'!$A$2:$E$44,5,FALSE)</f>
        <v>Chq</v>
      </c>
      <c r="S1795" s="1" t="s">
        <v>1691</v>
      </c>
    </row>
    <row r="1796" spans="1:19" ht="15" customHeight="1" x14ac:dyDescent="0.3">
      <c r="A1796" s="4" t="s">
        <v>1643</v>
      </c>
      <c r="B1796" s="5" t="e">
        <f t="shared" si="603"/>
        <v>#VALUE!</v>
      </c>
      <c r="C1796" s="5" t="e">
        <f t="shared" si="604"/>
        <v>#VALUE!</v>
      </c>
      <c r="D1796" s="105" t="s">
        <v>1638</v>
      </c>
      <c r="E1796" s="5" t="str">
        <f>VLOOKUP(F1796,'Set up'!$A$2:$C$44,2,FALSE)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 t="e">
        <f t="shared" si="595"/>
        <v>#VALUE!</v>
      </c>
      <c r="L1796" s="5" t="e">
        <f t="shared" si="596"/>
        <v>#VALUE!</v>
      </c>
      <c r="M1796" s="5" t="e">
        <f t="shared" si="597"/>
        <v>#VALUE!</v>
      </c>
      <c r="N1796" s="6">
        <v>110.4</v>
      </c>
      <c r="O1796" s="6">
        <f t="shared" si="607"/>
        <v>-110.4</v>
      </c>
      <c r="P1796" s="6">
        <f t="shared" si="605"/>
        <v>0</v>
      </c>
      <c r="Q1796" s="7">
        <f t="shared" si="606"/>
        <v>3259688.5500000012</v>
      </c>
      <c r="R1796" s="44" t="str">
        <f>VLOOKUP(F1796,'Set up'!$A$2:$E$44,5,FALSE)</f>
        <v>Chq</v>
      </c>
      <c r="S1796" s="1" t="s">
        <v>1691</v>
      </c>
    </row>
    <row r="1797" spans="1:19" ht="15" customHeight="1" x14ac:dyDescent="0.3">
      <c r="A1797" s="4" t="s">
        <v>1643</v>
      </c>
      <c r="B1797" s="5" t="e">
        <f t="shared" si="603"/>
        <v>#VALUE!</v>
      </c>
      <c r="C1797" s="5" t="e">
        <f t="shared" si="604"/>
        <v>#VALUE!</v>
      </c>
      <c r="D1797" s="105" t="s">
        <v>1638</v>
      </c>
      <c r="E1797" s="5" t="str">
        <f>VLOOKUP(F1797,'Set up'!$A$2:$C$44,2,FALSE)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 t="e">
        <f t="shared" si="595"/>
        <v>#VALUE!</v>
      </c>
      <c r="L1797" s="5" t="e">
        <f t="shared" si="596"/>
        <v>#VALUE!</v>
      </c>
      <c r="M1797" s="5" t="e">
        <f t="shared" si="597"/>
        <v>#VALUE!</v>
      </c>
      <c r="N1797" s="6">
        <v>1108.4000000000001</v>
      </c>
      <c r="O1797" s="6">
        <f t="shared" si="607"/>
        <v>-1108.4000000000001</v>
      </c>
      <c r="P1797" s="6">
        <f t="shared" si="605"/>
        <v>0</v>
      </c>
      <c r="Q1797" s="7">
        <f t="shared" si="606"/>
        <v>3260796.9500000011</v>
      </c>
      <c r="R1797" s="44" t="str">
        <f>VLOOKUP(F1797,'Set up'!$A$2:$E$44,5,FALSE)</f>
        <v>Chq</v>
      </c>
      <c r="S1797" s="1" t="s">
        <v>1691</v>
      </c>
    </row>
    <row r="1798" spans="1:19" ht="15" customHeight="1" x14ac:dyDescent="0.3">
      <c r="A1798" s="4" t="s">
        <v>1643</v>
      </c>
      <c r="B1798" s="5" t="e">
        <f t="shared" si="603"/>
        <v>#VALUE!</v>
      </c>
      <c r="C1798" s="5" t="e">
        <f t="shared" si="604"/>
        <v>#VALUE!</v>
      </c>
      <c r="D1798" s="105" t="s">
        <v>1638</v>
      </c>
      <c r="E1798" s="5" t="str">
        <f>VLOOKUP(F1798,'Set up'!$A$2:$C$44,2,FALSE)</f>
        <v>C00000013</v>
      </c>
      <c r="F1798" s="1" t="s">
        <v>1455</v>
      </c>
      <c r="G1798" s="89" t="s">
        <v>1641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 t="e">
        <f t="shared" si="595"/>
        <v>#VALUE!</v>
      </c>
      <c r="L1798" s="5" t="e">
        <f t="shared" si="596"/>
        <v>#VALUE!</v>
      </c>
      <c r="M1798" s="5" t="e">
        <f t="shared" si="597"/>
        <v>#VALUE!</v>
      </c>
      <c r="N1798" s="6">
        <v>525</v>
      </c>
      <c r="O1798" s="6">
        <f t="shared" si="607"/>
        <v>-525</v>
      </c>
      <c r="P1798" s="6">
        <f t="shared" si="605"/>
        <v>0</v>
      </c>
      <c r="Q1798" s="7">
        <f t="shared" si="606"/>
        <v>3261321.9500000011</v>
      </c>
      <c r="R1798" s="44" t="str">
        <f>VLOOKUP(F1798,'Set up'!$A$2:$E$44,5,FALSE)</f>
        <v>Chq</v>
      </c>
      <c r="S1798" s="1" t="s">
        <v>1691</v>
      </c>
    </row>
    <row r="1799" spans="1:19" ht="15" customHeight="1" x14ac:dyDescent="0.3">
      <c r="A1799" s="4" t="s">
        <v>1643</v>
      </c>
      <c r="B1799" s="5" t="e">
        <f t="shared" si="603"/>
        <v>#VALUE!</v>
      </c>
      <c r="C1799" s="5" t="e">
        <f t="shared" si="604"/>
        <v>#VALUE!</v>
      </c>
      <c r="D1799" s="105" t="s">
        <v>1638</v>
      </c>
      <c r="E1799" s="5" t="str">
        <f>VLOOKUP(F1799,'Set up'!$A$2:$C$44,2,FALSE)</f>
        <v>C00000013</v>
      </c>
      <c r="F1799" s="1" t="s">
        <v>1455</v>
      </c>
      <c r="G1799" s="89" t="s">
        <v>1642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 t="e">
        <f t="shared" si="595"/>
        <v>#VALUE!</v>
      </c>
      <c r="L1799" s="5" t="e">
        <f t="shared" si="596"/>
        <v>#VALUE!</v>
      </c>
      <c r="M1799" s="5" t="e">
        <f t="shared" si="597"/>
        <v>#VALUE!</v>
      </c>
      <c r="N1799" s="6">
        <v>280</v>
      </c>
      <c r="O1799" s="6">
        <f t="shared" si="607"/>
        <v>-280</v>
      </c>
      <c r="P1799" s="6">
        <f t="shared" si="605"/>
        <v>0</v>
      </c>
      <c r="Q1799" s="7">
        <f t="shared" si="606"/>
        <v>3261601.9500000011</v>
      </c>
      <c r="R1799" s="44" t="str">
        <f>VLOOKUP(F1799,'Set up'!$A$2:$E$44,5,FALSE)</f>
        <v>Chq</v>
      </c>
      <c r="S1799" s="1" t="s">
        <v>1691</v>
      </c>
    </row>
    <row r="1800" spans="1:19" ht="15" customHeight="1" x14ac:dyDescent="0.3">
      <c r="A1800" s="4" t="s">
        <v>1643</v>
      </c>
      <c r="B1800" s="5" t="e">
        <f t="shared" si="603"/>
        <v>#VALUE!</v>
      </c>
      <c r="C1800" s="5" t="e">
        <f t="shared" si="604"/>
        <v>#VALUE!</v>
      </c>
      <c r="D1800" s="105" t="s">
        <v>1644</v>
      </c>
      <c r="E1800" s="5" t="str">
        <f>VLOOKUP(F1800,'Set up'!$A$2:$C$44,2,FALSE)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 t="e">
        <f t="shared" si="595"/>
        <v>#VALUE!</v>
      </c>
      <c r="L1800" s="5" t="e">
        <f t="shared" si="596"/>
        <v>#VALUE!</v>
      </c>
      <c r="M1800" s="5" t="e">
        <f t="shared" si="597"/>
        <v>#VALUE!</v>
      </c>
      <c r="N1800" s="6">
        <v>7480</v>
      </c>
      <c r="O1800" s="6">
        <f t="shared" si="607"/>
        <v>-7480</v>
      </c>
      <c r="P1800" s="6">
        <f t="shared" si="605"/>
        <v>0</v>
      </c>
      <c r="Q1800" s="7">
        <f t="shared" si="606"/>
        <v>3269081.9500000011</v>
      </c>
      <c r="R1800" s="44" t="str">
        <f>VLOOKUP(F1800,'Set up'!$A$2:$E$44,5,FALSE)</f>
        <v>Chq</v>
      </c>
      <c r="S1800" s="1" t="s">
        <v>1784</v>
      </c>
    </row>
    <row r="1801" spans="1:19" ht="15" customHeight="1" x14ac:dyDescent="0.3">
      <c r="A1801" s="4" t="s">
        <v>1643</v>
      </c>
      <c r="B1801" s="5" t="e">
        <f t="shared" si="603"/>
        <v>#VALUE!</v>
      </c>
      <c r="C1801" s="5" t="e">
        <f t="shared" si="604"/>
        <v>#VALUE!</v>
      </c>
      <c r="D1801" s="105" t="s">
        <v>1644</v>
      </c>
      <c r="E1801" s="5" t="str">
        <f>VLOOKUP(F1801,'Set up'!$A$2:$C$44,2,FALSE)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 t="e">
        <f t="shared" si="595"/>
        <v>#VALUE!</v>
      </c>
      <c r="L1801" s="5" t="e">
        <f t="shared" si="596"/>
        <v>#VALUE!</v>
      </c>
      <c r="M1801" s="5" t="e">
        <f t="shared" si="597"/>
        <v>#VALUE!</v>
      </c>
      <c r="N1801" s="6">
        <v>1263.5999999999999</v>
      </c>
      <c r="O1801" s="6">
        <f t="shared" si="607"/>
        <v>-1263.5999999999999</v>
      </c>
      <c r="P1801" s="6">
        <f t="shared" si="605"/>
        <v>0</v>
      </c>
      <c r="Q1801" s="7">
        <f t="shared" si="606"/>
        <v>3270345.5500000012</v>
      </c>
      <c r="R1801" s="44" t="str">
        <f>VLOOKUP(F1801,'Set up'!$A$2:$E$44,5,FALSE)</f>
        <v>Chq</v>
      </c>
      <c r="S1801" s="1" t="s">
        <v>1784</v>
      </c>
    </row>
    <row r="1802" spans="1:19" ht="15" customHeight="1" x14ac:dyDescent="0.3">
      <c r="A1802" s="4" t="s">
        <v>1643</v>
      </c>
      <c r="B1802" s="5" t="e">
        <f t="shared" si="603"/>
        <v>#VALUE!</v>
      </c>
      <c r="C1802" s="5" t="e">
        <f t="shared" si="604"/>
        <v>#VALUE!</v>
      </c>
      <c r="D1802" s="105" t="s">
        <v>1644</v>
      </c>
      <c r="E1802" s="5" t="str">
        <f>VLOOKUP(F1802,'Set up'!$A$2:$C$44,2,FALSE)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 t="e">
        <f t="shared" si="595"/>
        <v>#VALUE!</v>
      </c>
      <c r="L1802" s="5" t="e">
        <f t="shared" si="596"/>
        <v>#VALUE!</v>
      </c>
      <c r="M1802" s="5" t="e">
        <f t="shared" si="597"/>
        <v>#VALUE!</v>
      </c>
      <c r="N1802" s="6">
        <v>1045.2</v>
      </c>
      <c r="O1802" s="6">
        <f t="shared" si="607"/>
        <v>-1045.2</v>
      </c>
      <c r="P1802" s="6">
        <f t="shared" si="605"/>
        <v>0</v>
      </c>
      <c r="Q1802" s="7">
        <f t="shared" si="606"/>
        <v>3271390.7500000014</v>
      </c>
      <c r="R1802" s="44" t="str">
        <f>VLOOKUP(F1802,'Set up'!$A$2:$E$44,5,FALSE)</f>
        <v>Chq</v>
      </c>
      <c r="S1802" s="1" t="s">
        <v>1784</v>
      </c>
    </row>
    <row r="1803" spans="1:19" ht="15" customHeight="1" x14ac:dyDescent="0.3">
      <c r="A1803" s="4" t="s">
        <v>1643</v>
      </c>
      <c r="B1803" s="5" t="e">
        <f t="shared" si="603"/>
        <v>#VALUE!</v>
      </c>
      <c r="C1803" s="5" t="e">
        <f t="shared" si="604"/>
        <v>#VALUE!</v>
      </c>
      <c r="D1803" s="105" t="s">
        <v>1644</v>
      </c>
      <c r="E1803" s="5" t="str">
        <f>VLOOKUP(F1803,'Set up'!$A$2:$C$44,2,FALSE)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 t="e">
        <f t="shared" si="595"/>
        <v>#VALUE!</v>
      </c>
      <c r="L1803" s="5" t="e">
        <f t="shared" si="596"/>
        <v>#VALUE!</v>
      </c>
      <c r="M1803" s="5" t="e">
        <f t="shared" si="597"/>
        <v>#VALUE!</v>
      </c>
      <c r="N1803" s="6">
        <v>144</v>
      </c>
      <c r="O1803" s="6">
        <f t="shared" si="607"/>
        <v>-144</v>
      </c>
      <c r="P1803" s="6">
        <f t="shared" si="605"/>
        <v>0</v>
      </c>
      <c r="Q1803" s="7">
        <f t="shared" si="606"/>
        <v>3271534.7500000014</v>
      </c>
      <c r="R1803" s="44" t="str">
        <f>VLOOKUP(F1803,'Set up'!$A$2:$E$44,5,FALSE)</f>
        <v>Chq</v>
      </c>
      <c r="S1803" s="1" t="s">
        <v>1784</v>
      </c>
    </row>
    <row r="1804" spans="1:19" ht="15" customHeight="1" x14ac:dyDescent="0.3">
      <c r="A1804" s="4" t="s">
        <v>1643</v>
      </c>
      <c r="B1804" s="5" t="e">
        <f t="shared" ref="B1804:B1825" si="608">MONTH(A1804)</f>
        <v>#VALUE!</v>
      </c>
      <c r="C1804" s="5" t="e">
        <f t="shared" ref="C1804:C1825" si="609">YEAR(A1804)</f>
        <v>#VALUE!</v>
      </c>
      <c r="D1804" s="105" t="s">
        <v>1644</v>
      </c>
      <c r="E1804" s="5" t="str">
        <f>VLOOKUP(F1804,'Set up'!$A$2:$C$44,2,FALSE)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 t="e">
        <f t="shared" si="595"/>
        <v>#VALUE!</v>
      </c>
      <c r="L1804" s="5" t="e">
        <f t="shared" ref="L1804:L1825" si="610">MONTH(K1804)</f>
        <v>#VALUE!</v>
      </c>
      <c r="M1804" s="5" t="e">
        <f t="shared" ref="M1804:M1825" si="611">YEAR(K1804)</f>
        <v>#VALUE!</v>
      </c>
      <c r="N1804" s="6">
        <v>190</v>
      </c>
      <c r="O1804" s="6">
        <f t="shared" si="607"/>
        <v>-190</v>
      </c>
      <c r="P1804" s="6">
        <f t="shared" si="605"/>
        <v>0</v>
      </c>
      <c r="Q1804" s="7">
        <f t="shared" si="606"/>
        <v>3271724.7500000014</v>
      </c>
      <c r="R1804" s="44" t="str">
        <f>VLOOKUP(F1804,'Set up'!$A$2:$E$44,5,FALSE)</f>
        <v>Chq</v>
      </c>
      <c r="S1804" s="1" t="s">
        <v>1784</v>
      </c>
    </row>
    <row r="1805" spans="1:19" ht="15" customHeight="1" x14ac:dyDescent="0.3">
      <c r="A1805" s="4" t="s">
        <v>1643</v>
      </c>
      <c r="B1805" s="5" t="e">
        <f t="shared" si="608"/>
        <v>#VALUE!</v>
      </c>
      <c r="C1805" s="5" t="e">
        <f t="shared" si="609"/>
        <v>#VALUE!</v>
      </c>
      <c r="D1805" s="105" t="s">
        <v>1644</v>
      </c>
      <c r="E1805" s="5" t="str">
        <f>VLOOKUP(F1805,'Set up'!$A$2:$C$44,2,FALSE)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 t="e">
        <f t="shared" si="595"/>
        <v>#VALUE!</v>
      </c>
      <c r="L1805" s="5" t="e">
        <f t="shared" si="610"/>
        <v>#VALUE!</v>
      </c>
      <c r="M1805" s="5" t="e">
        <f t="shared" si="611"/>
        <v>#VALUE!</v>
      </c>
      <c r="N1805" s="6">
        <v>187.5</v>
      </c>
      <c r="O1805" s="6">
        <f t="shared" si="607"/>
        <v>-187.5</v>
      </c>
      <c r="P1805" s="6">
        <f t="shared" si="605"/>
        <v>0</v>
      </c>
      <c r="Q1805" s="7">
        <f t="shared" si="606"/>
        <v>3271912.2500000014</v>
      </c>
      <c r="R1805" s="44" t="str">
        <f>VLOOKUP(F1805,'Set up'!$A$2:$E$44,5,FALSE)</f>
        <v>Chq</v>
      </c>
      <c r="S1805" s="1" t="s">
        <v>1784</v>
      </c>
    </row>
    <row r="1806" spans="1:19" ht="15" customHeight="1" x14ac:dyDescent="0.3">
      <c r="A1806" s="4" t="s">
        <v>1643</v>
      </c>
      <c r="B1806" s="5" t="e">
        <f t="shared" si="608"/>
        <v>#VALUE!</v>
      </c>
      <c r="C1806" s="5" t="e">
        <f t="shared" si="609"/>
        <v>#VALUE!</v>
      </c>
      <c r="D1806" s="105" t="s">
        <v>1644</v>
      </c>
      <c r="E1806" s="5" t="str">
        <f>VLOOKUP(F1806,'Set up'!$A$2:$C$44,2,FALSE)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 t="e">
        <f t="shared" si="595"/>
        <v>#VALUE!</v>
      </c>
      <c r="L1806" s="5" t="e">
        <f t="shared" si="610"/>
        <v>#VALUE!</v>
      </c>
      <c r="M1806" s="5" t="e">
        <f t="shared" si="611"/>
        <v>#VALUE!</v>
      </c>
      <c r="N1806" s="6">
        <v>520</v>
      </c>
      <c r="O1806" s="6">
        <f t="shared" si="607"/>
        <v>-520</v>
      </c>
      <c r="P1806" s="6">
        <f t="shared" si="605"/>
        <v>0</v>
      </c>
      <c r="Q1806" s="7">
        <f t="shared" si="606"/>
        <v>3272432.2500000014</v>
      </c>
      <c r="R1806" s="44" t="str">
        <f>VLOOKUP(F1806,'Set up'!$A$2:$E$44,5,FALSE)</f>
        <v>Chq</v>
      </c>
      <c r="S1806" s="1" t="s">
        <v>1784</v>
      </c>
    </row>
    <row r="1807" spans="1:19" ht="15" customHeight="1" x14ac:dyDescent="0.3">
      <c r="A1807" s="4" t="s">
        <v>1643</v>
      </c>
      <c r="B1807" s="5" t="e">
        <f t="shared" si="608"/>
        <v>#VALUE!</v>
      </c>
      <c r="C1807" s="5" t="e">
        <f t="shared" si="609"/>
        <v>#VALUE!</v>
      </c>
      <c r="D1807" s="105" t="s">
        <v>1644</v>
      </c>
      <c r="E1807" s="5" t="str">
        <f>VLOOKUP(F1807,'Set up'!$A$2:$C$44,2,FALSE)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 t="e">
        <f t="shared" si="595"/>
        <v>#VALUE!</v>
      </c>
      <c r="L1807" s="5" t="e">
        <f t="shared" si="610"/>
        <v>#VALUE!</v>
      </c>
      <c r="M1807" s="5" t="e">
        <f t="shared" si="611"/>
        <v>#VALUE!</v>
      </c>
      <c r="N1807" s="6">
        <v>930</v>
      </c>
      <c r="O1807" s="6">
        <f t="shared" si="607"/>
        <v>-930</v>
      </c>
      <c r="P1807" s="6">
        <f t="shared" si="605"/>
        <v>0</v>
      </c>
      <c r="Q1807" s="7">
        <f t="shared" si="606"/>
        <v>3273362.2500000014</v>
      </c>
      <c r="R1807" s="44" t="str">
        <f>VLOOKUP(F1807,'Set up'!$A$2:$E$44,5,FALSE)</f>
        <v>Chq</v>
      </c>
      <c r="S1807" s="1" t="s">
        <v>1784</v>
      </c>
    </row>
    <row r="1808" spans="1:19" ht="15" customHeight="1" x14ac:dyDescent="0.3">
      <c r="A1808" s="4">
        <v>45097</v>
      </c>
      <c r="B1808" s="5">
        <f t="shared" si="608"/>
        <v>6</v>
      </c>
      <c r="C1808" s="5">
        <f t="shared" si="609"/>
        <v>2023</v>
      </c>
      <c r="D1808" s="105" t="s">
        <v>1649</v>
      </c>
      <c r="E1808" s="5" t="str">
        <f>VLOOKUP(F1808,'Set up'!$A$2:$C$44,2,FALSE)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595"/>
        <v>45097</v>
      </c>
      <c r="L1808" s="5">
        <f t="shared" si="610"/>
        <v>6</v>
      </c>
      <c r="M1808" s="5">
        <f t="shared" si="611"/>
        <v>2023</v>
      </c>
      <c r="N1808" s="6">
        <v>3740</v>
      </c>
      <c r="O1808" s="6">
        <f t="shared" ref="O1808:O1812" si="612">-N1808</f>
        <v>-3740</v>
      </c>
      <c r="P1808" s="6">
        <f t="shared" si="605"/>
        <v>0</v>
      </c>
      <c r="Q1808" s="7">
        <f t="shared" si="606"/>
        <v>3277102.2500000014</v>
      </c>
      <c r="R1808" s="44" t="str">
        <f>VLOOKUP(F1808,'Set up'!$A$2:$E$44,5,FALSE)</f>
        <v>Trsf</v>
      </c>
      <c r="S1808" s="1" t="s">
        <v>1676</v>
      </c>
    </row>
    <row r="1809" spans="1:19" ht="15" customHeight="1" x14ac:dyDescent="0.3">
      <c r="A1809" s="97" t="s">
        <v>1648</v>
      </c>
      <c r="B1809" s="5" t="e">
        <f t="shared" si="608"/>
        <v>#VALUE!</v>
      </c>
      <c r="C1809" s="5" t="e">
        <f t="shared" si="609"/>
        <v>#VALUE!</v>
      </c>
      <c r="D1809" s="105" t="s">
        <v>1647</v>
      </c>
      <c r="E1809" s="5" t="str">
        <f>VLOOKUP(F1809,'Set up'!$A$2:$C$44,2,FALSE)</f>
        <v>C00000034</v>
      </c>
      <c r="F1809" s="1" t="s">
        <v>1198</v>
      </c>
      <c r="G1809" s="11" t="s">
        <v>1646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 t="e">
        <f t="shared" si="595"/>
        <v>#VALUE!</v>
      </c>
      <c r="L1809" s="5" t="e">
        <f t="shared" si="610"/>
        <v>#VALUE!</v>
      </c>
      <c r="M1809" s="5" t="e">
        <f t="shared" si="611"/>
        <v>#VALUE!</v>
      </c>
      <c r="N1809" s="6">
        <v>160</v>
      </c>
      <c r="O1809" s="6">
        <f t="shared" si="612"/>
        <v>-160</v>
      </c>
      <c r="P1809" s="6">
        <f t="shared" si="605"/>
        <v>0</v>
      </c>
      <c r="Q1809" s="7">
        <f t="shared" si="606"/>
        <v>3277262.2500000014</v>
      </c>
      <c r="R1809" s="44" t="str">
        <f>VLOOKUP(F1809,'Set up'!$A$2:$E$44,5,FALSE)</f>
        <v>Trsf</v>
      </c>
      <c r="S1809" s="1" t="s">
        <v>1677</v>
      </c>
    </row>
    <row r="1810" spans="1:19" ht="15" customHeight="1" x14ac:dyDescent="0.3">
      <c r="A1810" s="97" t="s">
        <v>1648</v>
      </c>
      <c r="B1810" s="5" t="e">
        <f t="shared" si="608"/>
        <v>#VALUE!</v>
      </c>
      <c r="C1810" s="5" t="e">
        <f t="shared" si="609"/>
        <v>#VALUE!</v>
      </c>
      <c r="D1810" s="88" t="s">
        <v>1647</v>
      </c>
      <c r="E1810" s="5" t="str">
        <f>VLOOKUP(F1810,'Set up'!$A$2:$C$44,2,FALSE)</f>
        <v>C00000034</v>
      </c>
      <c r="F1810" s="1" t="s">
        <v>1198</v>
      </c>
      <c r="G1810" s="11" t="s">
        <v>1645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 t="e">
        <f t="shared" si="595"/>
        <v>#VALUE!</v>
      </c>
      <c r="L1810" s="5" t="e">
        <f t="shared" si="610"/>
        <v>#VALUE!</v>
      </c>
      <c r="M1810" s="5" t="e">
        <f t="shared" si="611"/>
        <v>#VALUE!</v>
      </c>
      <c r="N1810" s="6">
        <v>165</v>
      </c>
      <c r="O1810" s="6">
        <f t="shared" si="612"/>
        <v>-165</v>
      </c>
      <c r="P1810" s="6">
        <f t="shared" si="605"/>
        <v>0</v>
      </c>
      <c r="Q1810" s="7">
        <f t="shared" si="606"/>
        <v>3277427.2500000014</v>
      </c>
      <c r="R1810" s="44" t="str">
        <f>VLOOKUP(F1810,'Set up'!$A$2:$E$44,5,FALSE)</f>
        <v>Trsf</v>
      </c>
      <c r="S1810" s="1" t="s">
        <v>1677</v>
      </c>
    </row>
    <row r="1811" spans="1:19" ht="15" customHeight="1" x14ac:dyDescent="0.3">
      <c r="A1811" s="97" t="s">
        <v>1648</v>
      </c>
      <c r="B1811" s="5" t="e">
        <f t="shared" si="608"/>
        <v>#VALUE!</v>
      </c>
      <c r="C1811" s="5" t="e">
        <f t="shared" si="609"/>
        <v>#VALUE!</v>
      </c>
      <c r="D1811" s="105" t="s">
        <v>1647</v>
      </c>
      <c r="E1811" s="5" t="str">
        <f>VLOOKUP(F1811,'Set up'!$A$2:$C$44,2,FALSE)</f>
        <v>C00000034</v>
      </c>
      <c r="F1811" s="1" t="s">
        <v>1198</v>
      </c>
      <c r="G1811" s="11" t="s">
        <v>1646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 t="e">
        <f t="shared" si="595"/>
        <v>#VALUE!</v>
      </c>
      <c r="L1811" s="5" t="e">
        <f t="shared" si="610"/>
        <v>#VALUE!</v>
      </c>
      <c r="M1811" s="5" t="e">
        <f t="shared" si="611"/>
        <v>#VALUE!</v>
      </c>
      <c r="N1811" s="6">
        <v>160</v>
      </c>
      <c r="O1811" s="6">
        <f t="shared" si="612"/>
        <v>-160</v>
      </c>
      <c r="P1811" s="6">
        <f t="shared" si="605"/>
        <v>0</v>
      </c>
      <c r="Q1811" s="7">
        <f t="shared" si="606"/>
        <v>3277587.2500000014</v>
      </c>
      <c r="R1811" s="44" t="str">
        <f>VLOOKUP(F1811,'Set up'!$A$2:$E$44,5,FALSE)</f>
        <v>Trsf</v>
      </c>
      <c r="S1811" s="1" t="s">
        <v>1677</v>
      </c>
    </row>
    <row r="1812" spans="1:19" ht="15" customHeight="1" x14ac:dyDescent="0.3">
      <c r="A1812" s="4">
        <v>45098</v>
      </c>
      <c r="B1812" s="5">
        <f t="shared" si="608"/>
        <v>6</v>
      </c>
      <c r="C1812" s="5">
        <f t="shared" si="609"/>
        <v>2023</v>
      </c>
      <c r="D1812" s="105" t="s">
        <v>1650</v>
      </c>
      <c r="E1812" s="5" t="str">
        <f>VLOOKUP(F1812,'Set up'!$A$2:$C$44,2,FALSE)</f>
        <v>C00000037</v>
      </c>
      <c r="F1812" s="1" t="s">
        <v>1311</v>
      </c>
      <c r="G1812" s="11" t="s">
        <v>1640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595"/>
        <v>45128</v>
      </c>
      <c r="L1812" s="5">
        <f t="shared" si="610"/>
        <v>7</v>
      </c>
      <c r="M1812" s="5">
        <f t="shared" si="611"/>
        <v>2023</v>
      </c>
      <c r="N1812" s="6">
        <v>390</v>
      </c>
      <c r="O1812" s="6">
        <f t="shared" si="612"/>
        <v>-390</v>
      </c>
      <c r="P1812" s="6">
        <f t="shared" si="605"/>
        <v>0</v>
      </c>
      <c r="Q1812" s="7">
        <f t="shared" si="606"/>
        <v>3277977.2500000014</v>
      </c>
      <c r="R1812" s="44" t="str">
        <f>VLOOKUP(F1812,'Set up'!$A$2:$E$44,5,FALSE)</f>
        <v>Chq</v>
      </c>
      <c r="S1812" s="1" t="s">
        <v>1786</v>
      </c>
    </row>
    <row r="1813" spans="1:19" ht="15" customHeight="1" x14ac:dyDescent="0.3">
      <c r="A1813" s="4">
        <v>45099</v>
      </c>
      <c r="B1813" s="5">
        <f t="shared" si="608"/>
        <v>6</v>
      </c>
      <c r="C1813" s="5">
        <f t="shared" si="609"/>
        <v>2023</v>
      </c>
      <c r="D1813" s="105" t="s">
        <v>1651</v>
      </c>
      <c r="E1813" s="5" t="str">
        <f>VLOOKUP(F1813,'Set up'!$A$2:$C$44,2,FALSE)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595"/>
        <v>45099</v>
      </c>
      <c r="L1813" s="5">
        <f t="shared" si="610"/>
        <v>6</v>
      </c>
      <c r="M1813" s="5">
        <f t="shared" si="611"/>
        <v>2023</v>
      </c>
      <c r="N1813" s="6">
        <v>1870</v>
      </c>
      <c r="P1813" s="6">
        <f t="shared" si="605"/>
        <v>1870</v>
      </c>
      <c r="Q1813" s="7">
        <f t="shared" si="606"/>
        <v>3279847.2500000014</v>
      </c>
      <c r="R1813" s="44" t="str">
        <f>VLOOKUP(F1813,'Set up'!$A$2:$E$44,5,FALSE)</f>
        <v>PD Chq</v>
      </c>
    </row>
    <row r="1814" spans="1:19" ht="15" customHeight="1" x14ac:dyDescent="0.3">
      <c r="A1814" s="4">
        <v>45099</v>
      </c>
      <c r="B1814" s="5">
        <f t="shared" si="608"/>
        <v>6</v>
      </c>
      <c r="C1814" s="5">
        <f t="shared" si="609"/>
        <v>2023</v>
      </c>
      <c r="D1814" s="105" t="s">
        <v>1651</v>
      </c>
      <c r="E1814" s="5" t="str">
        <f>VLOOKUP(F1814,'Set up'!$A$2:$C$44,2,FALSE)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595"/>
        <v>45099</v>
      </c>
      <c r="L1814" s="5">
        <f t="shared" si="610"/>
        <v>6</v>
      </c>
      <c r="M1814" s="5">
        <f t="shared" si="611"/>
        <v>2023</v>
      </c>
      <c r="N1814" s="6">
        <v>510</v>
      </c>
      <c r="P1814" s="6">
        <f t="shared" si="605"/>
        <v>510</v>
      </c>
      <c r="Q1814" s="7">
        <f t="shared" si="606"/>
        <v>3280357.2500000014</v>
      </c>
      <c r="R1814" s="44" t="str">
        <f>VLOOKUP(F1814,'Set up'!$A$2:$E$44,5,FALSE)</f>
        <v>PD Chq</v>
      </c>
    </row>
    <row r="1815" spans="1:19" ht="15" customHeight="1" x14ac:dyDescent="0.3">
      <c r="A1815" s="4">
        <v>45099</v>
      </c>
      <c r="B1815" s="5">
        <f t="shared" si="608"/>
        <v>6</v>
      </c>
      <c r="C1815" s="5">
        <f t="shared" si="609"/>
        <v>2023</v>
      </c>
      <c r="D1815" s="105" t="s">
        <v>1651</v>
      </c>
      <c r="E1815" s="5" t="str">
        <f>VLOOKUP(F1815,'Set up'!$A$2:$C$44,2,FALSE)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595"/>
        <v>45099</v>
      </c>
      <c r="L1815" s="5">
        <f t="shared" si="610"/>
        <v>6</v>
      </c>
      <c r="M1815" s="5">
        <f t="shared" si="611"/>
        <v>2023</v>
      </c>
      <c r="N1815" s="6">
        <v>95</v>
      </c>
      <c r="P1815" s="6">
        <f t="shared" si="605"/>
        <v>95</v>
      </c>
      <c r="Q1815" s="7">
        <f t="shared" si="606"/>
        <v>3280452.2500000014</v>
      </c>
      <c r="R1815" s="44" t="str">
        <f>VLOOKUP(F1815,'Set up'!$A$2:$E$44,5,FALSE)</f>
        <v>PD Chq</v>
      </c>
    </row>
    <row r="1816" spans="1:19" ht="15" customHeight="1" x14ac:dyDescent="0.3">
      <c r="A1816" s="4">
        <v>45099</v>
      </c>
      <c r="B1816" s="5">
        <f t="shared" si="608"/>
        <v>6</v>
      </c>
      <c r="C1816" s="5">
        <f t="shared" si="609"/>
        <v>2023</v>
      </c>
      <c r="D1816" s="105" t="s">
        <v>1652</v>
      </c>
      <c r="E1816" s="5" t="str">
        <f>VLOOKUP(F1816,'Set up'!$A$2:$C$44,2,FALSE)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13">A1816+J1816</f>
        <v>45099</v>
      </c>
      <c r="L1816" s="5">
        <f t="shared" si="610"/>
        <v>6</v>
      </c>
      <c r="M1816" s="5">
        <f t="shared" si="611"/>
        <v>2023</v>
      </c>
      <c r="N1816" s="6">
        <v>420</v>
      </c>
      <c r="O1816" s="6">
        <f t="shared" ref="O1816:O1817" si="614">-N1816</f>
        <v>-420</v>
      </c>
      <c r="P1816" s="6">
        <f t="shared" si="605"/>
        <v>0</v>
      </c>
      <c r="Q1816" s="7">
        <f t="shared" si="606"/>
        <v>3280872.2500000014</v>
      </c>
      <c r="R1816" s="44" t="str">
        <f>VLOOKUP(F1816,'Set up'!$A$2:$E$44,5,FALSE)</f>
        <v>Trsf</v>
      </c>
      <c r="S1816" s="1" t="s">
        <v>1678</v>
      </c>
    </row>
    <row r="1817" spans="1:19" ht="15" customHeight="1" x14ac:dyDescent="0.3">
      <c r="A1817" s="4">
        <v>45099</v>
      </c>
      <c r="B1817" s="5">
        <f t="shared" si="608"/>
        <v>6</v>
      </c>
      <c r="C1817" s="5">
        <f t="shared" si="609"/>
        <v>2023</v>
      </c>
      <c r="D1817" s="105" t="s">
        <v>1652</v>
      </c>
      <c r="E1817" s="5" t="str">
        <f>VLOOKUP(F1817,'Set up'!$A$2:$C$44,2,FALSE)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13"/>
        <v>45099</v>
      </c>
      <c r="L1817" s="5">
        <f t="shared" si="610"/>
        <v>6</v>
      </c>
      <c r="M1817" s="5">
        <f t="shared" si="611"/>
        <v>2023</v>
      </c>
      <c r="N1817" s="6">
        <v>375</v>
      </c>
      <c r="O1817" s="6">
        <f t="shared" si="614"/>
        <v>-375</v>
      </c>
      <c r="P1817" s="6">
        <f t="shared" si="605"/>
        <v>0</v>
      </c>
      <c r="Q1817" s="7">
        <f t="shared" si="606"/>
        <v>3281247.2500000014</v>
      </c>
      <c r="R1817" s="44" t="str">
        <f>VLOOKUP(F1817,'Set up'!$A$2:$E$44,5,FALSE)</f>
        <v>Trsf</v>
      </c>
      <c r="S1817" s="1" t="s">
        <v>1678</v>
      </c>
    </row>
    <row r="1818" spans="1:19" ht="15" customHeight="1" x14ac:dyDescent="0.3">
      <c r="A1818" s="4">
        <v>45101</v>
      </c>
      <c r="B1818" s="5">
        <f t="shared" si="608"/>
        <v>6</v>
      </c>
      <c r="C1818" s="5">
        <f t="shared" si="609"/>
        <v>2023</v>
      </c>
      <c r="D1818" s="88" t="s">
        <v>1653</v>
      </c>
      <c r="E1818" s="5" t="str">
        <f>VLOOKUP(F1818,'Set up'!$A$2:$C$44,2,FALSE)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13"/>
        <v>45101</v>
      </c>
      <c r="L1818" s="5">
        <f t="shared" si="610"/>
        <v>6</v>
      </c>
      <c r="M1818" s="5">
        <f t="shared" si="611"/>
        <v>2023</v>
      </c>
      <c r="N1818" s="6">
        <v>1032</v>
      </c>
      <c r="O1818" s="6">
        <f>-N1818</f>
        <v>-1032</v>
      </c>
      <c r="P1818" s="6">
        <f t="shared" si="605"/>
        <v>0</v>
      </c>
      <c r="Q1818" s="7">
        <f t="shared" si="606"/>
        <v>3282279.2500000014</v>
      </c>
      <c r="R1818" s="44" t="str">
        <f>VLOOKUP(F1818,'Set up'!$A$2:$E$44,5,FALSE)</f>
        <v>Cash</v>
      </c>
      <c r="S1818" s="1" t="s">
        <v>1683</v>
      </c>
    </row>
    <row r="1819" spans="1:19" ht="15" customHeight="1" x14ac:dyDescent="0.3">
      <c r="A1819" s="4">
        <v>45101</v>
      </c>
      <c r="B1819" s="5">
        <f t="shared" si="608"/>
        <v>6</v>
      </c>
      <c r="C1819" s="5">
        <f t="shared" si="609"/>
        <v>2023</v>
      </c>
      <c r="D1819" s="88" t="s">
        <v>1653</v>
      </c>
      <c r="E1819" s="5" t="str">
        <f>VLOOKUP(F1819,'Set up'!$A$2:$C$44,2,FALSE)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13"/>
        <v>45101</v>
      </c>
      <c r="L1819" s="5">
        <f t="shared" si="610"/>
        <v>6</v>
      </c>
      <c r="M1819" s="5">
        <f t="shared" si="611"/>
        <v>2023</v>
      </c>
      <c r="N1819" s="6">
        <v>160</v>
      </c>
      <c r="O1819" s="6">
        <f>-N1819</f>
        <v>-160</v>
      </c>
      <c r="P1819" s="6">
        <f t="shared" si="605"/>
        <v>0</v>
      </c>
      <c r="Q1819" s="7">
        <f t="shared" si="606"/>
        <v>3282439.2500000014</v>
      </c>
      <c r="R1819" s="44" t="str">
        <f>VLOOKUP(F1819,'Set up'!$A$2:$E$44,5,FALSE)</f>
        <v>Cash</v>
      </c>
      <c r="S1819" s="1" t="s">
        <v>1683</v>
      </c>
    </row>
    <row r="1820" spans="1:19" ht="15" customHeight="1" x14ac:dyDescent="0.3">
      <c r="A1820" s="4">
        <v>45101</v>
      </c>
      <c r="B1820" s="5">
        <f t="shared" si="608"/>
        <v>6</v>
      </c>
      <c r="C1820" s="5">
        <f t="shared" si="609"/>
        <v>2023</v>
      </c>
      <c r="D1820" s="88" t="s">
        <v>1654</v>
      </c>
      <c r="E1820" s="5" t="str">
        <f>VLOOKUP(F1820,'Set up'!$A$2:$C$44,2,FALSE)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13"/>
        <v>45101</v>
      </c>
      <c r="L1820" s="5">
        <f t="shared" si="610"/>
        <v>6</v>
      </c>
      <c r="M1820" s="5">
        <f t="shared" si="611"/>
        <v>2023</v>
      </c>
      <c r="N1820" s="6">
        <v>3652</v>
      </c>
      <c r="P1820" s="6">
        <f t="shared" si="605"/>
        <v>3652</v>
      </c>
      <c r="Q1820" s="7">
        <f t="shared" si="606"/>
        <v>3286091.2500000014</v>
      </c>
      <c r="R1820" s="44" t="str">
        <f>VLOOKUP(F1820,'Set up'!$A$2:$E$44,5,FALSE)</f>
        <v>Trsf</v>
      </c>
    </row>
    <row r="1821" spans="1:19" ht="15" customHeight="1" x14ac:dyDescent="0.3">
      <c r="A1821" s="4">
        <v>45101</v>
      </c>
      <c r="B1821" s="5">
        <f t="shared" si="608"/>
        <v>6</v>
      </c>
      <c r="C1821" s="5">
        <f t="shared" si="609"/>
        <v>2023</v>
      </c>
      <c r="D1821" s="88" t="s">
        <v>1654</v>
      </c>
      <c r="E1821" s="5" t="str">
        <f>VLOOKUP(F1821,'Set up'!$A$2:$C$44,2,FALSE)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13"/>
        <v>45101</v>
      </c>
      <c r="L1821" s="5">
        <f t="shared" si="610"/>
        <v>6</v>
      </c>
      <c r="M1821" s="5">
        <f t="shared" si="611"/>
        <v>2023</v>
      </c>
      <c r="N1821" s="6">
        <v>842.4</v>
      </c>
      <c r="P1821" s="6">
        <f t="shared" si="605"/>
        <v>842.4</v>
      </c>
      <c r="Q1821" s="7">
        <f t="shared" si="606"/>
        <v>3286933.6500000013</v>
      </c>
      <c r="R1821" s="44" t="str">
        <f>VLOOKUP(F1821,'Set up'!$A$2:$E$44,5,FALSE)</f>
        <v>Trsf</v>
      </c>
    </row>
    <row r="1822" spans="1:19" ht="15" customHeight="1" x14ac:dyDescent="0.3">
      <c r="A1822" s="4">
        <v>45101</v>
      </c>
      <c r="B1822" s="5">
        <f t="shared" si="608"/>
        <v>6</v>
      </c>
      <c r="C1822" s="5">
        <f t="shared" si="609"/>
        <v>2023</v>
      </c>
      <c r="D1822" s="88" t="s">
        <v>1654</v>
      </c>
      <c r="E1822" s="5" t="str">
        <f>VLOOKUP(F1822,'Set up'!$A$2:$C$44,2,FALSE)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13"/>
        <v>45101</v>
      </c>
      <c r="L1822" s="5">
        <f t="shared" si="610"/>
        <v>6</v>
      </c>
      <c r="M1822" s="5">
        <f t="shared" si="611"/>
        <v>2023</v>
      </c>
      <c r="N1822" s="6">
        <v>187.5</v>
      </c>
      <c r="P1822" s="6">
        <f t="shared" si="605"/>
        <v>187.5</v>
      </c>
      <c r="Q1822" s="7">
        <f t="shared" si="606"/>
        <v>3287121.1500000013</v>
      </c>
      <c r="R1822" s="44" t="str">
        <f>VLOOKUP(F1822,'Set up'!$A$2:$E$44,5,FALSE)</f>
        <v>Trsf</v>
      </c>
    </row>
    <row r="1823" spans="1:19" ht="15" customHeight="1" x14ac:dyDescent="0.3">
      <c r="A1823" s="4">
        <v>45101</v>
      </c>
      <c r="B1823" s="5">
        <f t="shared" si="608"/>
        <v>6</v>
      </c>
      <c r="C1823" s="5">
        <f t="shared" si="609"/>
        <v>2023</v>
      </c>
      <c r="D1823" s="88" t="s">
        <v>1654</v>
      </c>
      <c r="E1823" s="5" t="str">
        <f>VLOOKUP(F1823,'Set up'!$A$2:$C$44,2,FALSE)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13"/>
        <v>45101</v>
      </c>
      <c r="L1823" s="5">
        <f t="shared" si="610"/>
        <v>6</v>
      </c>
      <c r="M1823" s="5">
        <f t="shared" si="611"/>
        <v>2023</v>
      </c>
      <c r="N1823" s="6">
        <v>390</v>
      </c>
      <c r="P1823" s="6">
        <f t="shared" si="605"/>
        <v>390</v>
      </c>
      <c r="Q1823" s="7">
        <f t="shared" si="606"/>
        <v>3287511.1500000013</v>
      </c>
      <c r="R1823" s="44" t="str">
        <f>VLOOKUP(F1823,'Set up'!$A$2:$E$44,5,FALSE)</f>
        <v>Trsf</v>
      </c>
    </row>
    <row r="1824" spans="1:19" ht="15" customHeight="1" x14ac:dyDescent="0.3">
      <c r="A1824" s="4">
        <v>45101</v>
      </c>
      <c r="B1824" s="5">
        <f t="shared" si="608"/>
        <v>6</v>
      </c>
      <c r="C1824" s="5">
        <f t="shared" si="609"/>
        <v>2023</v>
      </c>
      <c r="D1824" s="88" t="s">
        <v>1654</v>
      </c>
      <c r="E1824" s="5" t="str">
        <f>VLOOKUP(F1824,'Set up'!$A$2:$C$44,2,FALSE)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13"/>
        <v>45101</v>
      </c>
      <c r="L1824" s="5">
        <f t="shared" si="610"/>
        <v>6</v>
      </c>
      <c r="M1824" s="5">
        <f t="shared" si="611"/>
        <v>2023</v>
      </c>
      <c r="N1824" s="6">
        <v>258</v>
      </c>
      <c r="P1824" s="6">
        <f t="shared" si="605"/>
        <v>258</v>
      </c>
      <c r="Q1824" s="7">
        <f t="shared" si="606"/>
        <v>3287769.1500000013</v>
      </c>
      <c r="R1824" s="44" t="str">
        <f>VLOOKUP(F1824,'Set up'!$A$2:$E$44,5,FALSE)</f>
        <v>Trsf</v>
      </c>
    </row>
    <row r="1825" spans="1:19" ht="15" customHeight="1" x14ac:dyDescent="0.3">
      <c r="A1825" s="4">
        <v>45103</v>
      </c>
      <c r="B1825" s="5">
        <f t="shared" si="608"/>
        <v>6</v>
      </c>
      <c r="C1825" s="5">
        <f t="shared" si="609"/>
        <v>2023</v>
      </c>
      <c r="D1825" s="88" t="s">
        <v>1655</v>
      </c>
      <c r="E1825" s="5" t="str">
        <f>VLOOKUP(F1825,'Set up'!$A$2:$C$44,2,FALSE)</f>
        <v>C00000013</v>
      </c>
      <c r="F1825" s="1" t="s">
        <v>1455</v>
      </c>
      <c r="G1825" s="95" t="s">
        <v>1656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13"/>
        <v>45103</v>
      </c>
      <c r="L1825" s="5">
        <f t="shared" si="610"/>
        <v>6</v>
      </c>
      <c r="M1825" s="5">
        <f t="shared" si="611"/>
        <v>2023</v>
      </c>
      <c r="N1825" s="6">
        <v>1958</v>
      </c>
      <c r="O1825" s="6">
        <f t="shared" ref="O1825:O1833" si="615">-N1825</f>
        <v>-1958</v>
      </c>
      <c r="P1825" s="6">
        <f t="shared" si="605"/>
        <v>0</v>
      </c>
      <c r="Q1825" s="7">
        <f t="shared" si="606"/>
        <v>3289727.1500000013</v>
      </c>
      <c r="R1825" s="44" t="str">
        <f>VLOOKUP(F1825,'Set up'!$A$2:$E$44,5,FALSE)</f>
        <v>Chq</v>
      </c>
      <c r="S1825" s="1" t="s">
        <v>1692</v>
      </c>
    </row>
    <row r="1826" spans="1:19" ht="15" customHeight="1" x14ac:dyDescent="0.3">
      <c r="A1826" s="4">
        <v>45103</v>
      </c>
      <c r="B1826" s="5">
        <f t="shared" ref="B1826:B1830" si="616">MONTH(A1826)</f>
        <v>6</v>
      </c>
      <c r="C1826" s="5">
        <f t="shared" ref="C1826:C1830" si="617">YEAR(A1826)</f>
        <v>2023</v>
      </c>
      <c r="D1826" s="88" t="s">
        <v>1655</v>
      </c>
      <c r="E1826" s="5" t="str">
        <f>VLOOKUP(F1826,'Set up'!$A$2:$C$44,2,FALSE)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13"/>
        <v>45103</v>
      </c>
      <c r="L1826" s="5">
        <f t="shared" ref="L1826:L1836" si="618">MONTH(K1826)</f>
        <v>6</v>
      </c>
      <c r="M1826" s="5">
        <f t="shared" ref="M1826:M1836" si="619">YEAR(K1826)</f>
        <v>2023</v>
      </c>
      <c r="N1826" s="6">
        <v>237</v>
      </c>
      <c r="O1826" s="6">
        <f t="shared" si="615"/>
        <v>-237</v>
      </c>
      <c r="P1826" s="6">
        <f t="shared" ref="P1826:P1836" si="620">SUM(N1826+O1826)</f>
        <v>0</v>
      </c>
      <c r="Q1826" s="7">
        <f t="shared" ref="Q1826:Q1836" si="621">SUM(Q1825+N1826)</f>
        <v>3289964.1500000013</v>
      </c>
      <c r="R1826" s="44" t="str">
        <f>VLOOKUP(F1826,'Set up'!$A$2:$E$44,5,FALSE)</f>
        <v>Chq</v>
      </c>
      <c r="S1826" s="1" t="s">
        <v>1692</v>
      </c>
    </row>
    <row r="1827" spans="1:19" ht="15" customHeight="1" x14ac:dyDescent="0.3">
      <c r="A1827" s="4">
        <v>45103</v>
      </c>
      <c r="B1827" s="5">
        <f t="shared" si="616"/>
        <v>6</v>
      </c>
      <c r="C1827" s="5">
        <f t="shared" si="617"/>
        <v>2023</v>
      </c>
      <c r="D1827" s="88" t="s">
        <v>1655</v>
      </c>
      <c r="E1827" s="5" t="str">
        <f>VLOOKUP(F1827,'Set up'!$A$2:$C$44,2,FALSE)</f>
        <v>C00000013</v>
      </c>
      <c r="F1827" s="1" t="s">
        <v>1455</v>
      </c>
      <c r="G1827" s="90" t="s">
        <v>1657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13"/>
        <v>45103</v>
      </c>
      <c r="L1827" s="5">
        <f t="shared" si="618"/>
        <v>6</v>
      </c>
      <c r="M1827" s="5">
        <f t="shared" si="619"/>
        <v>2023</v>
      </c>
      <c r="N1827" s="6">
        <v>258</v>
      </c>
      <c r="O1827" s="6">
        <f t="shared" si="615"/>
        <v>-258</v>
      </c>
      <c r="P1827" s="6">
        <f t="shared" si="620"/>
        <v>0</v>
      </c>
      <c r="Q1827" s="7">
        <f t="shared" si="621"/>
        <v>3290222.1500000013</v>
      </c>
      <c r="R1827" s="44" t="str">
        <f>VLOOKUP(F1827,'Set up'!$A$2:$E$44,5,FALSE)</f>
        <v>Chq</v>
      </c>
      <c r="S1827" s="1" t="s">
        <v>1692</v>
      </c>
    </row>
    <row r="1828" spans="1:19" ht="15" customHeight="1" x14ac:dyDescent="0.3">
      <c r="A1828" s="4">
        <v>45103</v>
      </c>
      <c r="B1828" s="5">
        <f t="shared" si="616"/>
        <v>6</v>
      </c>
      <c r="C1828" s="5">
        <f t="shared" si="617"/>
        <v>2023</v>
      </c>
      <c r="D1828" s="88" t="s">
        <v>1655</v>
      </c>
      <c r="E1828" s="5" t="str">
        <f>VLOOKUP(F1828,'Set up'!$A$2:$C$44,2,FALSE)</f>
        <v>C00000013</v>
      </c>
      <c r="F1828" s="1" t="s">
        <v>1455</v>
      </c>
      <c r="G1828" s="90" t="s">
        <v>1658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13"/>
        <v>45103</v>
      </c>
      <c r="L1828" s="5">
        <f t="shared" si="618"/>
        <v>6</v>
      </c>
      <c r="M1828" s="5">
        <f t="shared" si="619"/>
        <v>2023</v>
      </c>
      <c r="N1828" s="6">
        <v>30</v>
      </c>
      <c r="O1828" s="6">
        <f t="shared" si="615"/>
        <v>-30</v>
      </c>
      <c r="P1828" s="6">
        <f t="shared" si="620"/>
        <v>0</v>
      </c>
      <c r="Q1828" s="7">
        <f t="shared" si="621"/>
        <v>3290252.1500000013</v>
      </c>
      <c r="R1828" s="44" t="str">
        <f>VLOOKUP(F1828,'Set up'!$A$2:$E$44,5,FALSE)</f>
        <v>Chq</v>
      </c>
      <c r="S1828" s="1" t="s">
        <v>1692</v>
      </c>
    </row>
    <row r="1829" spans="1:19" ht="15" customHeight="1" x14ac:dyDescent="0.3">
      <c r="A1829" s="4">
        <v>45103</v>
      </c>
      <c r="B1829" s="5">
        <f t="shared" si="616"/>
        <v>6</v>
      </c>
      <c r="C1829" s="5">
        <f t="shared" si="617"/>
        <v>2023</v>
      </c>
      <c r="D1829" s="88" t="s">
        <v>1655</v>
      </c>
      <c r="E1829" s="5" t="str">
        <f>VLOOKUP(F1829,'Set up'!$A$2:$C$44,2,FALSE)</f>
        <v>C00000013</v>
      </c>
      <c r="F1829" s="1" t="s">
        <v>1455</v>
      </c>
      <c r="G1829" s="90" t="s">
        <v>1659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13"/>
        <v>45103</v>
      </c>
      <c r="L1829" s="5">
        <f t="shared" si="618"/>
        <v>6</v>
      </c>
      <c r="M1829" s="5">
        <f t="shared" si="619"/>
        <v>2023</v>
      </c>
      <c r="N1829" s="6">
        <v>27.5</v>
      </c>
      <c r="O1829" s="6">
        <f t="shared" si="615"/>
        <v>-27.5</v>
      </c>
      <c r="P1829" s="6">
        <f t="shared" si="620"/>
        <v>0</v>
      </c>
      <c r="Q1829" s="7">
        <f t="shared" si="621"/>
        <v>3290279.6500000013</v>
      </c>
      <c r="R1829" s="44" t="str">
        <f>VLOOKUP(F1829,'Set up'!$A$2:$E$44,5,FALSE)</f>
        <v>Chq</v>
      </c>
      <c r="S1829" s="1" t="s">
        <v>1692</v>
      </c>
    </row>
    <row r="1830" spans="1:19" ht="15" customHeight="1" x14ac:dyDescent="0.3">
      <c r="A1830" s="4">
        <v>45103</v>
      </c>
      <c r="B1830" s="5">
        <f t="shared" si="616"/>
        <v>6</v>
      </c>
      <c r="C1830" s="5">
        <f t="shared" si="617"/>
        <v>2023</v>
      </c>
      <c r="D1830" s="88" t="s">
        <v>1655</v>
      </c>
      <c r="E1830" s="5" t="str">
        <f>VLOOKUP(F1830,'Set up'!$A$2:$C$44,2,FALSE)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13"/>
        <v>45103</v>
      </c>
      <c r="L1830" s="5">
        <f t="shared" si="618"/>
        <v>6</v>
      </c>
      <c r="M1830" s="5">
        <f t="shared" si="619"/>
        <v>2023</v>
      </c>
      <c r="N1830" s="6">
        <v>50</v>
      </c>
      <c r="O1830" s="6">
        <f t="shared" si="615"/>
        <v>-50</v>
      </c>
      <c r="P1830" s="6">
        <f t="shared" si="620"/>
        <v>0</v>
      </c>
      <c r="Q1830" s="7">
        <f t="shared" si="621"/>
        <v>3290329.6500000013</v>
      </c>
      <c r="R1830" s="44" t="str">
        <f>VLOOKUP(F1830,'Set up'!$A$2:$E$44,5,FALSE)</f>
        <v>Chq</v>
      </c>
      <c r="S1830" s="1" t="s">
        <v>1692</v>
      </c>
    </row>
    <row r="1831" spans="1:19" ht="15" customHeight="1" x14ac:dyDescent="0.3">
      <c r="A1831" s="4">
        <v>45103</v>
      </c>
      <c r="B1831" s="5">
        <f t="shared" ref="B1831:B1839" si="622">MONTH(A1831)</f>
        <v>6</v>
      </c>
      <c r="C1831" s="5">
        <f t="shared" ref="C1831:C1839" si="623">YEAR(A1831)</f>
        <v>2023</v>
      </c>
      <c r="D1831" s="88" t="s">
        <v>1655</v>
      </c>
      <c r="E1831" s="5" t="str">
        <f>VLOOKUP(F1831,'Set up'!$A$2:$C$44,2,FALSE)</f>
        <v>C00000013</v>
      </c>
      <c r="F1831" s="1" t="s">
        <v>1455</v>
      </c>
      <c r="G1831" s="108" t="s">
        <v>1660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13"/>
        <v>45103</v>
      </c>
      <c r="L1831" s="5">
        <f t="shared" si="618"/>
        <v>6</v>
      </c>
      <c r="M1831" s="5">
        <f t="shared" si="619"/>
        <v>2023</v>
      </c>
      <c r="N1831" s="6">
        <v>70</v>
      </c>
      <c r="O1831" s="6">
        <f t="shared" si="615"/>
        <v>-70</v>
      </c>
      <c r="P1831" s="6">
        <f t="shared" si="620"/>
        <v>0</v>
      </c>
      <c r="Q1831" s="7">
        <f t="shared" si="621"/>
        <v>3290399.6500000013</v>
      </c>
      <c r="R1831" s="44" t="str">
        <f>VLOOKUP(F1831,'Set up'!$A$2:$E$44,5,FALSE)</f>
        <v>Chq</v>
      </c>
      <c r="S1831" s="1" t="s">
        <v>1692</v>
      </c>
    </row>
    <row r="1832" spans="1:19" ht="15" customHeight="1" x14ac:dyDescent="0.3">
      <c r="A1832" s="4">
        <v>45103</v>
      </c>
      <c r="B1832" s="5">
        <f t="shared" si="622"/>
        <v>6</v>
      </c>
      <c r="C1832" s="5">
        <f t="shared" si="623"/>
        <v>2023</v>
      </c>
      <c r="D1832" s="88" t="s">
        <v>1655</v>
      </c>
      <c r="E1832" s="5" t="str">
        <f>VLOOKUP(F1832,'Set up'!$A$2:$C$44,2,FALSE)</f>
        <v>C00000013</v>
      </c>
      <c r="F1832" s="1" t="s">
        <v>1455</v>
      </c>
      <c r="G1832" s="99" t="s">
        <v>1661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13"/>
        <v>45103</v>
      </c>
      <c r="L1832" s="5">
        <f t="shared" si="618"/>
        <v>6</v>
      </c>
      <c r="M1832" s="5">
        <f t="shared" si="619"/>
        <v>2023</v>
      </c>
      <c r="N1832" s="6">
        <v>74</v>
      </c>
      <c r="O1832" s="6">
        <f t="shared" si="615"/>
        <v>-74</v>
      </c>
      <c r="P1832" s="6">
        <f t="shared" si="620"/>
        <v>0</v>
      </c>
      <c r="Q1832" s="7">
        <f t="shared" si="621"/>
        <v>3290473.6500000013</v>
      </c>
      <c r="R1832" s="44" t="str">
        <f>VLOOKUP(F1832,'Set up'!$A$2:$E$44,5,FALSE)</f>
        <v>Chq</v>
      </c>
      <c r="S1832" s="1" t="s">
        <v>1692</v>
      </c>
    </row>
    <row r="1833" spans="1:19" ht="15" customHeight="1" x14ac:dyDescent="0.3">
      <c r="A1833" s="4">
        <v>45103</v>
      </c>
      <c r="B1833" s="5">
        <f t="shared" si="622"/>
        <v>6</v>
      </c>
      <c r="C1833" s="5">
        <f t="shared" si="623"/>
        <v>2023</v>
      </c>
      <c r="D1833" s="88" t="s">
        <v>1655</v>
      </c>
      <c r="E1833" s="5" t="str">
        <f>VLOOKUP(F1833,'Set up'!$A$2:$C$44,2,FALSE)</f>
        <v>C00000013</v>
      </c>
      <c r="F1833" s="1" t="s">
        <v>1455</v>
      </c>
      <c r="G1833" s="99" t="s">
        <v>1662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13"/>
        <v>45103</v>
      </c>
      <c r="L1833" s="5">
        <f t="shared" si="618"/>
        <v>6</v>
      </c>
      <c r="M1833" s="5">
        <f t="shared" si="619"/>
        <v>2023</v>
      </c>
      <c r="N1833" s="6">
        <v>116</v>
      </c>
      <c r="O1833" s="6">
        <f t="shared" si="615"/>
        <v>-116</v>
      </c>
      <c r="P1833" s="6">
        <f t="shared" si="620"/>
        <v>0</v>
      </c>
      <c r="Q1833" s="7">
        <f t="shared" si="621"/>
        <v>3290589.6500000013</v>
      </c>
      <c r="R1833" s="44" t="str">
        <f>VLOOKUP(F1833,'Set up'!$A$2:$E$44,5,FALSE)</f>
        <v>Chq</v>
      </c>
      <c r="S1833" s="1" t="s">
        <v>1692</v>
      </c>
    </row>
    <row r="1834" spans="1:19" ht="15" customHeight="1" x14ac:dyDescent="0.3">
      <c r="A1834" s="4" t="s">
        <v>1666</v>
      </c>
      <c r="B1834" s="5" t="e">
        <f t="shared" si="622"/>
        <v>#VALUE!</v>
      </c>
      <c r="C1834" s="5" t="e">
        <f t="shared" si="623"/>
        <v>#VALUE!</v>
      </c>
      <c r="D1834" s="88" t="s">
        <v>1665</v>
      </c>
      <c r="E1834" s="5" t="str">
        <f>VLOOKUP(F1834,'Set up'!$A$2:$C$44,2,FALSE)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 t="e">
        <f t="shared" si="613"/>
        <v>#VALUE!</v>
      </c>
      <c r="L1834" s="5" t="e">
        <f t="shared" si="618"/>
        <v>#VALUE!</v>
      </c>
      <c r="M1834" s="5" t="e">
        <f t="shared" si="619"/>
        <v>#VALUE!</v>
      </c>
      <c r="N1834" s="6">
        <v>3740</v>
      </c>
      <c r="O1834" s="6">
        <f>-3000-740</f>
        <v>-3740</v>
      </c>
      <c r="P1834" s="6">
        <f t="shared" si="620"/>
        <v>0</v>
      </c>
      <c r="Q1834" s="7">
        <f t="shared" si="621"/>
        <v>3294329.6500000013</v>
      </c>
      <c r="R1834" s="44" t="str">
        <f>VLOOKUP(F1834,'Set up'!$A$2:$E$44,5,FALSE)</f>
        <v>Trsf</v>
      </c>
      <c r="S1834" s="1" t="s">
        <v>1751</v>
      </c>
    </row>
    <row r="1835" spans="1:19" ht="15" customHeight="1" x14ac:dyDescent="0.3">
      <c r="A1835" s="4" t="s">
        <v>1666</v>
      </c>
      <c r="B1835" s="5" t="e">
        <f t="shared" si="622"/>
        <v>#VALUE!</v>
      </c>
      <c r="C1835" s="5" t="e">
        <f t="shared" si="623"/>
        <v>#VALUE!</v>
      </c>
      <c r="D1835" s="88" t="s">
        <v>1665</v>
      </c>
      <c r="E1835" s="5" t="str">
        <f>VLOOKUP(F1835,'Set up'!$A$2:$C$44,2,FALSE)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 t="e">
        <f t="shared" si="613"/>
        <v>#VALUE!</v>
      </c>
      <c r="L1835" s="5" t="e">
        <f t="shared" si="618"/>
        <v>#VALUE!</v>
      </c>
      <c r="M1835" s="5" t="e">
        <f t="shared" si="619"/>
        <v>#VALUE!</v>
      </c>
      <c r="N1835" s="6">
        <v>450</v>
      </c>
      <c r="O1835" s="6">
        <f>-393.5-56.5</f>
        <v>-450</v>
      </c>
      <c r="P1835" s="6">
        <f t="shared" si="620"/>
        <v>0</v>
      </c>
      <c r="Q1835" s="7">
        <f t="shared" si="621"/>
        <v>3294779.6500000013</v>
      </c>
      <c r="R1835" s="44" t="str">
        <f>VLOOKUP(F1835,'Set up'!$A$2:$E$44,5,FALSE)</f>
        <v>Trsf</v>
      </c>
      <c r="S1835" s="119" t="s">
        <v>1752</v>
      </c>
    </row>
    <row r="1836" spans="1:19" ht="15" customHeight="1" x14ac:dyDescent="0.3">
      <c r="A1836" s="4" t="s">
        <v>1666</v>
      </c>
      <c r="B1836" s="5" t="e">
        <f t="shared" si="622"/>
        <v>#VALUE!</v>
      </c>
      <c r="C1836" s="5" t="e">
        <f t="shared" si="623"/>
        <v>#VALUE!</v>
      </c>
      <c r="D1836" s="88" t="s">
        <v>1665</v>
      </c>
      <c r="E1836" s="5" t="str">
        <f>VLOOKUP(F1836,'Set up'!$A$2:$C$44,2,FALSE)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 t="e">
        <f t="shared" si="613"/>
        <v>#VALUE!</v>
      </c>
      <c r="L1836" s="5" t="e">
        <f t="shared" si="618"/>
        <v>#VALUE!</v>
      </c>
      <c r="M1836" s="5" t="e">
        <f t="shared" si="619"/>
        <v>#VALUE!</v>
      </c>
      <c r="N1836" s="6">
        <v>225</v>
      </c>
      <c r="O1836" s="6">
        <f t="shared" ref="O1836:O1841" si="624">-N1836</f>
        <v>-225</v>
      </c>
      <c r="P1836" s="6">
        <f t="shared" si="620"/>
        <v>0</v>
      </c>
      <c r="Q1836" s="7">
        <f t="shared" si="621"/>
        <v>3295004.6500000013</v>
      </c>
      <c r="R1836" s="44" t="str">
        <f>VLOOKUP(F1836,'Set up'!$A$2:$E$44,5,FALSE)</f>
        <v>Trsf</v>
      </c>
      <c r="S1836" s="1" t="s">
        <v>1753</v>
      </c>
    </row>
    <row r="1837" spans="1:19" ht="15" customHeight="1" x14ac:dyDescent="0.3">
      <c r="A1837" s="4" t="s">
        <v>1666</v>
      </c>
      <c r="B1837" s="5" t="e">
        <f t="shared" si="622"/>
        <v>#VALUE!</v>
      </c>
      <c r="C1837" s="5" t="e">
        <f t="shared" si="623"/>
        <v>#VALUE!</v>
      </c>
      <c r="D1837" s="88" t="s">
        <v>1665</v>
      </c>
      <c r="E1837" s="5" t="str">
        <f>VLOOKUP(F1837,'Set up'!$A$2:$C$44,2,FALSE)</f>
        <v>C00000034</v>
      </c>
      <c r="F1837" s="1" t="s">
        <v>1198</v>
      </c>
      <c r="G1837" s="89" t="s">
        <v>1627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 t="e">
        <f t="shared" si="613"/>
        <v>#VALUE!</v>
      </c>
      <c r="L1837" s="5" t="e">
        <f t="shared" ref="L1837:L1844" si="625">MONTH(K1837)</f>
        <v>#VALUE!</v>
      </c>
      <c r="M1837" s="5" t="e">
        <f t="shared" ref="M1837:M1844" si="626">YEAR(K1837)</f>
        <v>#VALUE!</v>
      </c>
      <c r="N1837" s="6">
        <v>236</v>
      </c>
      <c r="O1837" s="6">
        <f t="shared" si="624"/>
        <v>-236</v>
      </c>
      <c r="P1837" s="6">
        <f t="shared" ref="P1837:P1844" si="627">SUM(N1837+O1837)</f>
        <v>0</v>
      </c>
      <c r="Q1837" s="7">
        <f t="shared" ref="Q1837:Q1844" si="628">SUM(Q1836+N1837)</f>
        <v>3295240.6500000013</v>
      </c>
      <c r="R1837" s="44" t="str">
        <f>VLOOKUP(F1837,'Set up'!$A$2:$E$44,5,FALSE)</f>
        <v>Trsf</v>
      </c>
      <c r="S1837" s="1" t="s">
        <v>1754</v>
      </c>
    </row>
    <row r="1838" spans="1:19" ht="15" customHeight="1" x14ac:dyDescent="0.3">
      <c r="A1838" s="4" t="s">
        <v>1666</v>
      </c>
      <c r="B1838" s="5" t="e">
        <f t="shared" si="622"/>
        <v>#VALUE!</v>
      </c>
      <c r="C1838" s="5" t="e">
        <f t="shared" si="623"/>
        <v>#VALUE!</v>
      </c>
      <c r="D1838" s="88" t="s">
        <v>1665</v>
      </c>
      <c r="E1838" s="5" t="str">
        <f>VLOOKUP(F1838,'Set up'!$A$2:$C$44,2,FALSE)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 t="e">
        <f t="shared" si="613"/>
        <v>#VALUE!</v>
      </c>
      <c r="L1838" s="5" t="e">
        <f t="shared" si="625"/>
        <v>#VALUE!</v>
      </c>
      <c r="M1838" s="5" t="e">
        <f t="shared" si="626"/>
        <v>#VALUE!</v>
      </c>
      <c r="N1838" s="6">
        <v>95</v>
      </c>
      <c r="O1838" s="6">
        <f t="shared" si="624"/>
        <v>-95</v>
      </c>
      <c r="P1838" s="6">
        <f t="shared" si="627"/>
        <v>0</v>
      </c>
      <c r="Q1838" s="7">
        <f t="shared" si="628"/>
        <v>3295335.6500000013</v>
      </c>
      <c r="R1838" s="44" t="str">
        <f>VLOOKUP(F1838,'Set up'!$A$2:$E$44,5,FALSE)</f>
        <v>Trsf</v>
      </c>
      <c r="S1838" s="1" t="s">
        <v>1755</v>
      </c>
    </row>
    <row r="1839" spans="1:19" ht="15" customHeight="1" x14ac:dyDescent="0.3">
      <c r="A1839" s="4" t="s">
        <v>1666</v>
      </c>
      <c r="B1839" s="5" t="e">
        <f t="shared" si="622"/>
        <v>#VALUE!</v>
      </c>
      <c r="C1839" s="5" t="e">
        <f t="shared" si="623"/>
        <v>#VALUE!</v>
      </c>
      <c r="D1839" s="88" t="s">
        <v>1665</v>
      </c>
      <c r="E1839" s="5" t="str">
        <f>VLOOKUP(F1839,'Set up'!$A$2:$C$44,2,FALSE)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 t="e">
        <f t="shared" si="613"/>
        <v>#VALUE!</v>
      </c>
      <c r="L1839" s="5" t="e">
        <f t="shared" si="625"/>
        <v>#VALUE!</v>
      </c>
      <c r="M1839" s="5" t="e">
        <f t="shared" si="626"/>
        <v>#VALUE!</v>
      </c>
      <c r="N1839" s="6">
        <v>62.5</v>
      </c>
      <c r="O1839" s="6">
        <f t="shared" si="624"/>
        <v>-62.5</v>
      </c>
      <c r="P1839" s="6">
        <f t="shared" si="627"/>
        <v>0</v>
      </c>
      <c r="Q1839" s="7">
        <f t="shared" si="628"/>
        <v>3295398.1500000013</v>
      </c>
      <c r="R1839" s="44" t="str">
        <f>VLOOKUP(F1839,'Set up'!$A$2:$E$44,5,FALSE)</f>
        <v>Trsf</v>
      </c>
      <c r="S1839" s="1" t="s">
        <v>1756</v>
      </c>
    </row>
    <row r="1840" spans="1:19" ht="15" customHeight="1" x14ac:dyDescent="0.3">
      <c r="A1840" s="4" t="s">
        <v>1666</v>
      </c>
      <c r="B1840" s="5" t="e">
        <f t="shared" ref="B1840:B1844" si="629">MONTH(A1840)</f>
        <v>#VALUE!</v>
      </c>
      <c r="C1840" s="5" t="e">
        <f t="shared" ref="C1840:C1844" si="630">YEAR(A1840)</f>
        <v>#VALUE!</v>
      </c>
      <c r="D1840" s="88" t="s">
        <v>1665</v>
      </c>
      <c r="E1840" s="5" t="str">
        <f>VLOOKUP(F1840,'Set up'!$A$2:$C$44,2,FALSE)</f>
        <v>C00000034</v>
      </c>
      <c r="F1840" s="1" t="s">
        <v>1198</v>
      </c>
      <c r="G1840" s="89" t="s">
        <v>1663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 t="e">
        <f t="shared" si="613"/>
        <v>#VALUE!</v>
      </c>
      <c r="L1840" s="5" t="e">
        <f t="shared" si="625"/>
        <v>#VALUE!</v>
      </c>
      <c r="M1840" s="5" t="e">
        <f t="shared" si="626"/>
        <v>#VALUE!</v>
      </c>
      <c r="N1840" s="6">
        <v>165</v>
      </c>
      <c r="O1840" s="6">
        <f t="shared" si="624"/>
        <v>-165</v>
      </c>
      <c r="P1840" s="6">
        <f t="shared" si="627"/>
        <v>0</v>
      </c>
      <c r="Q1840" s="7">
        <f t="shared" si="628"/>
        <v>3295563.1500000013</v>
      </c>
      <c r="R1840" s="44" t="str">
        <f>VLOOKUP(F1840,'Set up'!$A$2:$E$44,5,FALSE)</f>
        <v>Trsf</v>
      </c>
      <c r="S1840" s="1" t="s">
        <v>1757</v>
      </c>
    </row>
    <row r="1841" spans="1:19" ht="15" customHeight="1" x14ac:dyDescent="0.3">
      <c r="A1841" s="4" t="s">
        <v>1666</v>
      </c>
      <c r="B1841" s="5" t="e">
        <f t="shared" si="629"/>
        <v>#VALUE!</v>
      </c>
      <c r="C1841" s="5" t="e">
        <f t="shared" si="630"/>
        <v>#VALUE!</v>
      </c>
      <c r="D1841" s="88" t="s">
        <v>1665</v>
      </c>
      <c r="E1841" s="5" t="str">
        <f>VLOOKUP(F1841,'Set up'!$A$2:$C$44,2,FALSE)</f>
        <v>C00000034</v>
      </c>
      <c r="F1841" s="1" t="s">
        <v>1198</v>
      </c>
      <c r="G1841" s="89" t="s">
        <v>1664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 t="e">
        <f t="shared" si="613"/>
        <v>#VALUE!</v>
      </c>
      <c r="L1841" s="5" t="e">
        <f t="shared" si="625"/>
        <v>#VALUE!</v>
      </c>
      <c r="M1841" s="5" t="e">
        <f t="shared" si="626"/>
        <v>#VALUE!</v>
      </c>
      <c r="N1841" s="6">
        <v>160</v>
      </c>
      <c r="O1841" s="6">
        <f t="shared" si="624"/>
        <v>-160</v>
      </c>
      <c r="P1841" s="6">
        <f t="shared" si="627"/>
        <v>0</v>
      </c>
      <c r="Q1841" s="7">
        <f t="shared" si="628"/>
        <v>3295723.1500000013</v>
      </c>
      <c r="R1841" s="44" t="str">
        <f>VLOOKUP(F1841,'Set up'!$A$2:$E$44,5,FALSE)</f>
        <v>Trsf</v>
      </c>
      <c r="S1841" s="1" t="s">
        <v>1758</v>
      </c>
    </row>
    <row r="1842" spans="1:19" ht="15" customHeight="1" x14ac:dyDescent="0.3">
      <c r="A1842" s="4">
        <v>45105</v>
      </c>
      <c r="B1842" s="5">
        <f t="shared" si="629"/>
        <v>6</v>
      </c>
      <c r="C1842" s="5">
        <f t="shared" si="630"/>
        <v>2023</v>
      </c>
      <c r="D1842" s="88" t="s">
        <v>1667</v>
      </c>
      <c r="E1842" s="5" t="str">
        <f>VLOOKUP(F1842,'Set up'!$A$2:$C$44,2,FALSE)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13"/>
        <v>45105</v>
      </c>
      <c r="L1842" s="5">
        <f t="shared" si="625"/>
        <v>6</v>
      </c>
      <c r="M1842" s="5">
        <f t="shared" si="626"/>
        <v>2023</v>
      </c>
      <c r="N1842" s="6">
        <v>1870</v>
      </c>
      <c r="P1842" s="6">
        <f t="shared" si="627"/>
        <v>1870</v>
      </c>
      <c r="Q1842" s="7">
        <f t="shared" si="628"/>
        <v>3297593.1500000013</v>
      </c>
      <c r="R1842" s="44" t="str">
        <f>VLOOKUP(F1842,'Set up'!$A$2:$E$44,5,FALSE)</f>
        <v>PD Chq</v>
      </c>
    </row>
    <row r="1843" spans="1:19" ht="15" customHeight="1" x14ac:dyDescent="0.3">
      <c r="A1843" s="4">
        <v>45105</v>
      </c>
      <c r="B1843" s="5">
        <f t="shared" si="629"/>
        <v>6</v>
      </c>
      <c r="C1843" s="5">
        <f t="shared" si="630"/>
        <v>2023</v>
      </c>
      <c r="D1843" s="88" t="s">
        <v>1667</v>
      </c>
      <c r="E1843" s="5" t="str">
        <f>VLOOKUP(F1843,'Set up'!$A$2:$C$44,2,FALSE)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13"/>
        <v>45105</v>
      </c>
      <c r="L1843" s="5">
        <f t="shared" si="625"/>
        <v>6</v>
      </c>
      <c r="M1843" s="5">
        <f t="shared" si="626"/>
        <v>2023</v>
      </c>
      <c r="N1843" s="6">
        <v>510</v>
      </c>
      <c r="P1843" s="6">
        <f t="shared" si="627"/>
        <v>510</v>
      </c>
      <c r="Q1843" s="7">
        <f t="shared" si="628"/>
        <v>3298103.1500000013</v>
      </c>
      <c r="R1843" s="44" t="str">
        <f>VLOOKUP(F1843,'Set up'!$A$2:$E$44,5,FALSE)</f>
        <v>PD Chq</v>
      </c>
    </row>
    <row r="1844" spans="1:19" ht="15" customHeight="1" x14ac:dyDescent="0.3">
      <c r="A1844" s="4">
        <v>45105</v>
      </c>
      <c r="B1844" s="5">
        <f t="shared" si="629"/>
        <v>6</v>
      </c>
      <c r="C1844" s="5">
        <f t="shared" si="630"/>
        <v>2023</v>
      </c>
      <c r="D1844" s="88" t="s">
        <v>1667</v>
      </c>
      <c r="E1844" s="5" t="str">
        <f>VLOOKUP(F1844,'Set up'!$A$2:$C$44,2,FALSE)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13"/>
        <v>45105</v>
      </c>
      <c r="L1844" s="5">
        <f t="shared" si="625"/>
        <v>6</v>
      </c>
      <c r="M1844" s="5">
        <f t="shared" si="626"/>
        <v>2023</v>
      </c>
      <c r="N1844" s="6">
        <v>95</v>
      </c>
      <c r="P1844" s="6">
        <f t="shared" si="627"/>
        <v>95</v>
      </c>
      <c r="Q1844" s="7">
        <f t="shared" si="628"/>
        <v>3298198.1500000013</v>
      </c>
      <c r="R1844" s="44" t="str">
        <f>VLOOKUP(F1844,'Set up'!$A$2:$E$44,5,FALSE)</f>
        <v>PD Chq</v>
      </c>
    </row>
    <row r="1845" spans="1:19" ht="15" customHeight="1" x14ac:dyDescent="0.3">
      <c r="A1845" s="4" t="s">
        <v>1711</v>
      </c>
      <c r="B1845" s="5">
        <f t="shared" ref="B1845:B1908" si="631">MONTH(A1845)</f>
        <v>1</v>
      </c>
      <c r="C1845" s="5">
        <f t="shared" ref="C1845:C1908" si="632">YEAR(A1845)</f>
        <v>2023</v>
      </c>
      <c r="D1845" s="88" t="s">
        <v>1708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33">A1845+J1845</f>
        <v>44993</v>
      </c>
      <c r="L1845" s="5">
        <f t="shared" ref="L1845:L1908" si="634">MONTH(K1845)</f>
        <v>3</v>
      </c>
      <c r="M1845" s="5">
        <f t="shared" ref="M1845:M1908" si="635">YEAR(K1845)</f>
        <v>2023</v>
      </c>
      <c r="N1845" s="6">
        <v>220</v>
      </c>
      <c r="P1845" s="6">
        <f t="shared" ref="P1845:P1908" si="636">SUM(N1845+O1845)</f>
        <v>220</v>
      </c>
      <c r="Q1845" s="7">
        <f t="shared" ref="Q1845:Q1908" si="637">SUM(Q1844+N1845)</f>
        <v>3298418.1500000013</v>
      </c>
      <c r="R1845" s="44" t="str">
        <f>VLOOKUP(F1845,'Set up'!$A$2:$E$44,5,FALSE)</f>
        <v>Chq</v>
      </c>
    </row>
    <row r="1846" spans="1:19" ht="15" customHeight="1" x14ac:dyDescent="0.3">
      <c r="A1846" s="4" t="s">
        <v>1711</v>
      </c>
      <c r="B1846" s="5">
        <f t="shared" si="631"/>
        <v>1</v>
      </c>
      <c r="C1846" s="5">
        <f t="shared" si="632"/>
        <v>2023</v>
      </c>
      <c r="D1846" s="88" t="s">
        <v>1709</v>
      </c>
      <c r="E1846" s="5" t="str">
        <f>VLOOKUP(F1846,'Set up'!$A$2:$C$44,2,FALSE)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33"/>
        <v>44933</v>
      </c>
      <c r="L1846" s="5">
        <f t="shared" si="634"/>
        <v>1</v>
      </c>
      <c r="M1846" s="5">
        <f t="shared" si="635"/>
        <v>2023</v>
      </c>
      <c r="N1846" s="6">
        <v>62.5</v>
      </c>
      <c r="P1846" s="6">
        <f t="shared" si="636"/>
        <v>62.5</v>
      </c>
      <c r="Q1846" s="7">
        <f t="shared" si="637"/>
        <v>3298480.6500000013</v>
      </c>
      <c r="R1846" s="44" t="str">
        <f>VLOOKUP(F1846,'Set up'!$A$2:$E$44,5,FALSE)</f>
        <v>Trsf</v>
      </c>
    </row>
    <row r="1847" spans="1:19" ht="15" customHeight="1" x14ac:dyDescent="0.3">
      <c r="A1847" s="4" t="s">
        <v>1711</v>
      </c>
      <c r="B1847" s="5">
        <f t="shared" si="631"/>
        <v>1</v>
      </c>
      <c r="C1847" s="5">
        <f t="shared" si="632"/>
        <v>2023</v>
      </c>
      <c r="D1847" s="88" t="s">
        <v>1709</v>
      </c>
      <c r="E1847" s="5" t="str">
        <f>VLOOKUP(F1847,'Set up'!$A$2:$C$44,2,FALSE)</f>
        <v>C00000020</v>
      </c>
      <c r="F1847" s="1" t="s">
        <v>411</v>
      </c>
      <c r="G1847" s="99" t="s">
        <v>1715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33"/>
        <v>44933</v>
      </c>
      <c r="L1847" s="5">
        <f t="shared" si="634"/>
        <v>1</v>
      </c>
      <c r="M1847" s="5">
        <f t="shared" si="635"/>
        <v>2023</v>
      </c>
      <c r="N1847" s="6">
        <v>50.4</v>
      </c>
      <c r="P1847" s="6">
        <f t="shared" si="636"/>
        <v>50.4</v>
      </c>
      <c r="Q1847" s="7">
        <f t="shared" si="637"/>
        <v>3298531.0500000012</v>
      </c>
      <c r="R1847" s="44" t="str">
        <f>VLOOKUP(F1847,'Set up'!$A$2:$E$44,5,FALSE)</f>
        <v>Trsf</v>
      </c>
    </row>
    <row r="1848" spans="1:19" ht="15" customHeight="1" x14ac:dyDescent="0.3">
      <c r="A1848" s="4">
        <v>45110</v>
      </c>
      <c r="B1848" s="5">
        <f t="shared" si="631"/>
        <v>7</v>
      </c>
      <c r="C1848" s="5">
        <f t="shared" si="632"/>
        <v>2023</v>
      </c>
      <c r="D1848" s="88" t="s">
        <v>1710</v>
      </c>
      <c r="E1848" s="5" t="str">
        <f>VLOOKUP(F1848,'Set up'!$A$2:$C$44,2,FALSE)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33"/>
        <v>45110</v>
      </c>
      <c r="L1848" s="5">
        <f t="shared" si="634"/>
        <v>7</v>
      </c>
      <c r="M1848" s="5">
        <f t="shared" si="635"/>
        <v>2023</v>
      </c>
      <c r="N1848" s="6">
        <v>3652</v>
      </c>
      <c r="O1848" s="6">
        <f t="shared" ref="O1848:O1853" si="638">-N1848</f>
        <v>-3652</v>
      </c>
      <c r="P1848" s="6">
        <f t="shared" si="636"/>
        <v>0</v>
      </c>
      <c r="Q1848" s="7">
        <f t="shared" si="637"/>
        <v>3302183.0500000012</v>
      </c>
      <c r="R1848" s="44" t="str">
        <f>VLOOKUP(F1848,'Set up'!$A$2:$E$44,5,FALSE)</f>
        <v>Trsf</v>
      </c>
      <c r="S1848" s="1" t="s">
        <v>1759</v>
      </c>
    </row>
    <row r="1849" spans="1:19" ht="15" customHeight="1" x14ac:dyDescent="0.3">
      <c r="A1849" s="4">
        <v>45110</v>
      </c>
      <c r="B1849" s="5">
        <f t="shared" si="631"/>
        <v>7</v>
      </c>
      <c r="C1849" s="5">
        <f t="shared" si="632"/>
        <v>2023</v>
      </c>
      <c r="D1849" s="88" t="s">
        <v>1710</v>
      </c>
      <c r="E1849" s="5" t="str">
        <f>VLOOKUP(F1849,'Set up'!$A$2:$C$44,2,FALSE)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33"/>
        <v>45110</v>
      </c>
      <c r="L1849" s="5">
        <f t="shared" si="634"/>
        <v>7</v>
      </c>
      <c r="M1849" s="5">
        <f t="shared" si="635"/>
        <v>2023</v>
      </c>
      <c r="N1849" s="6">
        <v>675</v>
      </c>
      <c r="O1849" s="6">
        <f t="shared" si="638"/>
        <v>-675</v>
      </c>
      <c r="P1849" s="6">
        <f t="shared" si="636"/>
        <v>0</v>
      </c>
      <c r="Q1849" s="7">
        <f t="shared" si="637"/>
        <v>3302858.0500000012</v>
      </c>
      <c r="R1849" s="44" t="str">
        <f>VLOOKUP(F1849,'Set up'!$A$2:$E$44,5,FALSE)</f>
        <v>Trsf</v>
      </c>
      <c r="S1849" s="1" t="s">
        <v>1760</v>
      </c>
    </row>
    <row r="1850" spans="1:19" ht="15" customHeight="1" x14ac:dyDescent="0.3">
      <c r="A1850" s="4">
        <v>45110</v>
      </c>
      <c r="B1850" s="5">
        <f t="shared" si="631"/>
        <v>7</v>
      </c>
      <c r="C1850" s="5">
        <f t="shared" si="632"/>
        <v>2023</v>
      </c>
      <c r="D1850" s="88" t="s">
        <v>1710</v>
      </c>
      <c r="E1850" s="5" t="str">
        <f>VLOOKUP(F1850,'Set up'!$A$2:$C$44,2,FALSE)</f>
        <v>C00000034</v>
      </c>
      <c r="F1850" s="1" t="s">
        <v>1198</v>
      </c>
      <c r="G1850" s="99" t="s">
        <v>1627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33"/>
        <v>45110</v>
      </c>
      <c r="L1850" s="5">
        <f t="shared" si="634"/>
        <v>7</v>
      </c>
      <c r="M1850" s="5">
        <f t="shared" si="635"/>
        <v>2023</v>
      </c>
      <c r="N1850" s="6">
        <v>236</v>
      </c>
      <c r="O1850" s="6">
        <f t="shared" si="638"/>
        <v>-236</v>
      </c>
      <c r="P1850" s="6">
        <f t="shared" si="636"/>
        <v>0</v>
      </c>
      <c r="Q1850" s="7">
        <f t="shared" si="637"/>
        <v>3303094.0500000012</v>
      </c>
      <c r="R1850" s="44" t="str">
        <f>VLOOKUP(F1850,'Set up'!$A$2:$E$44,5,FALSE)</f>
        <v>Trsf</v>
      </c>
      <c r="S1850" s="1" t="s">
        <v>1754</v>
      </c>
    </row>
    <row r="1851" spans="1:19" ht="15" customHeight="1" x14ac:dyDescent="0.3">
      <c r="A1851" s="4">
        <v>45110</v>
      </c>
      <c r="B1851" s="5">
        <f t="shared" si="631"/>
        <v>7</v>
      </c>
      <c r="C1851" s="5">
        <f t="shared" si="632"/>
        <v>2023</v>
      </c>
      <c r="D1851" s="88" t="s">
        <v>1710</v>
      </c>
      <c r="E1851" s="5" t="str">
        <f>VLOOKUP(F1851,'Set up'!$A$2:$C$44,2,FALSE)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33"/>
        <v>45110</v>
      </c>
      <c r="L1851" s="5">
        <f t="shared" si="634"/>
        <v>7</v>
      </c>
      <c r="M1851" s="5">
        <f t="shared" si="635"/>
        <v>2023</v>
      </c>
      <c r="N1851" s="6">
        <v>95</v>
      </c>
      <c r="O1851" s="6">
        <f t="shared" si="638"/>
        <v>-95</v>
      </c>
      <c r="P1851" s="6">
        <f t="shared" si="636"/>
        <v>0</v>
      </c>
      <c r="Q1851" s="7">
        <f t="shared" si="637"/>
        <v>3303189.0500000012</v>
      </c>
      <c r="R1851" s="44" t="str">
        <f>VLOOKUP(F1851,'Set up'!$A$2:$E$44,5,FALSE)</f>
        <v>Trsf</v>
      </c>
      <c r="S1851" s="1" t="s">
        <v>1755</v>
      </c>
    </row>
    <row r="1852" spans="1:19" ht="15" customHeight="1" x14ac:dyDescent="0.3">
      <c r="A1852" s="4">
        <v>45110</v>
      </c>
      <c r="B1852" s="5">
        <f t="shared" si="631"/>
        <v>7</v>
      </c>
      <c r="C1852" s="5">
        <f t="shared" si="632"/>
        <v>2023</v>
      </c>
      <c r="D1852" s="88" t="s">
        <v>1710</v>
      </c>
      <c r="E1852" s="5" t="str">
        <f>VLOOKUP(F1852,'Set up'!$A$2:$C$44,2,FALSE)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33"/>
        <v>45110</v>
      </c>
      <c r="L1852" s="5">
        <f t="shared" si="634"/>
        <v>7</v>
      </c>
      <c r="M1852" s="5">
        <f t="shared" si="635"/>
        <v>2023</v>
      </c>
      <c r="N1852" s="96">
        <v>125</v>
      </c>
      <c r="O1852" s="6">
        <f t="shared" si="638"/>
        <v>-125</v>
      </c>
      <c r="P1852" s="6">
        <f t="shared" si="636"/>
        <v>0</v>
      </c>
      <c r="Q1852" s="7">
        <f t="shared" si="637"/>
        <v>3303314.0500000012</v>
      </c>
      <c r="R1852" s="44" t="str">
        <f>VLOOKUP(F1852,'Set up'!$A$2:$E$44,5,FALSE)</f>
        <v>Trsf</v>
      </c>
      <c r="S1852" s="1" t="s">
        <v>1761</v>
      </c>
    </row>
    <row r="1853" spans="1:19" ht="15" customHeight="1" x14ac:dyDescent="0.3">
      <c r="A1853" s="4">
        <v>45110</v>
      </c>
      <c r="B1853" s="5">
        <f t="shared" si="631"/>
        <v>7</v>
      </c>
      <c r="C1853" s="5">
        <f t="shared" si="632"/>
        <v>2023</v>
      </c>
      <c r="D1853" s="88" t="s">
        <v>1712</v>
      </c>
      <c r="E1853" s="5" t="str">
        <f>VLOOKUP(F1853,'Set up'!$A$2:$C$44,2,FALSE)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33"/>
        <v>45110</v>
      </c>
      <c r="L1853" s="5">
        <f t="shared" si="634"/>
        <v>7</v>
      </c>
      <c r="M1853" s="5">
        <f t="shared" si="635"/>
        <v>2023</v>
      </c>
      <c r="N1853" s="6">
        <v>100</v>
      </c>
      <c r="O1853" s="6">
        <f t="shared" si="638"/>
        <v>-100</v>
      </c>
      <c r="P1853" s="6">
        <f t="shared" si="636"/>
        <v>0</v>
      </c>
      <c r="Q1853" s="7">
        <f t="shared" si="637"/>
        <v>3303414.0500000012</v>
      </c>
      <c r="R1853" s="44" t="str">
        <f>VLOOKUP(F1853,'Set up'!$A$2:$E$44,5,FALSE)</f>
        <v>Trsf</v>
      </c>
      <c r="S1853" s="1" t="s">
        <v>1762</v>
      </c>
    </row>
    <row r="1854" spans="1:19" ht="15" customHeight="1" x14ac:dyDescent="0.3">
      <c r="A1854" s="4">
        <v>45111</v>
      </c>
      <c r="B1854" s="5">
        <f t="shared" si="631"/>
        <v>7</v>
      </c>
      <c r="C1854" s="5">
        <f t="shared" si="632"/>
        <v>2023</v>
      </c>
      <c r="D1854" s="88" t="s">
        <v>1713</v>
      </c>
      <c r="E1854" s="5" t="str">
        <f>VLOOKUP(F1854,'Set up'!$A$2:$C$44,2,FALSE)</f>
        <v>C00000022</v>
      </c>
      <c r="F1854" s="1" t="s">
        <v>639</v>
      </c>
      <c r="G1854" s="103" t="s">
        <v>1716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33"/>
        <v>45111</v>
      </c>
      <c r="L1854" s="5">
        <f t="shared" si="634"/>
        <v>7</v>
      </c>
      <c r="M1854" s="5">
        <f t="shared" si="635"/>
        <v>2023</v>
      </c>
      <c r="N1854" s="6">
        <v>100</v>
      </c>
      <c r="P1854" s="6">
        <f t="shared" si="636"/>
        <v>100</v>
      </c>
      <c r="Q1854" s="7">
        <f t="shared" si="637"/>
        <v>3303514.0500000012</v>
      </c>
      <c r="R1854" s="44" t="str">
        <f>VLOOKUP(F1854,'Set up'!$A$2:$E$44,5,FALSE)</f>
        <v>Trsf</v>
      </c>
    </row>
    <row r="1855" spans="1:19" ht="15" customHeight="1" x14ac:dyDescent="0.3">
      <c r="A1855" s="4">
        <v>45113</v>
      </c>
      <c r="B1855" s="5">
        <f t="shared" si="631"/>
        <v>7</v>
      </c>
      <c r="C1855" s="5">
        <f t="shared" si="632"/>
        <v>2023</v>
      </c>
      <c r="D1855" s="88" t="s">
        <v>1714</v>
      </c>
      <c r="E1855" s="5" t="str">
        <f>VLOOKUP(F1855,'Set up'!$A$2:$C$44,2,FALSE)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33"/>
        <v>45113</v>
      </c>
      <c r="L1855" s="5">
        <f t="shared" si="634"/>
        <v>7</v>
      </c>
      <c r="M1855" s="5">
        <f t="shared" si="635"/>
        <v>2023</v>
      </c>
      <c r="N1855" s="6">
        <v>1848</v>
      </c>
      <c r="P1855" s="6">
        <f t="shared" si="636"/>
        <v>1848</v>
      </c>
      <c r="Q1855" s="7">
        <f t="shared" si="637"/>
        <v>3305362.0500000012</v>
      </c>
      <c r="R1855" s="44" t="str">
        <f>VLOOKUP(F1855,'Set up'!$A$2:$E$44,5,FALSE)</f>
        <v>Trsf</v>
      </c>
    </row>
    <row r="1856" spans="1:19" ht="15" customHeight="1" x14ac:dyDescent="0.3">
      <c r="A1856" s="4">
        <v>45113</v>
      </c>
      <c r="B1856" s="5">
        <f t="shared" si="631"/>
        <v>7</v>
      </c>
      <c r="C1856" s="5">
        <f t="shared" si="632"/>
        <v>2023</v>
      </c>
      <c r="D1856" s="88" t="s">
        <v>1714</v>
      </c>
      <c r="E1856" s="5" t="str">
        <f>VLOOKUP(F1856,'Set up'!$A$2:$C$44,2,FALSE)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33"/>
        <v>45113</v>
      </c>
      <c r="L1856" s="5">
        <f t="shared" si="634"/>
        <v>7</v>
      </c>
      <c r="M1856" s="5">
        <f t="shared" si="635"/>
        <v>2023</v>
      </c>
      <c r="N1856" s="6">
        <v>508</v>
      </c>
      <c r="P1856" s="6">
        <f t="shared" si="636"/>
        <v>508</v>
      </c>
      <c r="Q1856" s="7">
        <f t="shared" si="637"/>
        <v>3305870.0500000012</v>
      </c>
      <c r="R1856" s="44" t="str">
        <f>VLOOKUP(F1856,'Set up'!$A$2:$E$44,5,FALSE)</f>
        <v>Trsf</v>
      </c>
    </row>
    <row r="1857" spans="1:19" ht="15" customHeight="1" x14ac:dyDescent="0.3">
      <c r="A1857" s="4">
        <v>45113</v>
      </c>
      <c r="B1857" s="5">
        <f t="shared" si="631"/>
        <v>7</v>
      </c>
      <c r="C1857" s="5">
        <f t="shared" si="632"/>
        <v>2023</v>
      </c>
      <c r="D1857" s="88" t="s">
        <v>1714</v>
      </c>
      <c r="E1857" s="5" t="str">
        <f>VLOOKUP(F1857,'Set up'!$A$2:$C$44,2,FALSE)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33"/>
        <v>45113</v>
      </c>
      <c r="L1857" s="5">
        <f t="shared" si="634"/>
        <v>7</v>
      </c>
      <c r="M1857" s="5">
        <f t="shared" si="635"/>
        <v>2023</v>
      </c>
      <c r="N1857" s="6">
        <v>160</v>
      </c>
      <c r="P1857" s="6">
        <f t="shared" si="636"/>
        <v>160</v>
      </c>
      <c r="Q1857" s="7">
        <f t="shared" si="637"/>
        <v>3306030.0500000012</v>
      </c>
      <c r="R1857" s="44" t="str">
        <f>VLOOKUP(F1857,'Set up'!$A$2:$E$44,5,FALSE)</f>
        <v>Trsf</v>
      </c>
    </row>
    <row r="1858" spans="1:19" ht="15" customHeight="1" x14ac:dyDescent="0.3">
      <c r="A1858" s="4">
        <v>45113</v>
      </c>
      <c r="B1858" s="5">
        <f t="shared" si="631"/>
        <v>7</v>
      </c>
      <c r="C1858" s="5">
        <f t="shared" si="632"/>
        <v>2023</v>
      </c>
      <c r="D1858" s="88" t="s">
        <v>1717</v>
      </c>
      <c r="E1858" s="5" t="str">
        <f>VLOOKUP(F1858,'Set up'!$A$2:$C$44,2,FALSE)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33"/>
        <v>45113</v>
      </c>
      <c r="L1858" s="5">
        <f t="shared" si="634"/>
        <v>7</v>
      </c>
      <c r="M1858" s="5">
        <f t="shared" si="635"/>
        <v>2023</v>
      </c>
      <c r="N1858" s="6">
        <v>5280</v>
      </c>
      <c r="O1858" s="6">
        <f t="shared" ref="O1858:O1863" si="639">-N1858</f>
        <v>-5280</v>
      </c>
      <c r="P1858" s="6">
        <f t="shared" si="636"/>
        <v>0</v>
      </c>
      <c r="Q1858" s="7">
        <f t="shared" si="637"/>
        <v>3311310.0500000012</v>
      </c>
      <c r="R1858" s="44" t="str">
        <f>VLOOKUP(F1858,'Set up'!$A$2:$E$44,5,FALSE)</f>
        <v>Cash</v>
      </c>
      <c r="S1858" s="1" t="s">
        <v>1779</v>
      </c>
    </row>
    <row r="1859" spans="1:19" ht="15" customHeight="1" x14ac:dyDescent="0.3">
      <c r="A1859" s="4">
        <v>45113</v>
      </c>
      <c r="B1859" s="5">
        <f t="shared" si="631"/>
        <v>7</v>
      </c>
      <c r="C1859" s="5">
        <f t="shared" si="632"/>
        <v>2023</v>
      </c>
      <c r="D1859" s="88" t="s">
        <v>1717</v>
      </c>
      <c r="E1859" s="5" t="str">
        <f>VLOOKUP(F1859,'Set up'!$A$2:$C$44,2,FALSE)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33"/>
        <v>45113</v>
      </c>
      <c r="L1859" s="5">
        <f t="shared" si="634"/>
        <v>7</v>
      </c>
      <c r="M1859" s="5">
        <f t="shared" si="635"/>
        <v>2023</v>
      </c>
      <c r="N1859" s="6">
        <v>1185</v>
      </c>
      <c r="O1859" s="6">
        <f t="shared" si="639"/>
        <v>-1185</v>
      </c>
      <c r="P1859" s="6">
        <f t="shared" si="636"/>
        <v>0</v>
      </c>
      <c r="Q1859" s="7">
        <f t="shared" si="637"/>
        <v>3312495.0500000012</v>
      </c>
      <c r="R1859" s="44" t="str">
        <f>VLOOKUP(F1859,'Set up'!$A$2:$E$44,5,FALSE)</f>
        <v>Cash</v>
      </c>
      <c r="S1859" s="1" t="s">
        <v>1779</v>
      </c>
    </row>
    <row r="1860" spans="1:19" ht="15" customHeight="1" x14ac:dyDescent="0.3">
      <c r="A1860" s="4">
        <v>45113</v>
      </c>
      <c r="B1860" s="5">
        <f t="shared" si="631"/>
        <v>7</v>
      </c>
      <c r="C1860" s="5">
        <f t="shared" si="632"/>
        <v>2023</v>
      </c>
      <c r="D1860" s="88" t="s">
        <v>1717</v>
      </c>
      <c r="E1860" s="5" t="str">
        <f>VLOOKUP(F1860,'Set up'!$A$2:$C$44,2,FALSE)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33"/>
        <v>45113</v>
      </c>
      <c r="L1860" s="5">
        <f t="shared" si="634"/>
        <v>7</v>
      </c>
      <c r="M1860" s="5">
        <f t="shared" si="635"/>
        <v>2023</v>
      </c>
      <c r="N1860" s="6">
        <v>190</v>
      </c>
      <c r="O1860" s="6">
        <f t="shared" si="639"/>
        <v>-190</v>
      </c>
      <c r="P1860" s="6">
        <f t="shared" si="636"/>
        <v>0</v>
      </c>
      <c r="Q1860" s="7">
        <f t="shared" si="637"/>
        <v>3312685.0500000012</v>
      </c>
      <c r="R1860" s="44" t="str">
        <f>VLOOKUP(F1860,'Set up'!$A$2:$E$44,5,FALSE)</f>
        <v>Cash</v>
      </c>
      <c r="S1860" s="1" t="s">
        <v>1779</v>
      </c>
    </row>
    <row r="1861" spans="1:19" ht="15" customHeight="1" x14ac:dyDescent="0.3">
      <c r="A1861" s="4">
        <v>45113</v>
      </c>
      <c r="B1861" s="5">
        <f t="shared" si="631"/>
        <v>7</v>
      </c>
      <c r="C1861" s="5">
        <f t="shared" si="632"/>
        <v>2023</v>
      </c>
      <c r="D1861" s="88" t="s">
        <v>1717</v>
      </c>
      <c r="E1861" s="5" t="str">
        <f>VLOOKUP(F1861,'Set up'!$A$2:$C$44,2,FALSE)</f>
        <v>C00000014</v>
      </c>
      <c r="F1861" s="1" t="s">
        <v>263</v>
      </c>
      <c r="G1861" s="99" t="s">
        <v>1718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33"/>
        <v>45113</v>
      </c>
      <c r="L1861" s="5">
        <f t="shared" si="634"/>
        <v>7</v>
      </c>
      <c r="M1861" s="5">
        <f t="shared" si="635"/>
        <v>2023</v>
      </c>
      <c r="N1861" s="6">
        <v>165</v>
      </c>
      <c r="O1861" s="6">
        <f t="shared" si="639"/>
        <v>-165</v>
      </c>
      <c r="P1861" s="6">
        <f t="shared" si="636"/>
        <v>0</v>
      </c>
      <c r="Q1861" s="7">
        <f t="shared" si="637"/>
        <v>3312850.0500000012</v>
      </c>
      <c r="R1861" s="44" t="str">
        <f>VLOOKUP(F1861,'Set up'!$A$2:$E$44,5,FALSE)</f>
        <v>Cash</v>
      </c>
      <c r="S1861" s="1" t="s">
        <v>1779</v>
      </c>
    </row>
    <row r="1862" spans="1:19" ht="15" customHeight="1" x14ac:dyDescent="0.3">
      <c r="A1862" s="4">
        <v>45113</v>
      </c>
      <c r="B1862" s="5">
        <f t="shared" si="631"/>
        <v>7</v>
      </c>
      <c r="C1862" s="5">
        <f t="shared" si="632"/>
        <v>2023</v>
      </c>
      <c r="D1862" s="88" t="s">
        <v>1717</v>
      </c>
      <c r="E1862" s="5" t="str">
        <f>VLOOKUP(F1862,'Set up'!$A$2:$C$44,2,FALSE)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33"/>
        <v>45113</v>
      </c>
      <c r="L1862" s="5">
        <f t="shared" si="634"/>
        <v>7</v>
      </c>
      <c r="M1862" s="5">
        <f t="shared" si="635"/>
        <v>2023</v>
      </c>
      <c r="N1862" s="6">
        <v>516</v>
      </c>
      <c r="O1862" s="6">
        <f t="shared" si="639"/>
        <v>-516</v>
      </c>
      <c r="P1862" s="6">
        <f t="shared" si="636"/>
        <v>0</v>
      </c>
      <c r="Q1862" s="7">
        <f t="shared" si="637"/>
        <v>3313366.0500000012</v>
      </c>
      <c r="R1862" s="44" t="str">
        <f>VLOOKUP(F1862,'Set up'!$A$2:$E$44,5,FALSE)</f>
        <v>Cash</v>
      </c>
      <c r="S1862" s="1" t="s">
        <v>1779</v>
      </c>
    </row>
    <row r="1863" spans="1:19" ht="15" customHeight="1" x14ac:dyDescent="0.3">
      <c r="A1863" s="4">
        <v>45113</v>
      </c>
      <c r="B1863" s="5">
        <f t="shared" si="631"/>
        <v>7</v>
      </c>
      <c r="C1863" s="5">
        <f t="shared" si="632"/>
        <v>2023</v>
      </c>
      <c r="D1863" s="88" t="s">
        <v>1717</v>
      </c>
      <c r="E1863" s="5" t="str">
        <f>VLOOKUP(F1863,'Set up'!$A$2:$C$44,2,FALSE)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33"/>
        <v>45113</v>
      </c>
      <c r="L1863" s="5">
        <f t="shared" si="634"/>
        <v>7</v>
      </c>
      <c r="M1863" s="5">
        <f t="shared" si="635"/>
        <v>2023</v>
      </c>
      <c r="N1863" s="6">
        <v>200</v>
      </c>
      <c r="O1863" s="6">
        <f t="shared" si="639"/>
        <v>-200</v>
      </c>
      <c r="P1863" s="6">
        <f t="shared" si="636"/>
        <v>0</v>
      </c>
      <c r="Q1863" s="7">
        <f t="shared" si="637"/>
        <v>3313566.0500000012</v>
      </c>
      <c r="R1863" s="44" t="str">
        <f>VLOOKUP(F1863,'Set up'!$A$2:$E$44,5,FALSE)</f>
        <v>Cash</v>
      </c>
      <c r="S1863" s="1" t="s">
        <v>1779</v>
      </c>
    </row>
    <row r="1864" spans="1:19" ht="15" customHeight="1" x14ac:dyDescent="0.3">
      <c r="A1864" s="4">
        <v>45117</v>
      </c>
      <c r="B1864" s="5">
        <f t="shared" si="631"/>
        <v>7</v>
      </c>
      <c r="C1864" s="5">
        <f t="shared" si="632"/>
        <v>2023</v>
      </c>
      <c r="D1864" s="88" t="s">
        <v>1719</v>
      </c>
      <c r="E1864" s="5" t="str">
        <f>VLOOKUP(F1864,'Set up'!$A$2:$C$44,2,FALSE)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33"/>
        <v>45237</v>
      </c>
      <c r="L1864" s="5">
        <f t="shared" si="634"/>
        <v>11</v>
      </c>
      <c r="M1864" s="5">
        <f t="shared" si="635"/>
        <v>2023</v>
      </c>
      <c r="N1864" s="6">
        <v>9636</v>
      </c>
      <c r="P1864" s="6">
        <f t="shared" si="636"/>
        <v>9636</v>
      </c>
      <c r="Q1864" s="7">
        <f t="shared" si="637"/>
        <v>3323202.0500000012</v>
      </c>
      <c r="R1864" s="44" t="str">
        <f>VLOOKUP(F1864,'Set up'!$A$2:$E$44,5,FALSE)</f>
        <v>Trsf</v>
      </c>
    </row>
    <row r="1865" spans="1:19" ht="15" customHeight="1" x14ac:dyDescent="0.3">
      <c r="A1865" s="4">
        <v>45117</v>
      </c>
      <c r="B1865" s="5">
        <f t="shared" si="631"/>
        <v>7</v>
      </c>
      <c r="C1865" s="5">
        <f t="shared" si="632"/>
        <v>2023</v>
      </c>
      <c r="D1865" s="88" t="s">
        <v>1719</v>
      </c>
      <c r="E1865" s="5" t="str">
        <f>VLOOKUP(F1865,'Set up'!$A$2:$C$44,2,FALSE)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33"/>
        <v>45237</v>
      </c>
      <c r="L1865" s="5">
        <f t="shared" si="634"/>
        <v>11</v>
      </c>
      <c r="M1865" s="5">
        <f t="shared" si="635"/>
        <v>2023</v>
      </c>
      <c r="N1865" s="6">
        <v>1800</v>
      </c>
      <c r="P1865" s="6">
        <f t="shared" si="636"/>
        <v>1800</v>
      </c>
      <c r="Q1865" s="7">
        <f t="shared" si="637"/>
        <v>3325002.0500000012</v>
      </c>
      <c r="R1865" s="44" t="str">
        <f>VLOOKUP(F1865,'Set up'!$A$2:$E$44,5,FALSE)</f>
        <v>Trsf</v>
      </c>
    </row>
    <row r="1866" spans="1:19" ht="15" customHeight="1" x14ac:dyDescent="0.3">
      <c r="A1866" s="4">
        <v>45117</v>
      </c>
      <c r="B1866" s="5">
        <f t="shared" si="631"/>
        <v>7</v>
      </c>
      <c r="C1866" s="5">
        <f t="shared" si="632"/>
        <v>2023</v>
      </c>
      <c r="D1866" s="88" t="s">
        <v>1719</v>
      </c>
      <c r="E1866" s="5" t="str">
        <f>VLOOKUP(F1866,'Set up'!$A$2:$C$44,2,FALSE)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33"/>
        <v>45237</v>
      </c>
      <c r="L1866" s="5">
        <f t="shared" si="634"/>
        <v>11</v>
      </c>
      <c r="M1866" s="5">
        <f t="shared" si="635"/>
        <v>2023</v>
      </c>
      <c r="N1866" s="6">
        <v>575</v>
      </c>
      <c r="P1866" s="6">
        <f t="shared" si="636"/>
        <v>575</v>
      </c>
      <c r="Q1866" s="7">
        <f t="shared" si="637"/>
        <v>3325577.0500000012</v>
      </c>
      <c r="R1866" s="44" t="str">
        <f>VLOOKUP(F1866,'Set up'!$A$2:$E$44,5,FALSE)</f>
        <v>Trsf</v>
      </c>
    </row>
    <row r="1867" spans="1:19" ht="15" customHeight="1" x14ac:dyDescent="0.3">
      <c r="A1867" s="4">
        <v>45117</v>
      </c>
      <c r="B1867" s="5">
        <f t="shared" si="631"/>
        <v>7</v>
      </c>
      <c r="C1867" s="5">
        <f t="shared" si="632"/>
        <v>2023</v>
      </c>
      <c r="D1867" s="88" t="s">
        <v>1719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33"/>
        <v>45237</v>
      </c>
      <c r="L1867" s="5">
        <f t="shared" si="634"/>
        <v>11</v>
      </c>
      <c r="M1867" s="5">
        <f t="shared" si="635"/>
        <v>2023</v>
      </c>
      <c r="N1867" s="6">
        <v>840</v>
      </c>
      <c r="P1867" s="6">
        <f t="shared" si="636"/>
        <v>840</v>
      </c>
      <c r="Q1867" s="7">
        <f t="shared" si="637"/>
        <v>3326417.0500000012</v>
      </c>
      <c r="R1867" s="44" t="str">
        <f>VLOOKUP(F1867,'Set up'!$A$2:$E$44,5,FALSE)</f>
        <v>Trsf</v>
      </c>
    </row>
    <row r="1868" spans="1:19" ht="15" customHeight="1" x14ac:dyDescent="0.3">
      <c r="A1868" s="4">
        <v>45117</v>
      </c>
      <c r="B1868" s="5">
        <f t="shared" si="631"/>
        <v>7</v>
      </c>
      <c r="C1868" s="5">
        <f t="shared" si="632"/>
        <v>2023</v>
      </c>
      <c r="D1868" s="88" t="s">
        <v>1719</v>
      </c>
      <c r="E1868" s="5" t="str">
        <f>VLOOKUP(F1868,'Set up'!$A$2:$C$44,2,FALSE)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33"/>
        <v>45237</v>
      </c>
      <c r="L1868" s="5">
        <f t="shared" si="634"/>
        <v>11</v>
      </c>
      <c r="M1868" s="5">
        <f t="shared" si="635"/>
        <v>2023</v>
      </c>
      <c r="N1868" s="6">
        <v>420</v>
      </c>
      <c r="P1868" s="6">
        <f t="shared" si="636"/>
        <v>420</v>
      </c>
      <c r="Q1868" s="7">
        <f t="shared" si="637"/>
        <v>3326837.0500000012</v>
      </c>
      <c r="R1868" s="44" t="str">
        <f>VLOOKUP(F1868,'Set up'!$A$2:$E$44,5,FALSE)</f>
        <v>Trsf</v>
      </c>
    </row>
    <row r="1869" spans="1:19" ht="15" customHeight="1" x14ac:dyDescent="0.3">
      <c r="A1869" s="4">
        <v>45117</v>
      </c>
      <c r="B1869" s="5">
        <f t="shared" si="631"/>
        <v>7</v>
      </c>
      <c r="C1869" s="5">
        <f t="shared" si="632"/>
        <v>2023</v>
      </c>
      <c r="D1869" s="88" t="s">
        <v>1719</v>
      </c>
      <c r="E1869" s="5" t="str">
        <f>VLOOKUP(F1869,'Set up'!$A$2:$C$44,2,FALSE)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33"/>
        <v>45237</v>
      </c>
      <c r="L1869" s="5">
        <f t="shared" si="634"/>
        <v>11</v>
      </c>
      <c r="M1869" s="5">
        <f t="shared" si="635"/>
        <v>2023</v>
      </c>
      <c r="N1869" s="6">
        <v>395</v>
      </c>
      <c r="P1869" s="6">
        <f t="shared" si="636"/>
        <v>395</v>
      </c>
      <c r="Q1869" s="7">
        <f t="shared" si="637"/>
        <v>3327232.0500000012</v>
      </c>
      <c r="R1869" s="44" t="str">
        <f>VLOOKUP(F1869,'Set up'!$A$2:$E$44,5,FALSE)</f>
        <v>Trsf</v>
      </c>
    </row>
    <row r="1870" spans="1:19" ht="15" customHeight="1" x14ac:dyDescent="0.3">
      <c r="A1870" s="4">
        <v>45117</v>
      </c>
      <c r="B1870" s="5">
        <f t="shared" si="631"/>
        <v>7</v>
      </c>
      <c r="C1870" s="5">
        <f t="shared" si="632"/>
        <v>2023</v>
      </c>
      <c r="D1870" s="88" t="s">
        <v>1720</v>
      </c>
      <c r="E1870" s="5" t="str">
        <f>VLOOKUP(F1870,'Set up'!$A$2:$C$44,2,FALSE)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33"/>
        <v>45117</v>
      </c>
      <c r="L1870" s="5">
        <f t="shared" si="634"/>
        <v>7</v>
      </c>
      <c r="M1870" s="5">
        <f t="shared" si="635"/>
        <v>2023</v>
      </c>
      <c r="N1870" s="6">
        <v>1390</v>
      </c>
      <c r="O1870" s="6">
        <f t="shared" ref="O1870" si="640">-N1870</f>
        <v>-1390</v>
      </c>
      <c r="P1870" s="91">
        <f t="shared" si="636"/>
        <v>0</v>
      </c>
      <c r="Q1870" s="7">
        <f t="shared" si="637"/>
        <v>3328622.0500000012</v>
      </c>
      <c r="R1870" s="44" t="str">
        <f>VLOOKUP(F1870,'Set up'!$A$2:$E$44,5,FALSE)</f>
        <v>Trsf</v>
      </c>
      <c r="S1870" s="117" t="s">
        <v>1849</v>
      </c>
    </row>
    <row r="1871" spans="1:19" ht="15" customHeight="1" x14ac:dyDescent="0.3">
      <c r="A1871" s="4">
        <v>45118</v>
      </c>
      <c r="B1871" s="5">
        <f t="shared" si="631"/>
        <v>7</v>
      </c>
      <c r="C1871" s="5">
        <f t="shared" si="632"/>
        <v>2023</v>
      </c>
      <c r="D1871" s="88" t="s">
        <v>1721</v>
      </c>
      <c r="E1871" s="5" t="str">
        <f>VLOOKUP(F1871,'Set up'!$A$2:$C$44,2,FALSE)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33"/>
        <v>45118</v>
      </c>
      <c r="L1871" s="5">
        <f t="shared" si="634"/>
        <v>7</v>
      </c>
      <c r="M1871" s="5">
        <f t="shared" si="635"/>
        <v>2023</v>
      </c>
      <c r="N1871" s="6">
        <v>1826</v>
      </c>
      <c r="P1871" s="6">
        <f t="shared" si="636"/>
        <v>1826</v>
      </c>
      <c r="Q1871" s="7">
        <f t="shared" si="637"/>
        <v>3330448.0500000012</v>
      </c>
      <c r="R1871" s="44" t="str">
        <f>VLOOKUP(F1871,'Set up'!$A$2:$E$44,5,FALSE)</f>
        <v>PD Chq</v>
      </c>
    </row>
    <row r="1872" spans="1:19" ht="15" customHeight="1" x14ac:dyDescent="0.3">
      <c r="A1872" s="4">
        <v>45118</v>
      </c>
      <c r="B1872" s="5">
        <f t="shared" si="631"/>
        <v>7</v>
      </c>
      <c r="C1872" s="5">
        <f t="shared" si="632"/>
        <v>2023</v>
      </c>
      <c r="D1872" s="88" t="s">
        <v>1721</v>
      </c>
      <c r="E1872" s="5" t="str">
        <f>VLOOKUP(F1872,'Set up'!$A$2:$C$44,2,FALSE)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33"/>
        <v>45118</v>
      </c>
      <c r="L1872" s="5">
        <f t="shared" si="634"/>
        <v>7</v>
      </c>
      <c r="M1872" s="5">
        <f t="shared" si="635"/>
        <v>2023</v>
      </c>
      <c r="N1872" s="6">
        <v>747</v>
      </c>
      <c r="P1872" s="6">
        <f t="shared" si="636"/>
        <v>747</v>
      </c>
      <c r="Q1872" s="7">
        <f t="shared" si="637"/>
        <v>3331195.0500000012</v>
      </c>
      <c r="R1872" s="44" t="str">
        <f>VLOOKUP(F1872,'Set up'!$A$2:$E$44,5,FALSE)</f>
        <v>PD Chq</v>
      </c>
    </row>
    <row r="1873" spans="1:19" ht="15" customHeight="1" x14ac:dyDescent="0.3">
      <c r="A1873" s="4">
        <v>45118</v>
      </c>
      <c r="B1873" s="5">
        <f t="shared" si="631"/>
        <v>7</v>
      </c>
      <c r="C1873" s="5">
        <f t="shared" si="632"/>
        <v>2023</v>
      </c>
      <c r="D1873" s="88" t="s">
        <v>1721</v>
      </c>
      <c r="E1873" s="5" t="str">
        <f>VLOOKUP(F1873,'Set up'!$A$2:$C$44,2,FALSE)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33"/>
        <v>45118</v>
      </c>
      <c r="L1873" s="5">
        <f t="shared" si="634"/>
        <v>7</v>
      </c>
      <c r="M1873" s="5">
        <f t="shared" si="635"/>
        <v>2023</v>
      </c>
      <c r="N1873" s="6">
        <v>95</v>
      </c>
      <c r="P1873" s="6">
        <f t="shared" si="636"/>
        <v>95</v>
      </c>
      <c r="Q1873" s="7">
        <f t="shared" si="637"/>
        <v>3331290.0500000012</v>
      </c>
      <c r="R1873" s="44" t="str">
        <f>VLOOKUP(F1873,'Set up'!$A$2:$E$44,5,FALSE)</f>
        <v>PD Chq</v>
      </c>
    </row>
    <row r="1874" spans="1:19" ht="15" customHeight="1" x14ac:dyDescent="0.3">
      <c r="A1874" s="4">
        <v>45118</v>
      </c>
      <c r="B1874" s="5">
        <f t="shared" si="631"/>
        <v>7</v>
      </c>
      <c r="C1874" s="5">
        <f t="shared" si="632"/>
        <v>2023</v>
      </c>
      <c r="D1874" s="88" t="s">
        <v>1722</v>
      </c>
      <c r="E1874" s="5" t="str">
        <f>VLOOKUP(F1874,'Set up'!$A$2:$C$44,2,FALSE)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33"/>
        <v>45148</v>
      </c>
      <c r="L1874" s="5">
        <f t="shared" si="634"/>
        <v>8</v>
      </c>
      <c r="M1874" s="5">
        <f t="shared" si="635"/>
        <v>2023</v>
      </c>
      <c r="N1874" s="6">
        <v>144</v>
      </c>
      <c r="O1874" s="6">
        <f t="shared" ref="O1874" si="641">-N1874</f>
        <v>-144</v>
      </c>
      <c r="P1874" s="6">
        <f t="shared" si="636"/>
        <v>0</v>
      </c>
      <c r="Q1874" s="7">
        <f t="shared" si="637"/>
        <v>3331434.0500000012</v>
      </c>
      <c r="R1874" s="44" t="str">
        <f>VLOOKUP(F1874,'Set up'!$A$2:$E$44,5,FALSE)</f>
        <v>Chq</v>
      </c>
      <c r="S1874" s="1" t="s">
        <v>1785</v>
      </c>
    </row>
    <row r="1875" spans="1:19" ht="15" customHeight="1" x14ac:dyDescent="0.3">
      <c r="A1875" s="4" t="s">
        <v>1724</v>
      </c>
      <c r="B1875" s="5" t="e">
        <f t="shared" si="631"/>
        <v>#VALUE!</v>
      </c>
      <c r="C1875" s="5" t="e">
        <f t="shared" si="632"/>
        <v>#VALUE!</v>
      </c>
      <c r="D1875" s="88" t="s">
        <v>1723</v>
      </c>
      <c r="E1875" s="5" t="str">
        <f>VLOOKUP(F1875,'Set up'!$A$2:$C$44,2,FALSE)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 t="e">
        <f t="shared" si="633"/>
        <v>#VALUE!</v>
      </c>
      <c r="L1875" s="5" t="e">
        <f t="shared" si="634"/>
        <v>#VALUE!</v>
      </c>
      <c r="M1875" s="5" t="e">
        <f t="shared" si="635"/>
        <v>#VALUE!</v>
      </c>
      <c r="N1875" s="6">
        <v>3652</v>
      </c>
      <c r="O1875" s="6">
        <f t="shared" ref="O1875:O1880" si="642">-N1875</f>
        <v>-3652</v>
      </c>
      <c r="P1875" s="6">
        <f t="shared" si="636"/>
        <v>0</v>
      </c>
      <c r="Q1875" s="7">
        <f t="shared" si="637"/>
        <v>3335086.0500000012</v>
      </c>
      <c r="R1875" s="44" t="str">
        <f>VLOOKUP(F1875,'Set up'!$A$2:$E$44,5,FALSE)</f>
        <v>Trsf</v>
      </c>
      <c r="S1875" s="117" t="s">
        <v>1850</v>
      </c>
    </row>
    <row r="1876" spans="1:19" ht="15" customHeight="1" x14ac:dyDescent="0.3">
      <c r="A1876" s="4" t="s">
        <v>1724</v>
      </c>
      <c r="B1876" s="5" t="e">
        <f t="shared" si="631"/>
        <v>#VALUE!</v>
      </c>
      <c r="C1876" s="5" t="e">
        <f t="shared" si="632"/>
        <v>#VALUE!</v>
      </c>
      <c r="D1876" s="88" t="s">
        <v>1723</v>
      </c>
      <c r="E1876" s="5" t="str">
        <f>VLOOKUP(F1876,'Set up'!$A$2:$C$44,2,FALSE)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 t="e">
        <f t="shared" si="633"/>
        <v>#VALUE!</v>
      </c>
      <c r="L1876" s="5" t="e">
        <f t="shared" si="634"/>
        <v>#VALUE!</v>
      </c>
      <c r="M1876" s="5" t="e">
        <f t="shared" si="635"/>
        <v>#VALUE!</v>
      </c>
      <c r="N1876" s="6">
        <v>675</v>
      </c>
      <c r="O1876" s="6">
        <f t="shared" si="642"/>
        <v>-675</v>
      </c>
      <c r="P1876" s="6">
        <f t="shared" si="636"/>
        <v>0</v>
      </c>
      <c r="Q1876" s="7">
        <f t="shared" si="637"/>
        <v>3335761.0500000012</v>
      </c>
      <c r="R1876" s="44" t="str">
        <f>VLOOKUP(F1876,'Set up'!$A$2:$E$44,5,FALSE)</f>
        <v>Trsf</v>
      </c>
      <c r="S1876" s="117" t="s">
        <v>1850</v>
      </c>
    </row>
    <row r="1877" spans="1:19" ht="15" customHeight="1" x14ac:dyDescent="0.3">
      <c r="A1877" s="4" t="s">
        <v>1724</v>
      </c>
      <c r="B1877" s="5" t="e">
        <f t="shared" si="631"/>
        <v>#VALUE!</v>
      </c>
      <c r="C1877" s="5" t="e">
        <f t="shared" si="632"/>
        <v>#VALUE!</v>
      </c>
      <c r="D1877" s="88" t="s">
        <v>1723</v>
      </c>
      <c r="E1877" s="5" t="str">
        <f>VLOOKUP(F1877,'Set up'!$A$2:$C$44,2,FALSE)</f>
        <v>C00000034</v>
      </c>
      <c r="F1877" s="1" t="s">
        <v>1198</v>
      </c>
      <c r="G1877" s="99" t="s">
        <v>1627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 t="e">
        <f t="shared" si="633"/>
        <v>#VALUE!</v>
      </c>
      <c r="L1877" s="5" t="e">
        <f t="shared" si="634"/>
        <v>#VALUE!</v>
      </c>
      <c r="M1877" s="5" t="e">
        <f t="shared" si="635"/>
        <v>#VALUE!</v>
      </c>
      <c r="N1877" s="6">
        <v>236</v>
      </c>
      <c r="O1877" s="6">
        <f t="shared" si="642"/>
        <v>-236</v>
      </c>
      <c r="P1877" s="6">
        <f t="shared" si="636"/>
        <v>0</v>
      </c>
      <c r="Q1877" s="7">
        <f t="shared" si="637"/>
        <v>3335997.0500000012</v>
      </c>
      <c r="R1877" s="44" t="str">
        <f>VLOOKUP(F1877,'Set up'!$A$2:$E$44,5,FALSE)</f>
        <v>Trsf</v>
      </c>
      <c r="S1877" s="117" t="s">
        <v>1850</v>
      </c>
    </row>
    <row r="1878" spans="1:19" ht="15" customHeight="1" x14ac:dyDescent="0.3">
      <c r="A1878" s="4" t="s">
        <v>1724</v>
      </c>
      <c r="B1878" s="5" t="e">
        <f t="shared" si="631"/>
        <v>#VALUE!</v>
      </c>
      <c r="C1878" s="5" t="e">
        <f t="shared" si="632"/>
        <v>#VALUE!</v>
      </c>
      <c r="D1878" s="88" t="s">
        <v>1723</v>
      </c>
      <c r="E1878" s="5" t="str">
        <f>VLOOKUP(F1878,'Set up'!$A$2:$C$44,2,FALSE)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 t="e">
        <f t="shared" si="633"/>
        <v>#VALUE!</v>
      </c>
      <c r="L1878" s="5" t="e">
        <f t="shared" si="634"/>
        <v>#VALUE!</v>
      </c>
      <c r="M1878" s="5" t="e">
        <f t="shared" si="635"/>
        <v>#VALUE!</v>
      </c>
      <c r="N1878" s="6">
        <v>190</v>
      </c>
      <c r="O1878" s="6">
        <f t="shared" si="642"/>
        <v>-190</v>
      </c>
      <c r="P1878" s="6">
        <f t="shared" si="636"/>
        <v>0</v>
      </c>
      <c r="Q1878" s="7">
        <f t="shared" si="637"/>
        <v>3336187.0500000012</v>
      </c>
      <c r="R1878" s="44" t="str">
        <f>VLOOKUP(F1878,'Set up'!$A$2:$E$44,5,FALSE)</f>
        <v>Trsf</v>
      </c>
      <c r="S1878" s="117" t="s">
        <v>1850</v>
      </c>
    </row>
    <row r="1879" spans="1:19" ht="15" customHeight="1" x14ac:dyDescent="0.3">
      <c r="A1879" s="4" t="s">
        <v>1724</v>
      </c>
      <c r="B1879" s="5" t="e">
        <f t="shared" si="631"/>
        <v>#VALUE!</v>
      </c>
      <c r="C1879" s="5" t="e">
        <f t="shared" si="632"/>
        <v>#VALUE!</v>
      </c>
      <c r="D1879" s="88" t="s">
        <v>1723</v>
      </c>
      <c r="E1879" s="5" t="str">
        <f>VLOOKUP(F1879,'Set up'!$A$2:$C$44,2,FALSE)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 t="e">
        <f t="shared" si="633"/>
        <v>#VALUE!</v>
      </c>
      <c r="L1879" s="5" t="e">
        <f t="shared" si="634"/>
        <v>#VALUE!</v>
      </c>
      <c r="M1879" s="5" t="e">
        <f t="shared" si="635"/>
        <v>#VALUE!</v>
      </c>
      <c r="N1879" s="6">
        <v>125</v>
      </c>
      <c r="O1879" s="6">
        <f t="shared" si="642"/>
        <v>-125</v>
      </c>
      <c r="P1879" s="6">
        <f t="shared" si="636"/>
        <v>0</v>
      </c>
      <c r="Q1879" s="7">
        <f t="shared" si="637"/>
        <v>3336312.0500000012</v>
      </c>
      <c r="R1879" s="44" t="str">
        <f>VLOOKUP(F1879,'Set up'!$A$2:$E$44,5,FALSE)</f>
        <v>Trsf</v>
      </c>
      <c r="S1879" s="117" t="s">
        <v>1850</v>
      </c>
    </row>
    <row r="1880" spans="1:19" ht="15" customHeight="1" x14ac:dyDescent="0.3">
      <c r="A1880" s="4" t="s">
        <v>1724</v>
      </c>
      <c r="B1880" s="5" t="e">
        <f t="shared" si="631"/>
        <v>#VALUE!</v>
      </c>
      <c r="C1880" s="5" t="e">
        <f t="shared" si="632"/>
        <v>#VALUE!</v>
      </c>
      <c r="D1880" s="88" t="s">
        <v>1723</v>
      </c>
      <c r="E1880" s="5" t="str">
        <f>VLOOKUP(F1880,'Set up'!$A$2:$C$44,2,FALSE)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 t="e">
        <f t="shared" si="633"/>
        <v>#VALUE!</v>
      </c>
      <c r="L1880" s="5" t="e">
        <f t="shared" si="634"/>
        <v>#VALUE!</v>
      </c>
      <c r="M1880" s="5" t="e">
        <f t="shared" si="635"/>
        <v>#VALUE!</v>
      </c>
      <c r="N1880" s="6">
        <v>695</v>
      </c>
      <c r="O1880" s="6">
        <f t="shared" si="642"/>
        <v>-695</v>
      </c>
      <c r="P1880" s="91">
        <f t="shared" si="636"/>
        <v>0</v>
      </c>
      <c r="Q1880" s="7">
        <f t="shared" si="637"/>
        <v>3337007.0500000012</v>
      </c>
      <c r="R1880" s="44" t="str">
        <f>VLOOKUP(F1880,'Set up'!$A$2:$E$44,5,FALSE)</f>
        <v>Trsf</v>
      </c>
      <c r="S1880" s="117" t="s">
        <v>1850</v>
      </c>
    </row>
    <row r="1881" spans="1:19" ht="15" customHeight="1" x14ac:dyDescent="0.3">
      <c r="A1881" s="4">
        <v>45124</v>
      </c>
      <c r="B1881" s="5">
        <f t="shared" si="631"/>
        <v>7</v>
      </c>
      <c r="C1881" s="5">
        <f t="shared" si="632"/>
        <v>2023</v>
      </c>
      <c r="D1881" s="88" t="s">
        <v>1725</v>
      </c>
      <c r="E1881" s="5" t="str">
        <f>VLOOKUP(F1881,'Set up'!$A$2:$C$44,2,FALSE)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33"/>
        <v>45124</v>
      </c>
      <c r="L1881" s="5">
        <f t="shared" si="634"/>
        <v>7</v>
      </c>
      <c r="M1881" s="5">
        <f t="shared" si="635"/>
        <v>2023</v>
      </c>
      <c r="N1881" s="6">
        <v>1826</v>
      </c>
      <c r="P1881" s="6">
        <f t="shared" si="636"/>
        <v>1826</v>
      </c>
      <c r="Q1881" s="7">
        <f t="shared" si="637"/>
        <v>3338833.0500000012</v>
      </c>
      <c r="R1881" s="44" t="str">
        <f>VLOOKUP(F1881,'Set up'!$A$2:$E$44,5,FALSE)</f>
        <v>PD Chq</v>
      </c>
    </row>
    <row r="1882" spans="1:19" ht="15" customHeight="1" x14ac:dyDescent="0.3">
      <c r="A1882" s="4">
        <v>45124</v>
      </c>
      <c r="B1882" s="5">
        <f t="shared" si="631"/>
        <v>7</v>
      </c>
      <c r="C1882" s="5">
        <f t="shared" si="632"/>
        <v>2023</v>
      </c>
      <c r="D1882" s="88" t="s">
        <v>1725</v>
      </c>
      <c r="E1882" s="5" t="str">
        <f>VLOOKUP(F1882,'Set up'!$A$2:$C$44,2,FALSE)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33"/>
        <v>45124</v>
      </c>
      <c r="L1882" s="5">
        <f t="shared" si="634"/>
        <v>7</v>
      </c>
      <c r="M1882" s="5">
        <f t="shared" si="635"/>
        <v>2023</v>
      </c>
      <c r="N1882" s="6">
        <v>498</v>
      </c>
      <c r="P1882" s="6">
        <f t="shared" si="636"/>
        <v>498</v>
      </c>
      <c r="Q1882" s="7">
        <f t="shared" si="637"/>
        <v>3339331.0500000012</v>
      </c>
      <c r="R1882" s="44" t="str">
        <f>VLOOKUP(F1882,'Set up'!$A$2:$E$44,5,FALSE)</f>
        <v>PD Chq</v>
      </c>
    </row>
    <row r="1883" spans="1:19" ht="15" customHeight="1" x14ac:dyDescent="0.3">
      <c r="A1883" s="4">
        <v>45124</v>
      </c>
      <c r="B1883" s="5">
        <f t="shared" si="631"/>
        <v>7</v>
      </c>
      <c r="C1883" s="5">
        <f t="shared" si="632"/>
        <v>2023</v>
      </c>
      <c r="D1883" s="88" t="s">
        <v>1725</v>
      </c>
      <c r="E1883" s="5" t="str">
        <f>VLOOKUP(F1883,'Set up'!$A$2:$C$44,2,FALSE)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33"/>
        <v>45124</v>
      </c>
      <c r="L1883" s="5">
        <f t="shared" si="634"/>
        <v>7</v>
      </c>
      <c r="M1883" s="5">
        <f t="shared" si="635"/>
        <v>2023</v>
      </c>
      <c r="N1883" s="6">
        <v>95</v>
      </c>
      <c r="P1883" s="6">
        <f t="shared" si="636"/>
        <v>95</v>
      </c>
      <c r="Q1883" s="7">
        <f t="shared" si="637"/>
        <v>3339426.0500000012</v>
      </c>
      <c r="R1883" s="44" t="str">
        <f>VLOOKUP(F1883,'Set up'!$A$2:$E$44,5,FALSE)</f>
        <v>PD Chq</v>
      </c>
    </row>
    <row r="1884" spans="1:19" ht="15" customHeight="1" x14ac:dyDescent="0.3">
      <c r="A1884" s="4">
        <v>45124</v>
      </c>
      <c r="B1884" s="5">
        <f t="shared" si="631"/>
        <v>7</v>
      </c>
      <c r="C1884" s="5">
        <f t="shared" si="632"/>
        <v>2023</v>
      </c>
      <c r="D1884" s="88" t="s">
        <v>1725</v>
      </c>
      <c r="E1884" s="5" t="str">
        <f>VLOOKUP(F1884,'Set up'!$A$2:$C$44,2,FALSE)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33"/>
        <v>45124</v>
      </c>
      <c r="L1884" s="5">
        <f t="shared" si="634"/>
        <v>7</v>
      </c>
      <c r="M1884" s="5">
        <f t="shared" si="635"/>
        <v>2023</v>
      </c>
      <c r="N1884" s="6">
        <v>312.5</v>
      </c>
      <c r="P1884" s="6">
        <f t="shared" si="636"/>
        <v>312.5</v>
      </c>
      <c r="Q1884" s="7">
        <f t="shared" si="637"/>
        <v>3339738.5500000012</v>
      </c>
      <c r="R1884" s="44" t="str">
        <f>VLOOKUP(F1884,'Set up'!$A$2:$E$44,5,FALSE)</f>
        <v>PD Chq</v>
      </c>
    </row>
    <row r="1885" spans="1:19" ht="15" customHeight="1" x14ac:dyDescent="0.3">
      <c r="A1885" s="4" t="s">
        <v>1727</v>
      </c>
      <c r="B1885" s="5" t="e">
        <f t="shared" si="631"/>
        <v>#VALUE!</v>
      </c>
      <c r="C1885" s="5" t="e">
        <f t="shared" si="632"/>
        <v>#VALUE!</v>
      </c>
      <c r="D1885" s="88" t="s">
        <v>1726</v>
      </c>
      <c r="E1885" s="5" t="str">
        <f>VLOOKUP(F1885,'Set up'!$A$2:$C$44,2,FALSE)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 t="e">
        <f t="shared" si="633"/>
        <v>#VALUE!</v>
      </c>
      <c r="L1885" s="5" t="e">
        <f t="shared" si="634"/>
        <v>#VALUE!</v>
      </c>
      <c r="M1885" s="5" t="e">
        <f t="shared" si="635"/>
        <v>#VALUE!</v>
      </c>
      <c r="N1885" s="6">
        <v>3564</v>
      </c>
      <c r="P1885" s="6">
        <f t="shared" si="636"/>
        <v>3564</v>
      </c>
      <c r="Q1885" s="7">
        <f t="shared" si="637"/>
        <v>3343302.5500000012</v>
      </c>
      <c r="R1885" s="44" t="str">
        <f>VLOOKUP(F1885,'Set up'!$A$2:$E$44,5,FALSE)</f>
        <v>Trsf</v>
      </c>
    </row>
    <row r="1886" spans="1:19" ht="15" customHeight="1" x14ac:dyDescent="0.3">
      <c r="A1886" s="4" t="s">
        <v>1727</v>
      </c>
      <c r="B1886" s="5" t="e">
        <f t="shared" si="631"/>
        <v>#VALUE!</v>
      </c>
      <c r="C1886" s="5" t="e">
        <f t="shared" si="632"/>
        <v>#VALUE!</v>
      </c>
      <c r="D1886" s="88" t="s">
        <v>1726</v>
      </c>
      <c r="E1886" s="5" t="str">
        <f>VLOOKUP(F1886,'Set up'!$A$2:$C$44,2,FALSE)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 t="e">
        <f t="shared" si="633"/>
        <v>#VALUE!</v>
      </c>
      <c r="L1886" s="5" t="e">
        <f t="shared" si="634"/>
        <v>#VALUE!</v>
      </c>
      <c r="M1886" s="5" t="e">
        <f t="shared" si="635"/>
        <v>#VALUE!</v>
      </c>
      <c r="N1886" s="6">
        <v>842.4</v>
      </c>
      <c r="P1886" s="6">
        <f t="shared" si="636"/>
        <v>842.4</v>
      </c>
      <c r="Q1886" s="7">
        <f t="shared" si="637"/>
        <v>3344144.9500000011</v>
      </c>
      <c r="R1886" s="44" t="str">
        <f>VLOOKUP(F1886,'Set up'!$A$2:$E$44,5,FALSE)</f>
        <v>Trsf</v>
      </c>
    </row>
    <row r="1887" spans="1:19" ht="15" customHeight="1" x14ac:dyDescent="0.3">
      <c r="A1887" s="4" t="s">
        <v>1727</v>
      </c>
      <c r="B1887" s="5" t="e">
        <f t="shared" si="631"/>
        <v>#VALUE!</v>
      </c>
      <c r="C1887" s="5" t="e">
        <f t="shared" si="632"/>
        <v>#VALUE!</v>
      </c>
      <c r="D1887" s="88" t="s">
        <v>1726</v>
      </c>
      <c r="E1887" s="5" t="str">
        <f>VLOOKUP(F1887,'Set up'!$A$2:$C$44,2,FALSE)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 t="e">
        <f t="shared" si="633"/>
        <v>#VALUE!</v>
      </c>
      <c r="L1887" s="5" t="e">
        <f t="shared" si="634"/>
        <v>#VALUE!</v>
      </c>
      <c r="M1887" s="5" t="e">
        <f t="shared" si="635"/>
        <v>#VALUE!</v>
      </c>
      <c r="N1887" s="6">
        <v>187.5</v>
      </c>
      <c r="P1887" s="6">
        <f t="shared" si="636"/>
        <v>187.5</v>
      </c>
      <c r="Q1887" s="7">
        <f t="shared" si="637"/>
        <v>3344332.4500000011</v>
      </c>
      <c r="R1887" s="44" t="str">
        <f>VLOOKUP(F1887,'Set up'!$A$2:$E$44,5,FALSE)</f>
        <v>Trsf</v>
      </c>
    </row>
    <row r="1888" spans="1:19" ht="15" customHeight="1" x14ac:dyDescent="0.3">
      <c r="A1888" s="4" t="s">
        <v>1727</v>
      </c>
      <c r="B1888" s="5" t="e">
        <f t="shared" si="631"/>
        <v>#VALUE!</v>
      </c>
      <c r="C1888" s="5" t="e">
        <f t="shared" si="632"/>
        <v>#VALUE!</v>
      </c>
      <c r="D1888" s="88" t="s">
        <v>1726</v>
      </c>
      <c r="E1888" s="5" t="str">
        <f>VLOOKUP(F1888,'Set up'!$A$2:$C$44,2,FALSE)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 t="e">
        <f t="shared" si="633"/>
        <v>#VALUE!</v>
      </c>
      <c r="L1888" s="5" t="e">
        <f t="shared" si="634"/>
        <v>#VALUE!</v>
      </c>
      <c r="M1888" s="5" t="e">
        <f t="shared" si="635"/>
        <v>#VALUE!</v>
      </c>
      <c r="N1888" s="6">
        <v>390</v>
      </c>
      <c r="P1888" s="6">
        <f t="shared" si="636"/>
        <v>390</v>
      </c>
      <c r="Q1888" s="7">
        <f t="shared" si="637"/>
        <v>3344722.4500000011</v>
      </c>
      <c r="R1888" s="44" t="str">
        <f>VLOOKUP(F1888,'Set up'!$A$2:$E$44,5,FALSE)</f>
        <v>Trsf</v>
      </c>
    </row>
    <row r="1889" spans="1:19" ht="15" customHeight="1" x14ac:dyDescent="0.3">
      <c r="A1889" s="4" t="s">
        <v>1727</v>
      </c>
      <c r="B1889" s="5" t="e">
        <f t="shared" si="631"/>
        <v>#VALUE!</v>
      </c>
      <c r="C1889" s="5" t="e">
        <f t="shared" si="632"/>
        <v>#VALUE!</v>
      </c>
      <c r="D1889" s="88" t="s">
        <v>1726</v>
      </c>
      <c r="E1889" s="5" t="str">
        <f>VLOOKUP(F1889,'Set up'!$A$2:$C$44,2,FALSE)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 t="e">
        <f t="shared" si="633"/>
        <v>#VALUE!</v>
      </c>
      <c r="L1889" s="5" t="e">
        <f t="shared" si="634"/>
        <v>#VALUE!</v>
      </c>
      <c r="M1889" s="5" t="e">
        <f t="shared" si="635"/>
        <v>#VALUE!</v>
      </c>
      <c r="N1889" s="6">
        <v>105</v>
      </c>
      <c r="P1889" s="6">
        <f t="shared" si="636"/>
        <v>105</v>
      </c>
      <c r="Q1889" s="7">
        <f t="shared" si="637"/>
        <v>3344827.4500000011</v>
      </c>
      <c r="R1889" s="44" t="str">
        <f>VLOOKUP(F1889,'Set up'!$A$2:$E$44,5,FALSE)</f>
        <v>Trsf</v>
      </c>
    </row>
    <row r="1890" spans="1:19" ht="15" customHeight="1" x14ac:dyDescent="0.3">
      <c r="A1890" s="4" t="s">
        <v>1727</v>
      </c>
      <c r="B1890" s="5" t="e">
        <f t="shared" si="631"/>
        <v>#VALUE!</v>
      </c>
      <c r="C1890" s="5" t="e">
        <f t="shared" si="632"/>
        <v>#VALUE!</v>
      </c>
      <c r="D1890" s="88" t="s">
        <v>1726</v>
      </c>
      <c r="E1890" s="5" t="str">
        <f>VLOOKUP(F1890,'Set up'!$A$2:$C$44,2,FALSE)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 t="e">
        <f t="shared" si="633"/>
        <v>#VALUE!</v>
      </c>
      <c r="L1890" s="5" t="e">
        <f t="shared" si="634"/>
        <v>#VALUE!</v>
      </c>
      <c r="M1890" s="5" t="e">
        <f t="shared" si="635"/>
        <v>#VALUE!</v>
      </c>
      <c r="N1890" s="6">
        <v>150</v>
      </c>
      <c r="P1890" s="6">
        <f t="shared" si="636"/>
        <v>150</v>
      </c>
      <c r="Q1890" s="7">
        <f t="shared" si="637"/>
        <v>3344977.4500000011</v>
      </c>
      <c r="R1890" s="44" t="str">
        <f>VLOOKUP(F1890,'Set up'!$A$2:$E$44,5,FALSE)</f>
        <v>Trsf</v>
      </c>
    </row>
    <row r="1891" spans="1:19" ht="15" customHeight="1" x14ac:dyDescent="0.3">
      <c r="A1891" s="4">
        <v>45133</v>
      </c>
      <c r="B1891" s="5">
        <f t="shared" si="631"/>
        <v>7</v>
      </c>
      <c r="C1891" s="5">
        <f t="shared" si="632"/>
        <v>2023</v>
      </c>
      <c r="D1891" s="88" t="s">
        <v>1728</v>
      </c>
      <c r="E1891" s="5" t="str">
        <f>VLOOKUP(F1891,'Set up'!$A$2:$C$44,2,FALSE)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33"/>
        <v>45133</v>
      </c>
      <c r="L1891" s="5">
        <f t="shared" si="634"/>
        <v>7</v>
      </c>
      <c r="M1891" s="5">
        <f t="shared" si="635"/>
        <v>2023</v>
      </c>
      <c r="N1891" s="6">
        <v>62.5</v>
      </c>
      <c r="P1891" s="6">
        <f t="shared" si="636"/>
        <v>62.5</v>
      </c>
      <c r="Q1891" s="7">
        <f t="shared" si="637"/>
        <v>3345039.9500000011</v>
      </c>
      <c r="R1891" s="44" t="str">
        <f>VLOOKUP(F1891,'Set up'!$A$2:$E$44,5,FALSE)</f>
        <v>Trsf</v>
      </c>
    </row>
    <row r="1892" spans="1:19" ht="15" customHeight="1" x14ac:dyDescent="0.3">
      <c r="A1892" s="4">
        <v>45127</v>
      </c>
      <c r="B1892" s="5">
        <f t="shared" si="631"/>
        <v>7</v>
      </c>
      <c r="C1892" s="5">
        <f t="shared" si="632"/>
        <v>2023</v>
      </c>
      <c r="D1892" s="88" t="s">
        <v>1729</v>
      </c>
      <c r="E1892" s="5" t="str">
        <f>VLOOKUP(F1892,'Set up'!$A$2:$C$44,2,FALSE)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33"/>
        <v>45127</v>
      </c>
      <c r="L1892" s="5">
        <f t="shared" si="634"/>
        <v>7</v>
      </c>
      <c r="M1892" s="5">
        <f t="shared" si="635"/>
        <v>2023</v>
      </c>
      <c r="N1892" s="6">
        <v>420</v>
      </c>
      <c r="P1892" s="6">
        <f t="shared" si="636"/>
        <v>420</v>
      </c>
      <c r="Q1892" s="7">
        <f t="shared" si="637"/>
        <v>3345459.9500000011</v>
      </c>
      <c r="R1892" s="44" t="str">
        <f>VLOOKUP(F1892,'Set up'!$A$2:$E$44,5,FALSE)</f>
        <v>Trsf</v>
      </c>
    </row>
    <row r="1893" spans="1:19" ht="15" customHeight="1" x14ac:dyDescent="0.3">
      <c r="A1893" s="4">
        <v>45128</v>
      </c>
      <c r="B1893" s="5">
        <f t="shared" si="631"/>
        <v>7</v>
      </c>
      <c r="C1893" s="5">
        <f t="shared" si="632"/>
        <v>2023</v>
      </c>
      <c r="D1893" s="88" t="s">
        <v>1730</v>
      </c>
      <c r="E1893" s="5" t="str">
        <f>VLOOKUP(F1893,'Set up'!$A$2:$C$44,2,FALSE)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33"/>
        <v>45248</v>
      </c>
      <c r="L1893" s="5">
        <f t="shared" si="634"/>
        <v>11</v>
      </c>
      <c r="M1893" s="5">
        <f t="shared" si="635"/>
        <v>2023</v>
      </c>
      <c r="N1893" s="6">
        <v>9636</v>
      </c>
      <c r="P1893" s="6">
        <f t="shared" si="636"/>
        <v>9636</v>
      </c>
      <c r="Q1893" s="7">
        <f t="shared" si="637"/>
        <v>3355095.9500000011</v>
      </c>
      <c r="R1893" s="44" t="str">
        <f>VLOOKUP(F1893,'Set up'!$A$2:$E$44,5,FALSE)</f>
        <v>Trsf</v>
      </c>
    </row>
    <row r="1894" spans="1:19" ht="15" customHeight="1" x14ac:dyDescent="0.3">
      <c r="A1894" s="4">
        <v>45128</v>
      </c>
      <c r="B1894" s="5">
        <f t="shared" si="631"/>
        <v>7</v>
      </c>
      <c r="C1894" s="5">
        <f t="shared" si="632"/>
        <v>2023</v>
      </c>
      <c r="D1894" s="88" t="s">
        <v>1730</v>
      </c>
      <c r="E1894" s="5" t="str">
        <f>VLOOKUP(F1894,'Set up'!$A$2:$C$44,2,FALSE)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33"/>
        <v>45248</v>
      </c>
      <c r="L1894" s="5">
        <f t="shared" si="634"/>
        <v>11</v>
      </c>
      <c r="M1894" s="5">
        <f t="shared" si="635"/>
        <v>2023</v>
      </c>
      <c r="N1894" s="6">
        <v>900</v>
      </c>
      <c r="P1894" s="6">
        <f t="shared" si="636"/>
        <v>900</v>
      </c>
      <c r="Q1894" s="7">
        <f t="shared" si="637"/>
        <v>3355995.9500000011</v>
      </c>
      <c r="R1894" s="44" t="str">
        <f>VLOOKUP(F1894,'Set up'!$A$2:$E$44,5,FALSE)</f>
        <v>Trsf</v>
      </c>
    </row>
    <row r="1895" spans="1:19" ht="15" customHeight="1" x14ac:dyDescent="0.3">
      <c r="A1895" s="4">
        <v>45128</v>
      </c>
      <c r="B1895" s="5">
        <f t="shared" si="631"/>
        <v>7</v>
      </c>
      <c r="C1895" s="5">
        <f t="shared" si="632"/>
        <v>2023</v>
      </c>
      <c r="D1895" s="88" t="s">
        <v>1730</v>
      </c>
      <c r="E1895" s="5" t="str">
        <f>VLOOKUP(F1895,'Set up'!$A$2:$C$44,2,FALSE)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33"/>
        <v>45248</v>
      </c>
      <c r="L1895" s="5">
        <f t="shared" si="634"/>
        <v>11</v>
      </c>
      <c r="M1895" s="5">
        <f t="shared" si="635"/>
        <v>2023</v>
      </c>
      <c r="N1895" s="6">
        <v>862.5</v>
      </c>
      <c r="P1895" s="6">
        <f t="shared" si="636"/>
        <v>862.5</v>
      </c>
      <c r="Q1895" s="7">
        <f t="shared" si="637"/>
        <v>3356858.4500000011</v>
      </c>
      <c r="R1895" s="44" t="str">
        <f>VLOOKUP(F1895,'Set up'!$A$2:$E$44,5,FALSE)</f>
        <v>Trsf</v>
      </c>
    </row>
    <row r="1896" spans="1:19" ht="15" customHeight="1" x14ac:dyDescent="0.3">
      <c r="A1896" s="4">
        <v>45128</v>
      </c>
      <c r="B1896" s="5">
        <f t="shared" si="631"/>
        <v>7</v>
      </c>
      <c r="C1896" s="5">
        <f t="shared" si="632"/>
        <v>2023</v>
      </c>
      <c r="D1896" s="88" t="s">
        <v>1731</v>
      </c>
      <c r="E1896" s="5" t="str">
        <f>VLOOKUP(F1896,'Set up'!$A$2:$C$44,2,FALSE)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33"/>
        <v>45158</v>
      </c>
      <c r="L1896" s="5">
        <f t="shared" si="634"/>
        <v>8</v>
      </c>
      <c r="M1896" s="5">
        <f t="shared" si="635"/>
        <v>2023</v>
      </c>
      <c r="N1896" s="6">
        <v>7304</v>
      </c>
      <c r="O1896" s="6">
        <f t="shared" ref="O1896:O1902" si="643">-N1896</f>
        <v>-7304</v>
      </c>
      <c r="P1896" s="6">
        <f t="shared" si="636"/>
        <v>0</v>
      </c>
      <c r="Q1896" s="7">
        <f t="shared" si="637"/>
        <v>3364162.4500000011</v>
      </c>
      <c r="R1896" s="44" t="str">
        <f>VLOOKUP(F1896,'Set up'!$A$2:$E$44,5,FALSE)</f>
        <v>Chq</v>
      </c>
      <c r="S1896" s="1" t="s">
        <v>1859</v>
      </c>
    </row>
    <row r="1897" spans="1:19" ht="15" customHeight="1" x14ac:dyDescent="0.3">
      <c r="A1897" s="4">
        <v>45128</v>
      </c>
      <c r="B1897" s="5">
        <f t="shared" si="631"/>
        <v>7</v>
      </c>
      <c r="C1897" s="5">
        <f t="shared" si="632"/>
        <v>2023</v>
      </c>
      <c r="D1897" s="88" t="s">
        <v>1731</v>
      </c>
      <c r="E1897" s="5" t="str">
        <f>VLOOKUP(F1897,'Set up'!$A$2:$C$44,2,FALSE)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33"/>
        <v>45158</v>
      </c>
      <c r="L1897" s="5">
        <f t="shared" si="634"/>
        <v>8</v>
      </c>
      <c r="M1897" s="5">
        <f t="shared" si="635"/>
        <v>2023</v>
      </c>
      <c r="N1897" s="6">
        <v>2106</v>
      </c>
      <c r="O1897" s="6">
        <f t="shared" si="643"/>
        <v>-2106</v>
      </c>
      <c r="P1897" s="6">
        <f t="shared" si="636"/>
        <v>0</v>
      </c>
      <c r="Q1897" s="7">
        <f t="shared" si="637"/>
        <v>3366268.4500000011</v>
      </c>
      <c r="R1897" s="44" t="str">
        <f>VLOOKUP(F1897,'Set up'!$A$2:$E$44,5,FALSE)</f>
        <v>Chq</v>
      </c>
      <c r="S1897" s="1" t="s">
        <v>1859</v>
      </c>
    </row>
    <row r="1898" spans="1:19" ht="15" customHeight="1" x14ac:dyDescent="0.3">
      <c r="A1898" s="4">
        <v>45128</v>
      </c>
      <c r="B1898" s="5">
        <f t="shared" si="631"/>
        <v>7</v>
      </c>
      <c r="C1898" s="5">
        <f t="shared" si="632"/>
        <v>2023</v>
      </c>
      <c r="D1898" s="88" t="s">
        <v>1731</v>
      </c>
      <c r="E1898" s="5" t="str">
        <f>VLOOKUP(F1898,'Set up'!$A$2:$C$44,2,FALSE)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33"/>
        <v>45158</v>
      </c>
      <c r="L1898" s="5">
        <f t="shared" si="634"/>
        <v>8</v>
      </c>
      <c r="M1898" s="5">
        <f t="shared" si="635"/>
        <v>2023</v>
      </c>
      <c r="N1898" s="6">
        <v>240</v>
      </c>
      <c r="O1898" s="6">
        <f t="shared" si="643"/>
        <v>-240</v>
      </c>
      <c r="P1898" s="6">
        <f t="shared" si="636"/>
        <v>0</v>
      </c>
      <c r="Q1898" s="7">
        <f t="shared" si="637"/>
        <v>3366508.4500000011</v>
      </c>
      <c r="R1898" s="44" t="str">
        <f>VLOOKUP(F1898,'Set up'!$A$2:$E$44,5,FALSE)</f>
        <v>Chq</v>
      </c>
      <c r="S1898" s="1" t="s">
        <v>1859</v>
      </c>
    </row>
    <row r="1899" spans="1:19" ht="15" customHeight="1" x14ac:dyDescent="0.3">
      <c r="A1899" s="4">
        <v>45128</v>
      </c>
      <c r="B1899" s="5">
        <f t="shared" si="631"/>
        <v>7</v>
      </c>
      <c r="C1899" s="5">
        <f t="shared" si="632"/>
        <v>2023</v>
      </c>
      <c r="D1899" s="88" t="s">
        <v>1731</v>
      </c>
      <c r="E1899" s="5" t="str">
        <f>VLOOKUP(F1899,'Set up'!$A$2:$C$44,2,FALSE)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33"/>
        <v>45158</v>
      </c>
      <c r="L1899" s="5">
        <f t="shared" si="634"/>
        <v>8</v>
      </c>
      <c r="M1899" s="5">
        <f t="shared" si="635"/>
        <v>2023</v>
      </c>
      <c r="N1899" s="6">
        <v>190</v>
      </c>
      <c r="O1899" s="6">
        <f t="shared" si="643"/>
        <v>-190</v>
      </c>
      <c r="P1899" s="6">
        <f t="shared" si="636"/>
        <v>0</v>
      </c>
      <c r="Q1899" s="7">
        <f t="shared" si="637"/>
        <v>3366698.4500000011</v>
      </c>
      <c r="R1899" s="44" t="str">
        <f>VLOOKUP(F1899,'Set up'!$A$2:$E$44,5,FALSE)</f>
        <v>Chq</v>
      </c>
      <c r="S1899" s="1" t="s">
        <v>1859</v>
      </c>
    </row>
    <row r="1900" spans="1:19" ht="15" customHeight="1" x14ac:dyDescent="0.3">
      <c r="A1900" s="4">
        <v>45128</v>
      </c>
      <c r="B1900" s="5">
        <f t="shared" si="631"/>
        <v>7</v>
      </c>
      <c r="C1900" s="5">
        <f t="shared" si="632"/>
        <v>2023</v>
      </c>
      <c r="D1900" s="88" t="s">
        <v>1731</v>
      </c>
      <c r="E1900" s="5" t="str">
        <f>VLOOKUP(F1900,'Set up'!$A$2:$C$44,2,FALSE)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33"/>
        <v>45158</v>
      </c>
      <c r="L1900" s="5">
        <f t="shared" si="634"/>
        <v>8</v>
      </c>
      <c r="M1900" s="5">
        <f t="shared" si="635"/>
        <v>2023</v>
      </c>
      <c r="N1900" s="6">
        <v>312.5</v>
      </c>
      <c r="O1900" s="6">
        <f t="shared" si="643"/>
        <v>-312.5</v>
      </c>
      <c r="P1900" s="6">
        <f t="shared" si="636"/>
        <v>0</v>
      </c>
      <c r="Q1900" s="7">
        <f t="shared" si="637"/>
        <v>3367010.9500000011</v>
      </c>
      <c r="R1900" s="44" t="str">
        <f>VLOOKUP(F1900,'Set up'!$A$2:$E$44,5,FALSE)</f>
        <v>Chq</v>
      </c>
      <c r="S1900" s="1" t="s">
        <v>1859</v>
      </c>
    </row>
    <row r="1901" spans="1:19" ht="15" customHeight="1" x14ac:dyDescent="0.3">
      <c r="A1901" s="4">
        <v>45128</v>
      </c>
      <c r="B1901" s="5">
        <f t="shared" si="631"/>
        <v>7</v>
      </c>
      <c r="C1901" s="5">
        <f t="shared" si="632"/>
        <v>2023</v>
      </c>
      <c r="D1901" s="88" t="s">
        <v>1731</v>
      </c>
      <c r="E1901" s="5" t="str">
        <f>VLOOKUP(F1901,'Set up'!$A$2:$C$44,2,FALSE)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33"/>
        <v>45158</v>
      </c>
      <c r="L1901" s="5">
        <f t="shared" si="634"/>
        <v>8</v>
      </c>
      <c r="M1901" s="5">
        <f t="shared" si="635"/>
        <v>2023</v>
      </c>
      <c r="N1901" s="6">
        <v>260</v>
      </c>
      <c r="O1901" s="6">
        <f t="shared" si="643"/>
        <v>-260</v>
      </c>
      <c r="P1901" s="6">
        <f t="shared" si="636"/>
        <v>0</v>
      </c>
      <c r="Q1901" s="7">
        <f t="shared" si="637"/>
        <v>3367270.9500000011</v>
      </c>
      <c r="R1901" s="44" t="str">
        <f>VLOOKUP(F1901,'Set up'!$A$2:$E$44,5,FALSE)</f>
        <v>Chq</v>
      </c>
      <c r="S1901" s="1" t="s">
        <v>1859</v>
      </c>
    </row>
    <row r="1902" spans="1:19" ht="15" customHeight="1" x14ac:dyDescent="0.3">
      <c r="A1902" s="4">
        <v>45128</v>
      </c>
      <c r="B1902" s="5">
        <f t="shared" si="631"/>
        <v>7</v>
      </c>
      <c r="C1902" s="5">
        <f t="shared" si="632"/>
        <v>2023</v>
      </c>
      <c r="D1902" s="88" t="s">
        <v>1731</v>
      </c>
      <c r="E1902" s="5" t="str">
        <f>VLOOKUP(F1902,'Set up'!$A$2:$C$44,2,FALSE)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33"/>
        <v>45158</v>
      </c>
      <c r="L1902" s="5">
        <f t="shared" si="634"/>
        <v>8</v>
      </c>
      <c r="M1902" s="5">
        <f t="shared" si="635"/>
        <v>2023</v>
      </c>
      <c r="N1902" s="6">
        <v>930</v>
      </c>
      <c r="O1902" s="6">
        <f t="shared" si="643"/>
        <v>-930</v>
      </c>
      <c r="P1902" s="6">
        <f t="shared" si="636"/>
        <v>0</v>
      </c>
      <c r="Q1902" s="7">
        <f t="shared" si="637"/>
        <v>3368200.9500000011</v>
      </c>
      <c r="R1902" s="44" t="str">
        <f>VLOOKUP(F1902,'Set up'!$A$2:$E$44,5,FALSE)</f>
        <v>Chq</v>
      </c>
      <c r="S1902" s="1" t="s">
        <v>1859</v>
      </c>
    </row>
    <row r="1903" spans="1:19" ht="15" customHeight="1" x14ac:dyDescent="0.3">
      <c r="A1903" s="4">
        <v>45131</v>
      </c>
      <c r="B1903" s="5">
        <f t="shared" si="631"/>
        <v>7</v>
      </c>
      <c r="C1903" s="5">
        <f t="shared" si="632"/>
        <v>2023</v>
      </c>
      <c r="D1903" s="88" t="s">
        <v>1732</v>
      </c>
      <c r="E1903" s="5" t="str">
        <f>VLOOKUP(F1903,'Set up'!$A$2:$C$44,2,FALSE)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33"/>
        <v>45131</v>
      </c>
      <c r="L1903" s="5">
        <f t="shared" si="634"/>
        <v>7</v>
      </c>
      <c r="M1903" s="5">
        <f t="shared" si="635"/>
        <v>2023</v>
      </c>
      <c r="N1903" s="6">
        <v>3652</v>
      </c>
      <c r="O1903" s="6">
        <f t="shared" ref="O1903:O1909" si="644">-N1903</f>
        <v>-3652</v>
      </c>
      <c r="P1903" s="6">
        <f t="shared" si="636"/>
        <v>0</v>
      </c>
      <c r="Q1903" s="7">
        <f t="shared" si="637"/>
        <v>3371852.9500000011</v>
      </c>
      <c r="R1903" s="44" t="str">
        <f>VLOOKUP(F1903,'Set up'!$A$2:$E$44,5,FALSE)</f>
        <v>Trsf</v>
      </c>
      <c r="S1903" s="1" t="s">
        <v>1871</v>
      </c>
    </row>
    <row r="1904" spans="1:19" ht="15" customHeight="1" x14ac:dyDescent="0.3">
      <c r="A1904" s="4">
        <v>45131</v>
      </c>
      <c r="B1904" s="5">
        <f t="shared" si="631"/>
        <v>7</v>
      </c>
      <c r="C1904" s="5">
        <f t="shared" si="632"/>
        <v>2023</v>
      </c>
      <c r="D1904" s="88" t="s">
        <v>1732</v>
      </c>
      <c r="E1904" s="5" t="str">
        <f>VLOOKUP(F1904,'Set up'!$A$2:$C$44,2,FALSE)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33"/>
        <v>45131</v>
      </c>
      <c r="L1904" s="5">
        <f t="shared" si="634"/>
        <v>7</v>
      </c>
      <c r="M1904" s="5">
        <f t="shared" si="635"/>
        <v>2023</v>
      </c>
      <c r="N1904" s="6">
        <v>675</v>
      </c>
      <c r="O1904" s="6">
        <f t="shared" si="644"/>
        <v>-675</v>
      </c>
      <c r="P1904" s="6">
        <f t="shared" si="636"/>
        <v>0</v>
      </c>
      <c r="Q1904" s="7">
        <f t="shared" si="637"/>
        <v>3372527.9500000011</v>
      </c>
      <c r="R1904" s="44" t="str">
        <f>VLOOKUP(F1904,'Set up'!$A$2:$E$44,5,FALSE)</f>
        <v>Trsf</v>
      </c>
      <c r="S1904" s="1" t="s">
        <v>1872</v>
      </c>
    </row>
    <row r="1905" spans="1:19" ht="15" customHeight="1" x14ac:dyDescent="0.3">
      <c r="A1905" s="4">
        <v>45131</v>
      </c>
      <c r="B1905" s="5">
        <f t="shared" si="631"/>
        <v>7</v>
      </c>
      <c r="C1905" s="5">
        <f t="shared" si="632"/>
        <v>2023</v>
      </c>
      <c r="D1905" s="88" t="s">
        <v>1732</v>
      </c>
      <c r="E1905" s="5" t="str">
        <f>VLOOKUP(F1905,'Set up'!$A$2:$C$44,2,FALSE)</f>
        <v>C00000034</v>
      </c>
      <c r="F1905" s="1" t="s">
        <v>1198</v>
      </c>
      <c r="G1905" s="99" t="s">
        <v>1627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33"/>
        <v>45131</v>
      </c>
      <c r="L1905" s="5">
        <f t="shared" si="634"/>
        <v>7</v>
      </c>
      <c r="M1905" s="5">
        <f t="shared" si="635"/>
        <v>2023</v>
      </c>
      <c r="N1905" s="6">
        <v>236</v>
      </c>
      <c r="O1905" s="6">
        <f t="shared" si="644"/>
        <v>-236</v>
      </c>
      <c r="P1905" s="6">
        <f t="shared" si="636"/>
        <v>0</v>
      </c>
      <c r="Q1905" s="7">
        <f t="shared" si="637"/>
        <v>3372763.9500000011</v>
      </c>
      <c r="R1905" s="44" t="str">
        <f>VLOOKUP(F1905,'Set up'!$A$2:$E$44,5,FALSE)</f>
        <v>Trsf</v>
      </c>
      <c r="S1905" s="1" t="s">
        <v>1873</v>
      </c>
    </row>
    <row r="1906" spans="1:19" ht="15" customHeight="1" x14ac:dyDescent="0.3">
      <c r="A1906" s="4">
        <v>45131</v>
      </c>
      <c r="B1906" s="5">
        <f t="shared" si="631"/>
        <v>7</v>
      </c>
      <c r="C1906" s="5">
        <f t="shared" si="632"/>
        <v>2023</v>
      </c>
      <c r="D1906" s="88" t="s">
        <v>1732</v>
      </c>
      <c r="E1906" s="5" t="str">
        <f>VLOOKUP(F1906,'Set up'!$A$2:$C$44,2,FALSE)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33"/>
        <v>45131</v>
      </c>
      <c r="L1906" s="5">
        <f t="shared" si="634"/>
        <v>7</v>
      </c>
      <c r="M1906" s="5">
        <f t="shared" si="635"/>
        <v>2023</v>
      </c>
      <c r="N1906" s="6">
        <v>190</v>
      </c>
      <c r="O1906" s="6">
        <f t="shared" si="644"/>
        <v>-190</v>
      </c>
      <c r="P1906" s="6">
        <f t="shared" si="636"/>
        <v>0</v>
      </c>
      <c r="Q1906" s="7">
        <f t="shared" si="637"/>
        <v>3372953.9500000011</v>
      </c>
      <c r="R1906" s="44" t="str">
        <f>VLOOKUP(F1906,'Set up'!$A$2:$E$44,5,FALSE)</f>
        <v>Trsf</v>
      </c>
      <c r="S1906" s="1" t="s">
        <v>1874</v>
      </c>
    </row>
    <row r="1907" spans="1:19" ht="15" customHeight="1" x14ac:dyDescent="0.3">
      <c r="A1907" s="4">
        <v>45131</v>
      </c>
      <c r="B1907" s="5">
        <f t="shared" si="631"/>
        <v>7</v>
      </c>
      <c r="C1907" s="5">
        <f t="shared" si="632"/>
        <v>2023</v>
      </c>
      <c r="D1907" s="88" t="s">
        <v>1732</v>
      </c>
      <c r="E1907" s="5" t="str">
        <f>VLOOKUP(F1907,'Set up'!$A$2:$C$44,2,FALSE)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33"/>
        <v>45131</v>
      </c>
      <c r="L1907" s="5">
        <f t="shared" si="634"/>
        <v>7</v>
      </c>
      <c r="M1907" s="5">
        <f t="shared" si="635"/>
        <v>2023</v>
      </c>
      <c r="N1907" s="6">
        <v>187.5</v>
      </c>
      <c r="O1907" s="6">
        <f>-187-0.5</f>
        <v>-187.5</v>
      </c>
      <c r="P1907" s="6">
        <f t="shared" si="636"/>
        <v>0</v>
      </c>
      <c r="Q1907" s="7">
        <f t="shared" si="637"/>
        <v>3373141.4500000011</v>
      </c>
      <c r="R1907" s="44" t="str">
        <f>VLOOKUP(F1907,'Set up'!$A$2:$E$44,5,FALSE)</f>
        <v>Trsf</v>
      </c>
      <c r="S1907" s="1" t="s">
        <v>1875</v>
      </c>
    </row>
    <row r="1908" spans="1:19" ht="15" customHeight="1" x14ac:dyDescent="0.3">
      <c r="A1908" s="4">
        <v>45132</v>
      </c>
      <c r="B1908" s="5">
        <f t="shared" si="631"/>
        <v>7</v>
      </c>
      <c r="C1908" s="5">
        <f t="shared" si="632"/>
        <v>2023</v>
      </c>
      <c r="D1908" s="88" t="s">
        <v>1733</v>
      </c>
      <c r="E1908" s="5" t="str">
        <f>VLOOKUP(F1908,'Set up'!$A$2:$C$44,2,FALSE)</f>
        <v>C00000038</v>
      </c>
      <c r="F1908" s="1" t="s">
        <v>1422</v>
      </c>
      <c r="G1908" s="103" t="s">
        <v>1633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33"/>
        <v>45132</v>
      </c>
      <c r="L1908" s="5">
        <f t="shared" si="634"/>
        <v>7</v>
      </c>
      <c r="M1908" s="5">
        <f t="shared" si="635"/>
        <v>2023</v>
      </c>
      <c r="N1908" s="6">
        <v>350</v>
      </c>
      <c r="O1908" s="6">
        <f t="shared" si="644"/>
        <v>-350</v>
      </c>
      <c r="P1908" s="6">
        <f t="shared" si="636"/>
        <v>0</v>
      </c>
      <c r="Q1908" s="7">
        <f t="shared" si="637"/>
        <v>3373491.4500000011</v>
      </c>
      <c r="R1908" s="44" t="str">
        <f>VLOOKUP(F1908,'Set up'!$A$2:$E$44,5,FALSE)</f>
        <v>Trsf</v>
      </c>
      <c r="S1908" s="1" t="s">
        <v>1789</v>
      </c>
    </row>
    <row r="1909" spans="1:19" ht="15" customHeight="1" x14ac:dyDescent="0.3">
      <c r="A1909" s="4">
        <v>45132</v>
      </c>
      <c r="B1909" s="5">
        <f t="shared" ref="B1909:B1935" si="645">MONTH(A1909)</f>
        <v>7</v>
      </c>
      <c r="C1909" s="5">
        <f t="shared" ref="C1909:C1935" si="646">YEAR(A1909)</f>
        <v>2023</v>
      </c>
      <c r="D1909" s="88" t="s">
        <v>1733</v>
      </c>
      <c r="E1909" s="5" t="str">
        <f>VLOOKUP(F1909,'Set up'!$A$2:$C$44,2,FALSE)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47">A1909+J1909</f>
        <v>45132</v>
      </c>
      <c r="L1909" s="5">
        <f t="shared" ref="L1909:L1935" si="648">MONTH(K1909)</f>
        <v>7</v>
      </c>
      <c r="M1909" s="5">
        <f t="shared" ref="M1909:M1935" si="649">YEAR(K1909)</f>
        <v>2023</v>
      </c>
      <c r="N1909" s="6">
        <v>55</v>
      </c>
      <c r="O1909" s="6">
        <f t="shared" si="644"/>
        <v>-55</v>
      </c>
      <c r="P1909" s="6">
        <f t="shared" ref="P1909:P1935" si="650">SUM(N1909+O1909)</f>
        <v>0</v>
      </c>
      <c r="Q1909" s="7">
        <f t="shared" ref="Q1909:Q1935" si="651">SUM(Q1908+N1909)</f>
        <v>3373546.4500000011</v>
      </c>
      <c r="R1909" s="44" t="str">
        <f>VLOOKUP(F1909,'Set up'!$A$2:$E$44,5,FALSE)</f>
        <v>Trsf</v>
      </c>
      <c r="S1909" s="1" t="s">
        <v>1789</v>
      </c>
    </row>
    <row r="1910" spans="1:19" ht="15" customHeight="1" x14ac:dyDescent="0.3">
      <c r="A1910" s="4" t="s">
        <v>1735</v>
      </c>
      <c r="B1910" s="5" t="e">
        <f t="shared" si="645"/>
        <v>#VALUE!</v>
      </c>
      <c r="C1910" s="5" t="e">
        <f t="shared" si="646"/>
        <v>#VALUE!</v>
      </c>
      <c r="D1910" s="88" t="s">
        <v>1734</v>
      </c>
      <c r="E1910" s="5" t="str">
        <f>VLOOKUP(F1910,'Set up'!$A$2:$C$44,2,FALSE)</f>
        <v>C00000020</v>
      </c>
      <c r="F1910" s="1" t="s">
        <v>411</v>
      </c>
      <c r="G1910" s="99" t="s">
        <v>1736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 t="e">
        <f t="shared" si="647"/>
        <v>#VALUE!</v>
      </c>
      <c r="L1910" s="5" t="e">
        <f t="shared" si="648"/>
        <v>#VALUE!</v>
      </c>
      <c r="M1910" s="5" t="e">
        <f t="shared" si="649"/>
        <v>#VALUE!</v>
      </c>
      <c r="N1910" s="6">
        <v>3080</v>
      </c>
      <c r="P1910" s="6">
        <f t="shared" si="650"/>
        <v>3080</v>
      </c>
      <c r="Q1910" s="7">
        <f t="shared" si="651"/>
        <v>3376626.4500000011</v>
      </c>
      <c r="R1910" s="44" t="str">
        <f>VLOOKUP(F1910,'Set up'!$A$2:$E$44,5,FALSE)</f>
        <v>Trsf</v>
      </c>
    </row>
    <row r="1911" spans="1:19" ht="15" customHeight="1" x14ac:dyDescent="0.3">
      <c r="A1911" s="4" t="s">
        <v>1735</v>
      </c>
      <c r="B1911" s="5" t="e">
        <f t="shared" si="645"/>
        <v>#VALUE!</v>
      </c>
      <c r="C1911" s="5" t="e">
        <f t="shared" si="646"/>
        <v>#VALUE!</v>
      </c>
      <c r="D1911" s="88" t="s">
        <v>1734</v>
      </c>
      <c r="E1911" s="5" t="str">
        <f>VLOOKUP(F1911,'Set up'!$A$2:$C$44,2,FALSE)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 t="e">
        <f t="shared" si="647"/>
        <v>#VALUE!</v>
      </c>
      <c r="L1911" s="5" t="e">
        <f t="shared" si="648"/>
        <v>#VALUE!</v>
      </c>
      <c r="M1911" s="5" t="e">
        <f t="shared" si="649"/>
        <v>#VALUE!</v>
      </c>
      <c r="N1911" s="6">
        <v>1134</v>
      </c>
      <c r="P1911" s="6">
        <f t="shared" si="650"/>
        <v>1134</v>
      </c>
      <c r="Q1911" s="7">
        <f t="shared" si="651"/>
        <v>3377760.4500000011</v>
      </c>
      <c r="R1911" s="44" t="str">
        <f>VLOOKUP(F1911,'Set up'!$A$2:$E$44,5,FALSE)</f>
        <v>Trsf</v>
      </c>
    </row>
    <row r="1912" spans="1:19" ht="15" customHeight="1" x14ac:dyDescent="0.3">
      <c r="A1912" s="4" t="s">
        <v>1735</v>
      </c>
      <c r="B1912" s="5" t="e">
        <f t="shared" si="645"/>
        <v>#VALUE!</v>
      </c>
      <c r="C1912" s="5" t="e">
        <f t="shared" si="646"/>
        <v>#VALUE!</v>
      </c>
      <c r="D1912" s="88" t="s">
        <v>1734</v>
      </c>
      <c r="E1912" s="5" t="str">
        <f>VLOOKUP(F1912,'Set up'!$A$2:$C$44,2,FALSE)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 t="e">
        <f t="shared" si="647"/>
        <v>#VALUE!</v>
      </c>
      <c r="L1912" s="5" t="e">
        <f t="shared" si="648"/>
        <v>#VALUE!</v>
      </c>
      <c r="M1912" s="5" t="e">
        <f t="shared" si="649"/>
        <v>#VALUE!</v>
      </c>
      <c r="N1912" s="6">
        <v>600</v>
      </c>
      <c r="P1912" s="6">
        <f t="shared" si="650"/>
        <v>600</v>
      </c>
      <c r="Q1912" s="7">
        <f t="shared" si="651"/>
        <v>3378360.4500000011</v>
      </c>
      <c r="R1912" s="44" t="str">
        <f>VLOOKUP(F1912,'Set up'!$A$2:$E$44,5,FALSE)</f>
        <v>Trsf</v>
      </c>
    </row>
    <row r="1913" spans="1:19" ht="15" customHeight="1" x14ac:dyDescent="0.3">
      <c r="A1913" s="4" t="s">
        <v>1735</v>
      </c>
      <c r="B1913" s="5" t="e">
        <f t="shared" si="645"/>
        <v>#VALUE!</v>
      </c>
      <c r="C1913" s="5" t="e">
        <f t="shared" si="646"/>
        <v>#VALUE!</v>
      </c>
      <c r="D1913" s="88" t="s">
        <v>1734</v>
      </c>
      <c r="E1913" s="5" t="str">
        <f>VLOOKUP(F1913,'Set up'!$A$2:$C$44,2,FALSE)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 t="e">
        <f t="shared" si="647"/>
        <v>#VALUE!</v>
      </c>
      <c r="L1913" s="5" t="e">
        <f t="shared" si="648"/>
        <v>#VALUE!</v>
      </c>
      <c r="M1913" s="5" t="e">
        <f t="shared" si="649"/>
        <v>#VALUE!</v>
      </c>
      <c r="N1913" s="6">
        <v>380</v>
      </c>
      <c r="P1913" s="6">
        <f t="shared" si="650"/>
        <v>380</v>
      </c>
      <c r="Q1913" s="7">
        <f t="shared" si="651"/>
        <v>3378740.4500000011</v>
      </c>
      <c r="R1913" s="44" t="str">
        <f>VLOOKUP(F1913,'Set up'!$A$2:$E$44,5,FALSE)</f>
        <v>Trsf</v>
      </c>
    </row>
    <row r="1914" spans="1:19" ht="15" customHeight="1" x14ac:dyDescent="0.3">
      <c r="A1914" s="4" t="s">
        <v>1735</v>
      </c>
      <c r="B1914" s="5" t="e">
        <f t="shared" si="645"/>
        <v>#VALUE!</v>
      </c>
      <c r="C1914" s="5" t="e">
        <f t="shared" si="646"/>
        <v>#VALUE!</v>
      </c>
      <c r="D1914" s="88" t="s">
        <v>1734</v>
      </c>
      <c r="E1914" s="5" t="str">
        <f>VLOOKUP(F1914,'Set up'!$A$2:$C$44,2,FALSE)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 t="e">
        <f t="shared" si="647"/>
        <v>#VALUE!</v>
      </c>
      <c r="L1914" s="5" t="e">
        <f t="shared" si="648"/>
        <v>#VALUE!</v>
      </c>
      <c r="M1914" s="5" t="e">
        <f t="shared" si="649"/>
        <v>#VALUE!</v>
      </c>
      <c r="N1914" s="6">
        <v>1000</v>
      </c>
      <c r="P1914" s="6">
        <f t="shared" si="650"/>
        <v>1000</v>
      </c>
      <c r="Q1914" s="7">
        <f t="shared" si="651"/>
        <v>3379740.4500000011</v>
      </c>
      <c r="R1914" s="44" t="str">
        <f>VLOOKUP(F1914,'Set up'!$A$2:$E$44,5,FALSE)</f>
        <v>Trsf</v>
      </c>
    </row>
    <row r="1915" spans="1:19" ht="15" customHeight="1" x14ac:dyDescent="0.3">
      <c r="A1915" s="4">
        <v>45134</v>
      </c>
      <c r="B1915" s="5">
        <f t="shared" si="645"/>
        <v>7</v>
      </c>
      <c r="C1915" s="5">
        <f t="shared" si="646"/>
        <v>2023</v>
      </c>
      <c r="D1915" s="88" t="s">
        <v>1737</v>
      </c>
      <c r="E1915" s="5" t="str">
        <f>VLOOKUP(F1915,'Set up'!$A$2:$C$44,2,FALSE)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47"/>
        <v>45134</v>
      </c>
      <c r="L1915" s="5">
        <f t="shared" si="648"/>
        <v>7</v>
      </c>
      <c r="M1915" s="5">
        <f t="shared" si="649"/>
        <v>2023</v>
      </c>
      <c r="N1915" s="6">
        <v>1826</v>
      </c>
      <c r="P1915" s="6">
        <f t="shared" si="650"/>
        <v>1826</v>
      </c>
      <c r="Q1915" s="7">
        <f t="shared" si="651"/>
        <v>3381566.4500000011</v>
      </c>
      <c r="R1915" s="44" t="str">
        <f>VLOOKUP(F1915,'Set up'!$A$2:$E$44,5,FALSE)</f>
        <v>PD Chq</v>
      </c>
    </row>
    <row r="1916" spans="1:19" ht="15" customHeight="1" x14ac:dyDescent="0.3">
      <c r="A1916" s="4">
        <v>45134</v>
      </c>
      <c r="B1916" s="5">
        <f t="shared" si="645"/>
        <v>7</v>
      </c>
      <c r="C1916" s="5">
        <f t="shared" si="646"/>
        <v>2023</v>
      </c>
      <c r="D1916" s="88" t="s">
        <v>1737</v>
      </c>
      <c r="E1916" s="5" t="str">
        <f>VLOOKUP(F1916,'Set up'!$A$2:$C$44,2,FALSE)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47"/>
        <v>45134</v>
      </c>
      <c r="L1916" s="5">
        <f t="shared" si="648"/>
        <v>7</v>
      </c>
      <c r="M1916" s="5">
        <f t="shared" si="649"/>
        <v>2023</v>
      </c>
      <c r="N1916" s="6">
        <v>498</v>
      </c>
      <c r="P1916" s="6">
        <f t="shared" si="650"/>
        <v>498</v>
      </c>
      <c r="Q1916" s="7">
        <f t="shared" si="651"/>
        <v>3382064.4500000011</v>
      </c>
      <c r="R1916" s="44" t="str">
        <f>VLOOKUP(F1916,'Set up'!$A$2:$E$44,5,FALSE)</f>
        <v>PD Chq</v>
      </c>
    </row>
    <row r="1917" spans="1:19" ht="15" customHeight="1" x14ac:dyDescent="0.3">
      <c r="A1917" s="4">
        <v>45134</v>
      </c>
      <c r="B1917" s="5">
        <f t="shared" si="645"/>
        <v>7</v>
      </c>
      <c r="C1917" s="5">
        <f t="shared" si="646"/>
        <v>2023</v>
      </c>
      <c r="D1917" s="88" t="s">
        <v>1737</v>
      </c>
      <c r="E1917" s="5" t="str">
        <f>VLOOKUP(F1917,'Set up'!$A$2:$C$44,2,FALSE)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47"/>
        <v>45134</v>
      </c>
      <c r="L1917" s="5">
        <f t="shared" si="648"/>
        <v>7</v>
      </c>
      <c r="M1917" s="5">
        <f t="shared" si="649"/>
        <v>2023</v>
      </c>
      <c r="N1917" s="6">
        <v>95</v>
      </c>
      <c r="P1917" s="6">
        <f t="shared" si="650"/>
        <v>95</v>
      </c>
      <c r="Q1917" s="7">
        <f t="shared" si="651"/>
        <v>3382159.4500000011</v>
      </c>
      <c r="R1917" s="44" t="str">
        <f>VLOOKUP(F1917,'Set up'!$A$2:$E$44,5,FALSE)</f>
        <v>PD Chq</v>
      </c>
    </row>
    <row r="1918" spans="1:19" ht="15" customHeight="1" x14ac:dyDescent="0.3">
      <c r="A1918" s="4">
        <v>45134</v>
      </c>
      <c r="B1918" s="5">
        <f t="shared" si="645"/>
        <v>7</v>
      </c>
      <c r="C1918" s="5">
        <f t="shared" si="646"/>
        <v>2023</v>
      </c>
      <c r="D1918" s="88" t="s">
        <v>1737</v>
      </c>
      <c r="E1918" s="5" t="str">
        <f>VLOOKUP(F1918,'Set up'!$A$2:$C$44,2,FALSE)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47"/>
        <v>45134</v>
      </c>
      <c r="L1918" s="5">
        <f t="shared" si="648"/>
        <v>7</v>
      </c>
      <c r="M1918" s="5">
        <f t="shared" si="649"/>
        <v>2023</v>
      </c>
      <c r="N1918" s="6">
        <v>225</v>
      </c>
      <c r="P1918" s="6">
        <f t="shared" si="650"/>
        <v>225</v>
      </c>
      <c r="Q1918" s="7">
        <f t="shared" si="651"/>
        <v>3382384.4500000011</v>
      </c>
      <c r="R1918" s="44" t="str">
        <f>VLOOKUP(F1918,'Set up'!$A$2:$E$44,5,FALSE)</f>
        <v>PD Chq</v>
      </c>
    </row>
    <row r="1919" spans="1:19" ht="15" customHeight="1" x14ac:dyDescent="0.3">
      <c r="A1919" s="4">
        <v>45134</v>
      </c>
      <c r="B1919" s="5">
        <f t="shared" si="645"/>
        <v>7</v>
      </c>
      <c r="C1919" s="5">
        <f t="shared" si="646"/>
        <v>2023</v>
      </c>
      <c r="D1919" s="88" t="s">
        <v>1738</v>
      </c>
      <c r="E1919" s="5" t="str">
        <f>VLOOKUP(F1919,'Set up'!$A$2:$C$44,2,FALSE)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47"/>
        <v>45134</v>
      </c>
      <c r="L1919" s="5">
        <f t="shared" si="648"/>
        <v>7</v>
      </c>
      <c r="M1919" s="5">
        <f t="shared" si="649"/>
        <v>2023</v>
      </c>
      <c r="N1919" s="6">
        <v>187.5</v>
      </c>
      <c r="P1919" s="6">
        <f t="shared" si="650"/>
        <v>187.5</v>
      </c>
      <c r="Q1919" s="7">
        <f t="shared" si="651"/>
        <v>3382571.9500000011</v>
      </c>
      <c r="R1919" s="44" t="str">
        <f>VLOOKUP(F1919,'Set up'!$A$2:$E$44,5,FALSE)</f>
        <v>Trsf</v>
      </c>
    </row>
    <row r="1920" spans="1:19" ht="15" customHeight="1" x14ac:dyDescent="0.3">
      <c r="A1920" s="4">
        <v>45134</v>
      </c>
      <c r="B1920" s="5">
        <f t="shared" si="645"/>
        <v>7</v>
      </c>
      <c r="C1920" s="5">
        <f t="shared" si="646"/>
        <v>2023</v>
      </c>
      <c r="D1920" s="88" t="s">
        <v>1739</v>
      </c>
      <c r="E1920" s="5" t="str">
        <f>VLOOKUP(F1920,'Set up'!$A$2:$C$44,2,FALSE)</f>
        <v>C00000020</v>
      </c>
      <c r="F1920" s="1" t="s">
        <v>411</v>
      </c>
      <c r="G1920" s="103" t="s">
        <v>1736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47"/>
        <v>45134</v>
      </c>
      <c r="L1920" s="5">
        <f t="shared" si="648"/>
        <v>7</v>
      </c>
      <c r="M1920" s="5">
        <f t="shared" si="649"/>
        <v>2023</v>
      </c>
      <c r="N1920" s="6">
        <v>4620</v>
      </c>
      <c r="P1920" s="6">
        <f t="shared" si="650"/>
        <v>4620</v>
      </c>
      <c r="Q1920" s="7">
        <f t="shared" si="651"/>
        <v>3387191.9500000011</v>
      </c>
      <c r="R1920" s="44" t="str">
        <f>VLOOKUP(F1920,'Set up'!$A$2:$E$44,5,FALSE)</f>
        <v>Trsf</v>
      </c>
    </row>
    <row r="1921" spans="1:19" ht="15" customHeight="1" x14ac:dyDescent="0.3">
      <c r="A1921" s="4">
        <v>45134</v>
      </c>
      <c r="B1921" s="5">
        <f t="shared" si="645"/>
        <v>7</v>
      </c>
      <c r="C1921" s="5">
        <f t="shared" si="646"/>
        <v>2023</v>
      </c>
      <c r="D1921" s="88" t="s">
        <v>1739</v>
      </c>
      <c r="E1921" s="5" t="str">
        <f>VLOOKUP(F1921,'Set up'!$A$2:$C$44,2,FALSE)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47"/>
        <v>45134</v>
      </c>
      <c r="L1921" s="5">
        <f t="shared" si="648"/>
        <v>7</v>
      </c>
      <c r="M1921" s="5">
        <f t="shared" si="649"/>
        <v>2023</v>
      </c>
      <c r="N1921" s="6">
        <v>1701</v>
      </c>
      <c r="P1921" s="6">
        <f t="shared" si="650"/>
        <v>1701</v>
      </c>
      <c r="Q1921" s="7">
        <f t="shared" si="651"/>
        <v>3388892.9500000011</v>
      </c>
      <c r="R1921" s="44" t="str">
        <f>VLOOKUP(F1921,'Set up'!$A$2:$E$44,5,FALSE)</f>
        <v>Trsf</v>
      </c>
    </row>
    <row r="1922" spans="1:19" ht="15" customHeight="1" x14ac:dyDescent="0.3">
      <c r="A1922" s="4">
        <v>45134</v>
      </c>
      <c r="B1922" s="5">
        <f t="shared" si="645"/>
        <v>7</v>
      </c>
      <c r="C1922" s="5">
        <f t="shared" si="646"/>
        <v>2023</v>
      </c>
      <c r="D1922" s="88" t="s">
        <v>1739</v>
      </c>
      <c r="E1922" s="5" t="str">
        <f>VLOOKUP(F1922,'Set up'!$A$2:$C$44,2,FALSE)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47"/>
        <v>45134</v>
      </c>
      <c r="L1922" s="5">
        <f t="shared" si="648"/>
        <v>7</v>
      </c>
      <c r="M1922" s="5">
        <f t="shared" si="649"/>
        <v>2023</v>
      </c>
      <c r="N1922" s="6">
        <v>800</v>
      </c>
      <c r="P1922" s="6">
        <f t="shared" si="650"/>
        <v>800</v>
      </c>
      <c r="Q1922" s="7">
        <f t="shared" si="651"/>
        <v>3389692.9500000011</v>
      </c>
      <c r="R1922" s="44" t="str">
        <f>VLOOKUP(F1922,'Set up'!$A$2:$E$44,5,FALSE)</f>
        <v>Trsf</v>
      </c>
    </row>
    <row r="1923" spans="1:19" ht="15" customHeight="1" x14ac:dyDescent="0.3">
      <c r="A1923" s="4">
        <v>45134</v>
      </c>
      <c r="B1923" s="5">
        <f t="shared" si="645"/>
        <v>7</v>
      </c>
      <c r="C1923" s="5">
        <f t="shared" si="646"/>
        <v>2023</v>
      </c>
      <c r="D1923" s="88" t="s">
        <v>1740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47"/>
        <v>45179</v>
      </c>
      <c r="L1923" s="5">
        <f t="shared" si="648"/>
        <v>9</v>
      </c>
      <c r="M1923" s="5">
        <f t="shared" si="649"/>
        <v>2023</v>
      </c>
      <c r="N1923" s="6">
        <v>3740</v>
      </c>
      <c r="O1923" s="6">
        <f>-N1923</f>
        <v>-3740</v>
      </c>
      <c r="P1923" s="6">
        <f t="shared" si="650"/>
        <v>0</v>
      </c>
      <c r="Q1923" s="7">
        <f t="shared" si="651"/>
        <v>3393432.9500000011</v>
      </c>
      <c r="R1923" s="44" t="str">
        <f>VLOOKUP(F1923,'Set up'!$A$2:$E$44,5,FALSE)</f>
        <v>PD Chq</v>
      </c>
      <c r="S1923" s="1" t="s">
        <v>1982</v>
      </c>
    </row>
    <row r="1924" spans="1:19" ht="15" customHeight="1" x14ac:dyDescent="0.3">
      <c r="A1924" s="4">
        <v>45135</v>
      </c>
      <c r="B1924" s="5">
        <f t="shared" si="645"/>
        <v>7</v>
      </c>
      <c r="C1924" s="5">
        <f t="shared" si="646"/>
        <v>2023</v>
      </c>
      <c r="D1924" s="88" t="s">
        <v>1740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47"/>
        <v>45180</v>
      </c>
      <c r="L1924" s="5">
        <f t="shared" si="648"/>
        <v>9</v>
      </c>
      <c r="M1924" s="5">
        <f t="shared" si="649"/>
        <v>2023</v>
      </c>
      <c r="N1924" s="6">
        <v>220</v>
      </c>
      <c r="O1924" s="6">
        <f>-N1924</f>
        <v>-220</v>
      </c>
      <c r="P1924" s="6">
        <f t="shared" si="650"/>
        <v>0</v>
      </c>
      <c r="Q1924" s="7">
        <f t="shared" si="651"/>
        <v>3393652.9500000011</v>
      </c>
      <c r="R1924" s="44" t="str">
        <f>VLOOKUP(F1924,'Set up'!$A$2:$E$44,5,FALSE)</f>
        <v>PD Chq</v>
      </c>
      <c r="S1924" s="1" t="s">
        <v>1982</v>
      </c>
    </row>
    <row r="1925" spans="1:19" ht="15" customHeight="1" x14ac:dyDescent="0.3">
      <c r="A1925" s="4">
        <v>45138</v>
      </c>
      <c r="B1925" s="5">
        <f t="shared" si="645"/>
        <v>7</v>
      </c>
      <c r="C1925" s="5">
        <f t="shared" si="646"/>
        <v>2023</v>
      </c>
      <c r="D1925" s="88" t="s">
        <v>1750</v>
      </c>
      <c r="E1925" s="5" t="str">
        <f>VLOOKUP(F1925,'Set up'!$A$2:$C$44,2,FALSE)</f>
        <v>C00000013</v>
      </c>
      <c r="F1925" s="1" t="s">
        <v>1455</v>
      </c>
      <c r="G1925" s="89" t="s">
        <v>1741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47"/>
        <v>45138</v>
      </c>
      <c r="L1925" s="5">
        <f t="shared" si="648"/>
        <v>7</v>
      </c>
      <c r="M1925" s="5">
        <f t="shared" si="649"/>
        <v>2023</v>
      </c>
      <c r="N1925" s="96">
        <v>7304</v>
      </c>
      <c r="O1925" s="6">
        <f t="shared" ref="O1925:O1935" si="652">-N1925</f>
        <v>-7304</v>
      </c>
      <c r="P1925" s="6">
        <f t="shared" si="650"/>
        <v>0</v>
      </c>
      <c r="Q1925" s="7">
        <f t="shared" si="651"/>
        <v>3400956.9500000011</v>
      </c>
      <c r="R1925" s="44" t="str">
        <f>VLOOKUP(F1925,'Set up'!$A$2:$E$44,5,FALSE)</f>
        <v>Chq</v>
      </c>
      <c r="S1925" s="1" t="s">
        <v>1791</v>
      </c>
    </row>
    <row r="1926" spans="1:19" ht="15" customHeight="1" x14ac:dyDescent="0.3">
      <c r="A1926" s="4">
        <v>45138</v>
      </c>
      <c r="B1926" s="5">
        <f t="shared" si="645"/>
        <v>7</v>
      </c>
      <c r="C1926" s="5">
        <f t="shared" si="646"/>
        <v>2023</v>
      </c>
      <c r="D1926" s="88" t="s">
        <v>1750</v>
      </c>
      <c r="E1926" s="5" t="str">
        <f>VLOOKUP(F1926,'Set up'!$A$2:$C$44,2,FALSE)</f>
        <v>C00000013</v>
      </c>
      <c r="F1926" s="1" t="s">
        <v>1455</v>
      </c>
      <c r="G1926" s="90" t="s">
        <v>1742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47"/>
        <v>45138</v>
      </c>
      <c r="L1926" s="5">
        <f t="shared" si="648"/>
        <v>7</v>
      </c>
      <c r="M1926" s="5">
        <f t="shared" si="649"/>
        <v>2023</v>
      </c>
      <c r="N1926" s="96">
        <v>2133</v>
      </c>
      <c r="O1926" s="6">
        <f t="shared" si="652"/>
        <v>-2133</v>
      </c>
      <c r="P1926" s="6">
        <f t="shared" si="650"/>
        <v>0</v>
      </c>
      <c r="Q1926" s="7">
        <f t="shared" si="651"/>
        <v>3403089.9500000011</v>
      </c>
      <c r="R1926" s="44" t="str">
        <f>VLOOKUP(F1926,'Set up'!$A$2:$E$44,5,FALSE)</f>
        <v>Chq</v>
      </c>
      <c r="S1926" s="1" t="s">
        <v>1791</v>
      </c>
    </row>
    <row r="1927" spans="1:19" ht="15" customHeight="1" x14ac:dyDescent="0.3">
      <c r="A1927" s="4">
        <v>45138</v>
      </c>
      <c r="B1927" s="5">
        <f t="shared" si="645"/>
        <v>7</v>
      </c>
      <c r="C1927" s="5">
        <f t="shared" si="646"/>
        <v>2023</v>
      </c>
      <c r="D1927" s="88" t="s">
        <v>1750</v>
      </c>
      <c r="E1927" s="5" t="str">
        <f>VLOOKUP(F1927,'Set up'!$A$2:$C$44,2,FALSE)</f>
        <v>C00000013</v>
      </c>
      <c r="F1927" s="1" t="s">
        <v>1455</v>
      </c>
      <c r="G1927" s="90" t="s">
        <v>1743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47"/>
        <v>45138</v>
      </c>
      <c r="L1927" s="5">
        <f t="shared" si="648"/>
        <v>7</v>
      </c>
      <c r="M1927" s="5">
        <f t="shared" si="649"/>
        <v>2023</v>
      </c>
      <c r="N1927" s="96">
        <v>1279.8000000000002</v>
      </c>
      <c r="O1927" s="6">
        <f t="shared" si="652"/>
        <v>-1279.8000000000002</v>
      </c>
      <c r="P1927" s="6">
        <f t="shared" si="650"/>
        <v>0</v>
      </c>
      <c r="Q1927" s="7">
        <f t="shared" si="651"/>
        <v>3404369.7500000009</v>
      </c>
      <c r="R1927" s="44" t="str">
        <f>VLOOKUP(F1927,'Set up'!$A$2:$E$44,5,FALSE)</f>
        <v>Chq</v>
      </c>
      <c r="S1927" s="1" t="s">
        <v>1791</v>
      </c>
    </row>
    <row r="1928" spans="1:19" ht="15" customHeight="1" x14ac:dyDescent="0.3">
      <c r="A1928" s="4">
        <v>45138</v>
      </c>
      <c r="B1928" s="5">
        <f t="shared" si="645"/>
        <v>7</v>
      </c>
      <c r="C1928" s="5">
        <f t="shared" si="646"/>
        <v>2023</v>
      </c>
      <c r="D1928" s="88" t="s">
        <v>1750</v>
      </c>
      <c r="E1928" s="5" t="str">
        <f>VLOOKUP(F1928,'Set up'!$A$2:$C$44,2,FALSE)</f>
        <v>C00000013</v>
      </c>
      <c r="F1928" s="1" t="s">
        <v>1455</v>
      </c>
      <c r="G1928" s="90" t="s">
        <v>1657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47"/>
        <v>45138</v>
      </c>
      <c r="L1928" s="5">
        <f t="shared" si="648"/>
        <v>7</v>
      </c>
      <c r="M1928" s="5">
        <f t="shared" si="649"/>
        <v>2023</v>
      </c>
      <c r="N1928" s="96">
        <v>4128</v>
      </c>
      <c r="O1928" s="6">
        <f t="shared" si="652"/>
        <v>-4128</v>
      </c>
      <c r="P1928" s="6">
        <f t="shared" si="650"/>
        <v>0</v>
      </c>
      <c r="Q1928" s="7">
        <f t="shared" si="651"/>
        <v>3408497.7500000009</v>
      </c>
      <c r="R1928" s="44" t="str">
        <f>VLOOKUP(F1928,'Set up'!$A$2:$E$44,5,FALSE)</f>
        <v>Chq</v>
      </c>
      <c r="S1928" s="1" t="s">
        <v>1791</v>
      </c>
    </row>
    <row r="1929" spans="1:19" ht="15" customHeight="1" x14ac:dyDescent="0.3">
      <c r="A1929" s="4">
        <v>45138</v>
      </c>
      <c r="B1929" s="5">
        <f t="shared" si="645"/>
        <v>7</v>
      </c>
      <c r="C1929" s="5">
        <f t="shared" si="646"/>
        <v>2023</v>
      </c>
      <c r="D1929" s="88" t="s">
        <v>1750</v>
      </c>
      <c r="E1929" s="5" t="str">
        <f>VLOOKUP(F1929,'Set up'!$A$2:$C$44,2,FALSE)</f>
        <v>C00000013</v>
      </c>
      <c r="F1929" s="1" t="s">
        <v>1455</v>
      </c>
      <c r="G1929" s="90" t="s">
        <v>1744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47"/>
        <v>45138</v>
      </c>
      <c r="L1929" s="5">
        <f t="shared" si="648"/>
        <v>7</v>
      </c>
      <c r="M1929" s="5">
        <f t="shared" si="649"/>
        <v>2023</v>
      </c>
      <c r="N1929" s="96">
        <v>2625</v>
      </c>
      <c r="O1929" s="6">
        <f t="shared" si="652"/>
        <v>-2625</v>
      </c>
      <c r="P1929" s="6">
        <f t="shared" si="650"/>
        <v>0</v>
      </c>
      <c r="Q1929" s="7">
        <f t="shared" si="651"/>
        <v>3411122.7500000009</v>
      </c>
      <c r="R1929" s="44" t="str">
        <f>VLOOKUP(F1929,'Set up'!$A$2:$E$44,5,FALSE)</f>
        <v>Chq</v>
      </c>
      <c r="S1929" s="1" t="s">
        <v>1791</v>
      </c>
    </row>
    <row r="1930" spans="1:19" ht="15" customHeight="1" x14ac:dyDescent="0.3">
      <c r="A1930" s="4">
        <v>45138</v>
      </c>
      <c r="B1930" s="5">
        <f t="shared" si="645"/>
        <v>7</v>
      </c>
      <c r="C1930" s="5">
        <f t="shared" si="646"/>
        <v>2023</v>
      </c>
      <c r="D1930" s="88" t="s">
        <v>1750</v>
      </c>
      <c r="E1930" s="5" t="str">
        <f>VLOOKUP(F1930,'Set up'!$A$2:$C$44,2,FALSE)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47"/>
        <v>45138</v>
      </c>
      <c r="L1930" s="5">
        <f t="shared" si="648"/>
        <v>7</v>
      </c>
      <c r="M1930" s="5">
        <f t="shared" si="649"/>
        <v>2023</v>
      </c>
      <c r="N1930" s="96">
        <v>1290</v>
      </c>
      <c r="O1930" s="6">
        <f t="shared" si="652"/>
        <v>-1290</v>
      </c>
      <c r="P1930" s="6">
        <f t="shared" si="650"/>
        <v>0</v>
      </c>
      <c r="Q1930" s="7">
        <f t="shared" si="651"/>
        <v>3412412.7500000009</v>
      </c>
      <c r="R1930" s="44" t="str">
        <f>VLOOKUP(F1930,'Set up'!$A$2:$E$44,5,FALSE)</f>
        <v>Chq</v>
      </c>
      <c r="S1930" s="1" t="s">
        <v>1791</v>
      </c>
    </row>
    <row r="1931" spans="1:19" ht="15" customHeight="1" x14ac:dyDescent="0.3">
      <c r="A1931" s="4">
        <v>45138</v>
      </c>
      <c r="B1931" s="5">
        <f t="shared" si="645"/>
        <v>7</v>
      </c>
      <c r="C1931" s="5">
        <f t="shared" si="646"/>
        <v>2023</v>
      </c>
      <c r="D1931" s="88" t="s">
        <v>1750</v>
      </c>
      <c r="E1931" s="5" t="str">
        <f>VLOOKUP(F1931,'Set up'!$A$2:$C$44,2,FALSE)</f>
        <v>C00000013</v>
      </c>
      <c r="F1931" s="1" t="s">
        <v>1455</v>
      </c>
      <c r="G1931" s="108" t="s">
        <v>1745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47"/>
        <v>45138</v>
      </c>
      <c r="L1931" s="5">
        <f t="shared" si="648"/>
        <v>7</v>
      </c>
      <c r="M1931" s="5">
        <f t="shared" si="649"/>
        <v>2023</v>
      </c>
      <c r="N1931" s="96">
        <v>120</v>
      </c>
      <c r="O1931" s="6">
        <f t="shared" si="652"/>
        <v>-120</v>
      </c>
      <c r="P1931" s="6">
        <f t="shared" si="650"/>
        <v>0</v>
      </c>
      <c r="Q1931" s="7">
        <f t="shared" si="651"/>
        <v>3412532.7500000009</v>
      </c>
      <c r="R1931" s="44" t="str">
        <f>VLOOKUP(F1931,'Set up'!$A$2:$E$44,5,FALSE)</f>
        <v>Chq</v>
      </c>
      <c r="S1931" s="1" t="s">
        <v>1791</v>
      </c>
    </row>
    <row r="1932" spans="1:19" ht="15" customHeight="1" x14ac:dyDescent="0.3">
      <c r="A1932" s="4">
        <v>45138</v>
      </c>
      <c r="B1932" s="5">
        <f t="shared" si="645"/>
        <v>7</v>
      </c>
      <c r="C1932" s="5">
        <f t="shared" si="646"/>
        <v>2023</v>
      </c>
      <c r="D1932" s="88" t="s">
        <v>1750</v>
      </c>
      <c r="E1932" s="5" t="str">
        <f>VLOOKUP(F1932,'Set up'!$A$2:$C$44,2,FALSE)</f>
        <v>C00000013</v>
      </c>
      <c r="F1932" s="1" t="s">
        <v>1455</v>
      </c>
      <c r="G1932" s="99" t="s">
        <v>1746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47"/>
        <v>45138</v>
      </c>
      <c r="L1932" s="5">
        <f t="shared" si="648"/>
        <v>7</v>
      </c>
      <c r="M1932" s="5">
        <f t="shared" si="649"/>
        <v>2023</v>
      </c>
      <c r="N1932" s="96">
        <v>55.2</v>
      </c>
      <c r="O1932" s="6">
        <f t="shared" si="652"/>
        <v>-55.2</v>
      </c>
      <c r="P1932" s="6">
        <f t="shared" si="650"/>
        <v>0</v>
      </c>
      <c r="Q1932" s="7">
        <f t="shared" si="651"/>
        <v>3412587.9500000011</v>
      </c>
      <c r="R1932" s="44" t="str">
        <f>VLOOKUP(F1932,'Set up'!$A$2:$E$44,5,FALSE)</f>
        <v>Chq</v>
      </c>
      <c r="S1932" s="1" t="s">
        <v>1791</v>
      </c>
    </row>
    <row r="1933" spans="1:19" ht="15" customHeight="1" x14ac:dyDescent="0.3">
      <c r="A1933" s="4">
        <v>45138</v>
      </c>
      <c r="B1933" s="5">
        <f t="shared" si="645"/>
        <v>7</v>
      </c>
      <c r="C1933" s="5">
        <f t="shared" si="646"/>
        <v>2023</v>
      </c>
      <c r="D1933" s="88" t="s">
        <v>1750</v>
      </c>
      <c r="E1933" s="5" t="str">
        <f>VLOOKUP(F1933,'Set up'!$A$2:$C$44,2,FALSE)</f>
        <v>C00000013</v>
      </c>
      <c r="F1933" s="1" t="s">
        <v>1455</v>
      </c>
      <c r="G1933" s="99" t="s">
        <v>1747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47"/>
        <v>45138</v>
      </c>
      <c r="L1933" s="5">
        <f t="shared" si="648"/>
        <v>7</v>
      </c>
      <c r="M1933" s="5">
        <f t="shared" si="649"/>
        <v>2023</v>
      </c>
      <c r="N1933" s="96">
        <v>1108.4000000000001</v>
      </c>
      <c r="O1933" s="6">
        <f t="shared" si="652"/>
        <v>-1108.4000000000001</v>
      </c>
      <c r="P1933" s="6">
        <f t="shared" si="650"/>
        <v>0</v>
      </c>
      <c r="Q1933" s="7">
        <f t="shared" si="651"/>
        <v>3413696.350000001</v>
      </c>
      <c r="R1933" s="44" t="str">
        <f>VLOOKUP(F1933,'Set up'!$A$2:$E$44,5,FALSE)</f>
        <v>Chq</v>
      </c>
      <c r="S1933" s="1" t="s">
        <v>1791</v>
      </c>
    </row>
    <row r="1934" spans="1:19" ht="15" customHeight="1" x14ac:dyDescent="0.3">
      <c r="A1934" s="4">
        <v>45138</v>
      </c>
      <c r="B1934" s="5">
        <f t="shared" si="645"/>
        <v>7</v>
      </c>
      <c r="C1934" s="5">
        <f t="shared" si="646"/>
        <v>2023</v>
      </c>
      <c r="D1934" s="88" t="s">
        <v>1750</v>
      </c>
      <c r="E1934" s="5" t="str">
        <f>VLOOKUP(F1934,'Set up'!$A$2:$C$44,2,FALSE)</f>
        <v>C00000013</v>
      </c>
      <c r="F1934" s="1" t="s">
        <v>1455</v>
      </c>
      <c r="G1934" s="99" t="s">
        <v>1748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47"/>
        <v>45138</v>
      </c>
      <c r="L1934" s="5">
        <f t="shared" si="648"/>
        <v>7</v>
      </c>
      <c r="M1934" s="5">
        <f t="shared" si="649"/>
        <v>2023</v>
      </c>
      <c r="N1934" s="96">
        <v>280</v>
      </c>
      <c r="O1934" s="6">
        <f t="shared" si="652"/>
        <v>-280</v>
      </c>
      <c r="P1934" s="6">
        <f t="shared" si="650"/>
        <v>0</v>
      </c>
      <c r="Q1934" s="7">
        <f t="shared" si="651"/>
        <v>3413976.350000001</v>
      </c>
      <c r="R1934" s="44" t="str">
        <f>VLOOKUP(F1934,'Set up'!$A$2:$E$44,5,FALSE)</f>
        <v>Chq</v>
      </c>
      <c r="S1934" s="1" t="s">
        <v>1791</v>
      </c>
    </row>
    <row r="1935" spans="1:19" ht="15" customHeight="1" x14ac:dyDescent="0.3">
      <c r="A1935" s="4">
        <v>45138</v>
      </c>
      <c r="B1935" s="5">
        <f t="shared" si="645"/>
        <v>7</v>
      </c>
      <c r="C1935" s="5">
        <f t="shared" si="646"/>
        <v>2023</v>
      </c>
      <c r="D1935" s="88" t="s">
        <v>1750</v>
      </c>
      <c r="E1935" s="5" t="str">
        <f>VLOOKUP(F1935,'Set up'!$A$2:$C$44,2,FALSE)</f>
        <v>C00000013</v>
      </c>
      <c r="F1935" s="1" t="s">
        <v>1455</v>
      </c>
      <c r="G1935" s="99" t="s">
        <v>1749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47"/>
        <v>45138</v>
      </c>
      <c r="L1935" s="5">
        <f t="shared" si="648"/>
        <v>7</v>
      </c>
      <c r="M1935" s="5">
        <f t="shared" si="649"/>
        <v>2023</v>
      </c>
      <c r="N1935" s="96">
        <v>260</v>
      </c>
      <c r="O1935" s="6">
        <f t="shared" si="652"/>
        <v>-260</v>
      </c>
      <c r="P1935" s="6">
        <f t="shared" si="650"/>
        <v>0</v>
      </c>
      <c r="Q1935" s="7">
        <f t="shared" si="651"/>
        <v>3414236.350000001</v>
      </c>
      <c r="R1935" s="44" t="str">
        <f>VLOOKUP(F1935,'Set up'!$A$2:$E$44,5,FALSE)</f>
        <v>Chq</v>
      </c>
      <c r="S1935" s="1" t="s">
        <v>1791</v>
      </c>
    </row>
    <row r="1936" spans="1:19" ht="15" customHeight="1" x14ac:dyDescent="0.3">
      <c r="A1936" s="4">
        <v>45139</v>
      </c>
      <c r="B1936" s="5">
        <f t="shared" ref="B1936:B1999" si="653">MONTH(A1936)</f>
        <v>8</v>
      </c>
      <c r="C1936" s="5">
        <f t="shared" ref="C1936:C1999" si="654">YEAR(A1936)</f>
        <v>2023</v>
      </c>
      <c r="D1936" s="88" t="s">
        <v>1794</v>
      </c>
      <c r="E1936" s="5" t="str">
        <f>VLOOKUP(F1936,'Set up'!$A$2:$C$44,2,FALSE)</f>
        <v>C00000034</v>
      </c>
      <c r="F1936" s="1" t="s">
        <v>1198</v>
      </c>
      <c r="G1936" s="89" t="s">
        <v>946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55">A1936+J1936</f>
        <v>45139</v>
      </c>
      <c r="L1936" s="5">
        <f t="shared" ref="L1936:L1999" si="656">MONTH(K1936)</f>
        <v>8</v>
      </c>
      <c r="M1936" s="5">
        <f t="shared" ref="M1936:M1999" si="657">YEAR(K1936)</f>
        <v>2023</v>
      </c>
      <c r="N1936" s="96">
        <v>420</v>
      </c>
      <c r="O1936" s="6">
        <f>-0.2-10-100-309.8</f>
        <v>-420</v>
      </c>
      <c r="P1936" s="6">
        <f t="shared" ref="P1936:P1999" si="658">SUM(N1936+O1936)</f>
        <v>0</v>
      </c>
      <c r="Q1936" s="7">
        <f t="shared" ref="Q1936:Q1999" si="659">SUM(Q1935+N1936)</f>
        <v>3414656.350000001</v>
      </c>
      <c r="R1936" s="44" t="str">
        <f>VLOOKUP(F1936,'Set up'!$A$2:$E$44,5,FALSE)</f>
        <v>Trsf</v>
      </c>
      <c r="S1936" s="1" t="s">
        <v>1876</v>
      </c>
    </row>
    <row r="1937" spans="1:19" ht="15" customHeight="1" x14ac:dyDescent="0.3">
      <c r="A1937" s="4">
        <v>45139</v>
      </c>
      <c r="B1937" s="5">
        <f t="shared" si="653"/>
        <v>8</v>
      </c>
      <c r="C1937" s="5">
        <f t="shared" si="654"/>
        <v>2023</v>
      </c>
      <c r="D1937" s="88" t="s">
        <v>1794</v>
      </c>
      <c r="E1937" s="5" t="str">
        <f>VLOOKUP(F1937,'Set up'!$A$2:$C$44,2,FALSE)</f>
        <v>C00000034</v>
      </c>
      <c r="F1937" s="1" t="s">
        <v>1198</v>
      </c>
      <c r="G1937" s="11" t="s">
        <v>1433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55"/>
        <v>45139</v>
      </c>
      <c r="L1937" s="5">
        <f t="shared" si="656"/>
        <v>8</v>
      </c>
      <c r="M1937" s="5">
        <f t="shared" si="657"/>
        <v>2023</v>
      </c>
      <c r="N1937" s="96">
        <v>225</v>
      </c>
      <c r="O1937" s="6">
        <f t="shared" ref="O1937:O1938" si="660">-N1937</f>
        <v>-225</v>
      </c>
      <c r="P1937" s="6">
        <f t="shared" si="658"/>
        <v>0</v>
      </c>
      <c r="Q1937" s="7">
        <f t="shared" si="659"/>
        <v>3414881.350000001</v>
      </c>
      <c r="R1937" s="44" t="str">
        <f>VLOOKUP(F1937,'Set up'!$A$2:$E$44,5,FALSE)</f>
        <v>Trsf</v>
      </c>
      <c r="S1937" s="1" t="s">
        <v>1851</v>
      </c>
    </row>
    <row r="1938" spans="1:19" ht="15" customHeight="1" x14ac:dyDescent="0.3">
      <c r="A1938" s="4">
        <v>45139</v>
      </c>
      <c r="B1938" s="5">
        <f t="shared" si="653"/>
        <v>8</v>
      </c>
      <c r="C1938" s="5">
        <f t="shared" si="654"/>
        <v>2023</v>
      </c>
      <c r="D1938" s="88" t="s">
        <v>1794</v>
      </c>
      <c r="E1938" s="5" t="str">
        <f>VLOOKUP(F1938,'Set up'!$A$2:$C$44,2,FALSE)</f>
        <v>C00000034</v>
      </c>
      <c r="F1938" s="1" t="s">
        <v>1198</v>
      </c>
      <c r="G1938" s="90" t="s">
        <v>1796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55"/>
        <v>45139</v>
      </c>
      <c r="L1938" s="5">
        <f t="shared" si="656"/>
        <v>8</v>
      </c>
      <c r="M1938" s="5">
        <f t="shared" si="657"/>
        <v>2023</v>
      </c>
      <c r="N1938" s="96">
        <v>160</v>
      </c>
      <c r="O1938" s="6">
        <f t="shared" si="660"/>
        <v>-160</v>
      </c>
      <c r="P1938" s="6">
        <f t="shared" si="658"/>
        <v>0</v>
      </c>
      <c r="Q1938" s="7">
        <f t="shared" si="659"/>
        <v>3415041.350000001</v>
      </c>
      <c r="R1938" s="44" t="str">
        <f>VLOOKUP(F1938,'Set up'!$A$2:$E$44,5,FALSE)</f>
        <v>Trsf</v>
      </c>
      <c r="S1938" s="1" t="s">
        <v>1852</v>
      </c>
    </row>
    <row r="1939" spans="1:19" ht="15" customHeight="1" x14ac:dyDescent="0.3">
      <c r="A1939" s="4">
        <v>45139</v>
      </c>
      <c r="B1939" s="5">
        <f t="shared" si="653"/>
        <v>8</v>
      </c>
      <c r="C1939" s="5">
        <f t="shared" si="654"/>
        <v>2023</v>
      </c>
      <c r="D1939" s="88" t="s">
        <v>1795</v>
      </c>
      <c r="E1939" s="5" t="str">
        <f>VLOOKUP(F1939,'Set up'!$A$2:$C$44,2,FALSE)</f>
        <v>C00000009</v>
      </c>
      <c r="F1939" s="1" t="s">
        <v>58</v>
      </c>
      <c r="G1939" s="11" t="s">
        <v>1404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55"/>
        <v>45199</v>
      </c>
      <c r="L1939" s="5">
        <f t="shared" si="656"/>
        <v>9</v>
      </c>
      <c r="M1939" s="5">
        <f t="shared" si="657"/>
        <v>2023</v>
      </c>
      <c r="N1939" s="98">
        <v>3124</v>
      </c>
      <c r="P1939" s="6">
        <f t="shared" si="658"/>
        <v>3124</v>
      </c>
      <c r="Q1939" s="7">
        <f t="shared" si="659"/>
        <v>3418165.350000001</v>
      </c>
      <c r="R1939" s="44" t="str">
        <f>VLOOKUP(F1939,'Set up'!$A$2:$E$44,5,FALSE)</f>
        <v>Chq</v>
      </c>
    </row>
    <row r="1940" spans="1:19" ht="15" customHeight="1" x14ac:dyDescent="0.3">
      <c r="A1940" s="4">
        <v>45139</v>
      </c>
      <c r="B1940" s="5">
        <f t="shared" si="653"/>
        <v>8</v>
      </c>
      <c r="C1940" s="5">
        <f t="shared" si="654"/>
        <v>2023</v>
      </c>
      <c r="D1940" s="88" t="s">
        <v>1797</v>
      </c>
      <c r="E1940" s="5" t="str">
        <f>VLOOKUP(F1940,'Set up'!$A$2:$C$44,2,FALSE)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55"/>
        <v>45139</v>
      </c>
      <c r="L1940" s="5">
        <f t="shared" si="656"/>
        <v>8</v>
      </c>
      <c r="M1940" s="5">
        <f t="shared" si="657"/>
        <v>2023</v>
      </c>
      <c r="N1940" s="96">
        <v>3388</v>
      </c>
      <c r="O1940" s="6">
        <f t="shared" ref="O1940:O1942" si="661">-N1940</f>
        <v>-3388</v>
      </c>
      <c r="P1940" s="6">
        <f t="shared" si="658"/>
        <v>0</v>
      </c>
      <c r="Q1940" s="7">
        <f t="shared" si="659"/>
        <v>3421553.350000001</v>
      </c>
      <c r="R1940" s="44" t="str">
        <f>VLOOKUP(F1940,'Set up'!$A$2:$E$44,5,FALSE)</f>
        <v>Cash</v>
      </c>
      <c r="S1940" s="1" t="s">
        <v>1845</v>
      </c>
    </row>
    <row r="1941" spans="1:19" ht="15" customHeight="1" x14ac:dyDescent="0.3">
      <c r="A1941" s="4">
        <v>45139</v>
      </c>
      <c r="B1941" s="5">
        <f t="shared" si="653"/>
        <v>8</v>
      </c>
      <c r="C1941" s="5">
        <f t="shared" si="654"/>
        <v>2023</v>
      </c>
      <c r="D1941" s="88" t="s">
        <v>1797</v>
      </c>
      <c r="E1941" s="5" t="str">
        <f>VLOOKUP(F1941,'Set up'!$A$2:$C$44,2,FALSE)</f>
        <v>C00000014</v>
      </c>
      <c r="F1941" s="1" t="s">
        <v>263</v>
      </c>
      <c r="G1941" s="90" t="s">
        <v>990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55"/>
        <v>45139</v>
      </c>
      <c r="L1941" s="5">
        <f t="shared" si="656"/>
        <v>8</v>
      </c>
      <c r="M1941" s="5">
        <f t="shared" si="657"/>
        <v>2023</v>
      </c>
      <c r="N1941" s="96">
        <v>936</v>
      </c>
      <c r="O1941" s="6">
        <f t="shared" si="661"/>
        <v>-936</v>
      </c>
      <c r="P1941" s="6">
        <f t="shared" si="658"/>
        <v>0</v>
      </c>
      <c r="Q1941" s="7">
        <f t="shared" si="659"/>
        <v>3422489.350000001</v>
      </c>
      <c r="R1941" s="44" t="str">
        <f>VLOOKUP(F1941,'Set up'!$A$2:$E$44,5,FALSE)</f>
        <v>Cash</v>
      </c>
      <c r="S1941" s="1" t="s">
        <v>1845</v>
      </c>
    </row>
    <row r="1942" spans="1:19" ht="15" customHeight="1" x14ac:dyDescent="0.3">
      <c r="A1942" s="4">
        <v>45139</v>
      </c>
      <c r="B1942" s="5">
        <f t="shared" si="653"/>
        <v>8</v>
      </c>
      <c r="C1942" s="5">
        <f t="shared" si="654"/>
        <v>2023</v>
      </c>
      <c r="D1942" s="88" t="s">
        <v>1797</v>
      </c>
      <c r="E1942" s="5" t="str">
        <f>VLOOKUP(F1942,'Set up'!$A$2:$C$44,2,FALSE)</f>
        <v>C00000014</v>
      </c>
      <c r="F1942" s="1" t="s">
        <v>263</v>
      </c>
      <c r="G1942" s="99" t="s">
        <v>1112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55"/>
        <v>45139</v>
      </c>
      <c r="L1942" s="5">
        <f t="shared" si="656"/>
        <v>8</v>
      </c>
      <c r="M1942" s="5">
        <f t="shared" si="657"/>
        <v>2023</v>
      </c>
      <c r="N1942" s="96">
        <v>62.5</v>
      </c>
      <c r="O1942" s="6">
        <f t="shared" si="661"/>
        <v>-62.5</v>
      </c>
      <c r="P1942" s="6">
        <f t="shared" si="658"/>
        <v>0</v>
      </c>
      <c r="Q1942" s="7">
        <f t="shared" si="659"/>
        <v>3422551.850000001</v>
      </c>
      <c r="R1942" s="44" t="str">
        <f>VLOOKUP(F1942,'Set up'!$A$2:$E$44,5,FALSE)</f>
        <v>Cash</v>
      </c>
      <c r="S1942" s="1" t="s">
        <v>1845</v>
      </c>
    </row>
    <row r="1943" spans="1:19" ht="15" customHeight="1" x14ac:dyDescent="0.3">
      <c r="A1943" s="4">
        <v>45140</v>
      </c>
      <c r="B1943" s="5">
        <f t="shared" si="653"/>
        <v>8</v>
      </c>
      <c r="C1943" s="5">
        <f t="shared" si="654"/>
        <v>2023</v>
      </c>
      <c r="D1943" s="88" t="s">
        <v>1798</v>
      </c>
      <c r="E1943" s="5" t="str">
        <f>VLOOKUP(F1943,'Set up'!$A$2:$C$44,2,FALSE)</f>
        <v>C00000010</v>
      </c>
      <c r="F1943" s="1" t="s">
        <v>62</v>
      </c>
      <c r="G1943" s="95" t="s">
        <v>1180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55"/>
        <v>45260</v>
      </c>
      <c r="L1943" s="5">
        <f t="shared" si="656"/>
        <v>11</v>
      </c>
      <c r="M1943" s="5">
        <f t="shared" si="657"/>
        <v>2023</v>
      </c>
      <c r="N1943" s="96">
        <v>9636</v>
      </c>
      <c r="P1943" s="6">
        <f t="shared" si="658"/>
        <v>9636</v>
      </c>
      <c r="Q1943" s="7">
        <f t="shared" si="659"/>
        <v>3432187.850000001</v>
      </c>
      <c r="R1943" s="44" t="str">
        <f>VLOOKUP(F1943,'Set up'!$A$2:$E$44,5,FALSE)</f>
        <v>Trsf</v>
      </c>
    </row>
    <row r="1944" spans="1:19" ht="15" customHeight="1" x14ac:dyDescent="0.3">
      <c r="A1944" s="4">
        <v>45140</v>
      </c>
      <c r="B1944" s="5">
        <f t="shared" si="653"/>
        <v>8</v>
      </c>
      <c r="C1944" s="5">
        <f t="shared" si="654"/>
        <v>2023</v>
      </c>
      <c r="D1944" s="88" t="s">
        <v>1798</v>
      </c>
      <c r="E1944" s="5" t="str">
        <f>VLOOKUP(F1944,'Set up'!$A$2:$C$44,2,FALSE)</f>
        <v>C00000010</v>
      </c>
      <c r="F1944" s="1" t="s">
        <v>62</v>
      </c>
      <c r="G1944" s="90" t="s">
        <v>1545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55"/>
        <v>45260</v>
      </c>
      <c r="L1944" s="5">
        <f t="shared" si="656"/>
        <v>11</v>
      </c>
      <c r="M1944" s="5">
        <f t="shared" si="657"/>
        <v>2023</v>
      </c>
      <c r="N1944" s="96">
        <v>1800</v>
      </c>
      <c r="P1944" s="6">
        <f t="shared" si="658"/>
        <v>1800</v>
      </c>
      <c r="Q1944" s="7">
        <f t="shared" si="659"/>
        <v>3433987.850000001</v>
      </c>
      <c r="R1944" s="44" t="str">
        <f>VLOOKUP(F1944,'Set up'!$A$2:$E$44,5,FALSE)</f>
        <v>Trsf</v>
      </c>
    </row>
    <row r="1945" spans="1:19" ht="15" customHeight="1" x14ac:dyDescent="0.3">
      <c r="A1945" s="4">
        <v>45140</v>
      </c>
      <c r="B1945" s="5">
        <f t="shared" si="653"/>
        <v>8</v>
      </c>
      <c r="C1945" s="5">
        <f t="shared" si="654"/>
        <v>2023</v>
      </c>
      <c r="D1945" s="88" t="s">
        <v>1798</v>
      </c>
      <c r="E1945" s="5" t="str">
        <f>VLOOKUP(F1945,'Set up'!$A$2:$C$44,2,FALSE)</f>
        <v>C00000010</v>
      </c>
      <c r="F1945" s="1" t="s">
        <v>62</v>
      </c>
      <c r="G1945" s="90" t="s">
        <v>793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55"/>
        <v>45260</v>
      </c>
      <c r="L1945" s="5">
        <f t="shared" si="656"/>
        <v>11</v>
      </c>
      <c r="M1945" s="5">
        <f t="shared" si="657"/>
        <v>2023</v>
      </c>
      <c r="N1945" s="96">
        <v>862.5</v>
      </c>
      <c r="P1945" s="6">
        <f t="shared" si="658"/>
        <v>862.5</v>
      </c>
      <c r="Q1945" s="7">
        <f t="shared" si="659"/>
        <v>3434850.350000001</v>
      </c>
      <c r="R1945" s="44" t="str">
        <f>VLOOKUP(F1945,'Set up'!$A$2:$E$44,5,FALSE)</f>
        <v>Trsf</v>
      </c>
    </row>
    <row r="1946" spans="1:19" ht="15" customHeight="1" x14ac:dyDescent="0.3">
      <c r="A1946" s="4">
        <v>45140</v>
      </c>
      <c r="B1946" s="5">
        <f t="shared" si="653"/>
        <v>8</v>
      </c>
      <c r="C1946" s="5">
        <f t="shared" si="654"/>
        <v>2023</v>
      </c>
      <c r="D1946" s="88" t="s">
        <v>1798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55"/>
        <v>45260</v>
      </c>
      <c r="L1946" s="5">
        <f t="shared" si="656"/>
        <v>11</v>
      </c>
      <c r="M1946" s="5">
        <f t="shared" si="657"/>
        <v>2023</v>
      </c>
      <c r="N1946" s="96">
        <v>420</v>
      </c>
      <c r="P1946" s="6">
        <f t="shared" si="658"/>
        <v>420</v>
      </c>
      <c r="Q1946" s="7">
        <f t="shared" si="659"/>
        <v>3435270.350000001</v>
      </c>
      <c r="R1946" s="44" t="str">
        <f>VLOOKUP(F1946,'Set up'!$A$2:$E$44,5,FALSE)</f>
        <v>Trsf</v>
      </c>
    </row>
    <row r="1947" spans="1:19" ht="15" customHeight="1" x14ac:dyDescent="0.3">
      <c r="A1947" s="4">
        <v>45140</v>
      </c>
      <c r="B1947" s="5">
        <f t="shared" si="653"/>
        <v>8</v>
      </c>
      <c r="C1947" s="5">
        <f t="shared" si="654"/>
        <v>2023</v>
      </c>
      <c r="D1947" s="88" t="s">
        <v>1798</v>
      </c>
      <c r="E1947" s="5" t="str">
        <f>VLOOKUP(F1947,'Set up'!$A$2:$C$44,2,FALSE)</f>
        <v>C00000010</v>
      </c>
      <c r="F1947" s="1" t="s">
        <v>62</v>
      </c>
      <c r="G1947" s="90" t="s">
        <v>946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55"/>
        <v>45260</v>
      </c>
      <c r="L1947" s="5">
        <f t="shared" si="656"/>
        <v>11</v>
      </c>
      <c r="M1947" s="5">
        <f t="shared" si="657"/>
        <v>2023</v>
      </c>
      <c r="N1947" s="96">
        <v>420</v>
      </c>
      <c r="P1947" s="6">
        <f t="shared" si="658"/>
        <v>420</v>
      </c>
      <c r="Q1947" s="7">
        <f t="shared" si="659"/>
        <v>3435690.350000001</v>
      </c>
      <c r="R1947" s="44" t="str">
        <f>VLOOKUP(F1947,'Set up'!$A$2:$E$44,5,FALSE)</f>
        <v>Trsf</v>
      </c>
    </row>
    <row r="1948" spans="1:19" ht="15" customHeight="1" x14ac:dyDescent="0.3">
      <c r="A1948" s="4">
        <v>45140</v>
      </c>
      <c r="B1948" s="5">
        <f t="shared" si="653"/>
        <v>8</v>
      </c>
      <c r="C1948" s="5">
        <f t="shared" si="654"/>
        <v>2023</v>
      </c>
      <c r="D1948" s="88" t="s">
        <v>1798</v>
      </c>
      <c r="E1948" s="5" t="str">
        <f>VLOOKUP(F1948,'Set up'!$A$2:$C$44,2,FALSE)</f>
        <v>C00000010</v>
      </c>
      <c r="F1948" s="1" t="s">
        <v>62</v>
      </c>
      <c r="G1948" s="90" t="s">
        <v>616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55"/>
        <v>45260</v>
      </c>
      <c r="L1948" s="5">
        <f t="shared" si="656"/>
        <v>11</v>
      </c>
      <c r="M1948" s="5">
        <f t="shared" si="657"/>
        <v>2023</v>
      </c>
      <c r="N1948" s="96">
        <v>395</v>
      </c>
      <c r="P1948" s="6">
        <f t="shared" si="658"/>
        <v>395</v>
      </c>
      <c r="Q1948" s="7">
        <f t="shared" si="659"/>
        <v>3436085.350000001</v>
      </c>
      <c r="R1948" s="44" t="str">
        <f>VLOOKUP(F1948,'Set up'!$A$2:$E$44,5,FALSE)</f>
        <v>Trsf</v>
      </c>
    </row>
    <row r="1949" spans="1:19" ht="15" customHeight="1" x14ac:dyDescent="0.3">
      <c r="A1949" s="4">
        <v>45141</v>
      </c>
      <c r="B1949" s="5">
        <f t="shared" si="653"/>
        <v>8</v>
      </c>
      <c r="C1949" s="5">
        <f t="shared" si="654"/>
        <v>2023</v>
      </c>
      <c r="D1949" s="88" t="s">
        <v>1800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55"/>
        <v>45141</v>
      </c>
      <c r="L1949" s="5">
        <f t="shared" si="656"/>
        <v>8</v>
      </c>
      <c r="M1949" s="5">
        <f t="shared" si="657"/>
        <v>2023</v>
      </c>
      <c r="N1949" s="96">
        <v>1738</v>
      </c>
      <c r="P1949" s="6">
        <f t="shared" si="658"/>
        <v>1738</v>
      </c>
      <c r="Q1949" s="7">
        <f t="shared" si="659"/>
        <v>3437823.350000001</v>
      </c>
      <c r="R1949" s="44" t="str">
        <f>VLOOKUP(F1949,'Set up'!$A$2:$E$44,5,FALSE)</f>
        <v>Chq</v>
      </c>
    </row>
    <row r="1950" spans="1:19" ht="15" customHeight="1" x14ac:dyDescent="0.3">
      <c r="A1950" s="4">
        <v>45141</v>
      </c>
      <c r="B1950" s="5">
        <f t="shared" si="653"/>
        <v>8</v>
      </c>
      <c r="C1950" s="5">
        <f t="shared" si="654"/>
        <v>2023</v>
      </c>
      <c r="D1950" s="88" t="s">
        <v>1800</v>
      </c>
      <c r="E1950" s="5" t="str">
        <f>VLOOKUP(F1950,'Set up'!$A$2:$C$44,2,FALSE)</f>
        <v>C00000006</v>
      </c>
      <c r="F1950" s="1" t="s">
        <v>43</v>
      </c>
      <c r="G1950" s="90" t="s">
        <v>1799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55"/>
        <v>45141</v>
      </c>
      <c r="L1950" s="5">
        <f t="shared" si="656"/>
        <v>8</v>
      </c>
      <c r="M1950" s="5">
        <f t="shared" si="657"/>
        <v>2023</v>
      </c>
      <c r="N1950" s="96">
        <v>468</v>
      </c>
      <c r="P1950" s="6">
        <f t="shared" si="658"/>
        <v>468</v>
      </c>
      <c r="Q1950" s="7">
        <f t="shared" si="659"/>
        <v>3438291.350000001</v>
      </c>
      <c r="R1950" s="44" t="str">
        <f>VLOOKUP(F1950,'Set up'!$A$2:$E$44,5,FALSE)</f>
        <v>Chq</v>
      </c>
    </row>
    <row r="1951" spans="1:19" ht="15" customHeight="1" x14ac:dyDescent="0.3">
      <c r="A1951" s="4">
        <v>45141</v>
      </c>
      <c r="B1951" s="5">
        <f t="shared" si="653"/>
        <v>8</v>
      </c>
      <c r="C1951" s="5">
        <f t="shared" si="654"/>
        <v>2023</v>
      </c>
      <c r="D1951" s="88" t="s">
        <v>1800</v>
      </c>
      <c r="E1951" s="5" t="str">
        <f>VLOOKUP(F1951,'Set up'!$A$2:$C$44,2,FALSE)</f>
        <v>C00000006</v>
      </c>
      <c r="F1951" s="1" t="s">
        <v>43</v>
      </c>
      <c r="G1951" s="90" t="s">
        <v>1796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55"/>
        <v>45141</v>
      </c>
      <c r="L1951" s="5">
        <f t="shared" si="656"/>
        <v>8</v>
      </c>
      <c r="M1951" s="5">
        <f t="shared" si="657"/>
        <v>2023</v>
      </c>
      <c r="N1951" s="96">
        <v>175</v>
      </c>
      <c r="P1951" s="6">
        <f t="shared" si="658"/>
        <v>175</v>
      </c>
      <c r="Q1951" s="7">
        <f t="shared" si="659"/>
        <v>3438466.350000001</v>
      </c>
      <c r="R1951" s="44" t="str">
        <f>VLOOKUP(F1951,'Set up'!$A$2:$E$44,5,FALSE)</f>
        <v>Chq</v>
      </c>
    </row>
    <row r="1952" spans="1:19" ht="15" customHeight="1" x14ac:dyDescent="0.3">
      <c r="A1952" s="4">
        <v>45142</v>
      </c>
      <c r="B1952" s="5">
        <f t="shared" si="653"/>
        <v>8</v>
      </c>
      <c r="C1952" s="5">
        <f t="shared" si="654"/>
        <v>2023</v>
      </c>
      <c r="D1952" s="88" t="s">
        <v>1801</v>
      </c>
      <c r="E1952" s="5" t="str">
        <f>VLOOKUP(F1952,'Set up'!$A$2:$C$44,2,FALSE)</f>
        <v>C00000019</v>
      </c>
      <c r="F1952" s="1" t="s">
        <v>402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55"/>
        <v>45142</v>
      </c>
      <c r="L1952" s="5">
        <f t="shared" si="656"/>
        <v>8</v>
      </c>
      <c r="M1952" s="5">
        <f t="shared" si="657"/>
        <v>2023</v>
      </c>
      <c r="N1952" s="96">
        <v>1738</v>
      </c>
      <c r="P1952" s="6">
        <f t="shared" si="658"/>
        <v>1738</v>
      </c>
      <c r="Q1952" s="7">
        <f t="shared" si="659"/>
        <v>3440204.350000001</v>
      </c>
      <c r="R1952" s="44" t="str">
        <f>VLOOKUP(F1952,'Set up'!$A$2:$E$44,5,FALSE)</f>
        <v>Trsf</v>
      </c>
    </row>
    <row r="1953" spans="1:19" ht="15" customHeight="1" x14ac:dyDescent="0.3">
      <c r="A1953" s="4">
        <v>45142</v>
      </c>
      <c r="B1953" s="5">
        <f t="shared" si="653"/>
        <v>8</v>
      </c>
      <c r="C1953" s="5">
        <f t="shared" si="654"/>
        <v>2023</v>
      </c>
      <c r="D1953" s="88" t="s">
        <v>1801</v>
      </c>
      <c r="E1953" s="5" t="str">
        <f>VLOOKUP(F1953,'Set up'!$A$2:$C$44,2,FALSE)</f>
        <v>C00000019</v>
      </c>
      <c r="F1953" s="1" t="s">
        <v>402</v>
      </c>
      <c r="G1953" s="90" t="s">
        <v>793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55"/>
        <v>45142</v>
      </c>
      <c r="L1953" s="5">
        <f t="shared" si="656"/>
        <v>8</v>
      </c>
      <c r="M1953" s="5">
        <f t="shared" si="657"/>
        <v>2023</v>
      </c>
      <c r="N1953" s="96">
        <v>125</v>
      </c>
      <c r="P1953" s="6">
        <f t="shared" si="658"/>
        <v>125</v>
      </c>
      <c r="Q1953" s="7">
        <f t="shared" si="659"/>
        <v>3440329.350000001</v>
      </c>
      <c r="R1953" s="44" t="str">
        <f>VLOOKUP(F1953,'Set up'!$A$2:$E$44,5,FALSE)</f>
        <v>Trsf</v>
      </c>
    </row>
    <row r="1954" spans="1:19" ht="15" customHeight="1" x14ac:dyDescent="0.3">
      <c r="A1954" s="4">
        <v>45142</v>
      </c>
      <c r="B1954" s="5">
        <f t="shared" si="653"/>
        <v>8</v>
      </c>
      <c r="C1954" s="5">
        <f t="shared" si="654"/>
        <v>2023</v>
      </c>
      <c r="D1954" s="88" t="s">
        <v>1801</v>
      </c>
      <c r="E1954" s="5" t="str">
        <f>VLOOKUP(F1954,'Set up'!$A$2:$C$44,2,FALSE)</f>
        <v>C00000019</v>
      </c>
      <c r="F1954" s="1" t="s">
        <v>402</v>
      </c>
      <c r="G1954" s="90" t="s">
        <v>1471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55"/>
        <v>45142</v>
      </c>
      <c r="L1954" s="5">
        <f t="shared" si="656"/>
        <v>8</v>
      </c>
      <c r="M1954" s="5">
        <f t="shared" si="657"/>
        <v>2023</v>
      </c>
      <c r="N1954" s="96">
        <v>390</v>
      </c>
      <c r="P1954" s="6">
        <f t="shared" si="658"/>
        <v>390</v>
      </c>
      <c r="Q1954" s="7">
        <f t="shared" si="659"/>
        <v>3440719.350000001</v>
      </c>
      <c r="R1954" s="44" t="str">
        <f>VLOOKUP(F1954,'Set up'!$A$2:$E$44,5,FALSE)</f>
        <v>Trsf</v>
      </c>
    </row>
    <row r="1955" spans="1:19" ht="15" customHeight="1" x14ac:dyDescent="0.3">
      <c r="A1955" s="4">
        <v>45142</v>
      </c>
      <c r="B1955" s="5">
        <f t="shared" si="653"/>
        <v>8</v>
      </c>
      <c r="C1955" s="5">
        <f t="shared" si="654"/>
        <v>2023</v>
      </c>
      <c r="D1955" s="88" t="s">
        <v>1801</v>
      </c>
      <c r="E1955" s="5" t="str">
        <f>VLOOKUP(F1955,'Set up'!$A$2:$C$44,2,FALSE)</f>
        <v>C00000019</v>
      </c>
      <c r="F1955" s="1" t="s">
        <v>402</v>
      </c>
      <c r="G1955" s="89" t="s">
        <v>946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55"/>
        <v>45142</v>
      </c>
      <c r="L1955" s="5">
        <f t="shared" si="656"/>
        <v>8</v>
      </c>
      <c r="M1955" s="5">
        <f t="shared" si="657"/>
        <v>2023</v>
      </c>
      <c r="N1955" s="96">
        <v>420</v>
      </c>
      <c r="P1955" s="6">
        <f t="shared" si="658"/>
        <v>420</v>
      </c>
      <c r="Q1955" s="7">
        <f t="shared" si="659"/>
        <v>3441139.350000001</v>
      </c>
      <c r="R1955" s="44" t="str">
        <f>VLOOKUP(F1955,'Set up'!$A$2:$E$44,5,FALSE)</f>
        <v>Trsf</v>
      </c>
    </row>
    <row r="1956" spans="1:19" ht="15" customHeight="1" x14ac:dyDescent="0.3">
      <c r="A1956" s="4">
        <v>45142</v>
      </c>
      <c r="B1956" s="5">
        <f t="shared" si="653"/>
        <v>8</v>
      </c>
      <c r="C1956" s="5">
        <f t="shared" si="654"/>
        <v>2023</v>
      </c>
      <c r="D1956" s="88" t="s">
        <v>1801</v>
      </c>
      <c r="E1956" s="5" t="str">
        <f>VLOOKUP(F1956,'Set up'!$A$2:$C$44,2,FALSE)</f>
        <v>C00000019</v>
      </c>
      <c r="F1956" s="1" t="s">
        <v>402</v>
      </c>
      <c r="G1956" s="90" t="s">
        <v>1462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55"/>
        <v>45142</v>
      </c>
      <c r="L1956" s="5">
        <f t="shared" si="656"/>
        <v>8</v>
      </c>
      <c r="M1956" s="5">
        <f t="shared" si="657"/>
        <v>2023</v>
      </c>
      <c r="N1956" s="96">
        <v>160</v>
      </c>
      <c r="P1956" s="6">
        <f t="shared" si="658"/>
        <v>160</v>
      </c>
      <c r="Q1956" s="7">
        <f t="shared" si="659"/>
        <v>3441299.350000001</v>
      </c>
      <c r="R1956" s="44" t="str">
        <f>VLOOKUP(F1956,'Set up'!$A$2:$E$44,5,FALSE)</f>
        <v>Trsf</v>
      </c>
    </row>
    <row r="1957" spans="1:19" ht="15" customHeight="1" x14ac:dyDescent="0.3">
      <c r="A1957" s="4">
        <v>45142</v>
      </c>
      <c r="B1957" s="5">
        <f t="shared" si="653"/>
        <v>8</v>
      </c>
      <c r="C1957" s="5">
        <f t="shared" si="654"/>
        <v>2023</v>
      </c>
      <c r="D1957" s="88" t="s">
        <v>1801</v>
      </c>
      <c r="E1957" s="5" t="str">
        <f>VLOOKUP(F1957,'Set up'!$A$2:$C$44,2,FALSE)</f>
        <v>C00000019</v>
      </c>
      <c r="F1957" s="1" t="s">
        <v>402</v>
      </c>
      <c r="G1957" s="90" t="s">
        <v>896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55"/>
        <v>45142</v>
      </c>
      <c r="L1957" s="5">
        <f t="shared" si="656"/>
        <v>8</v>
      </c>
      <c r="M1957" s="5">
        <f t="shared" si="657"/>
        <v>2023</v>
      </c>
      <c r="N1957" s="96">
        <v>150</v>
      </c>
      <c r="P1957" s="6">
        <f t="shared" si="658"/>
        <v>150</v>
      </c>
      <c r="Q1957" s="7">
        <f t="shared" si="659"/>
        <v>3441449.350000001</v>
      </c>
      <c r="R1957" s="44" t="str">
        <f>VLOOKUP(F1957,'Set up'!$A$2:$E$44,5,FALSE)</f>
        <v>Trsf</v>
      </c>
    </row>
    <row r="1958" spans="1:19" ht="15" customHeight="1" x14ac:dyDescent="0.3">
      <c r="A1958" s="4">
        <v>45142</v>
      </c>
      <c r="B1958" s="5">
        <f t="shared" si="653"/>
        <v>8</v>
      </c>
      <c r="C1958" s="5">
        <f t="shared" si="654"/>
        <v>2023</v>
      </c>
      <c r="D1958" s="88" t="s">
        <v>1801</v>
      </c>
      <c r="E1958" s="5" t="str">
        <f>VLOOKUP(F1958,'Set up'!$A$2:$C$44,2,FALSE)</f>
        <v>C00000019</v>
      </c>
      <c r="F1958" s="1" t="s">
        <v>402</v>
      </c>
      <c r="G1958" s="90" t="s">
        <v>1630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55"/>
        <v>45142</v>
      </c>
      <c r="L1958" s="5">
        <f t="shared" si="656"/>
        <v>8</v>
      </c>
      <c r="M1958" s="5">
        <f t="shared" si="657"/>
        <v>2023</v>
      </c>
      <c r="N1958" s="96">
        <v>260</v>
      </c>
      <c r="P1958" s="6">
        <f t="shared" si="658"/>
        <v>260</v>
      </c>
      <c r="Q1958" s="7">
        <f t="shared" si="659"/>
        <v>3441709.350000001</v>
      </c>
      <c r="R1958" s="44" t="str">
        <f>VLOOKUP(F1958,'Set up'!$A$2:$E$44,5,FALSE)</f>
        <v>Trsf</v>
      </c>
    </row>
    <row r="1959" spans="1:19" ht="15" customHeight="1" x14ac:dyDescent="0.3">
      <c r="A1959" s="4">
        <v>45142</v>
      </c>
      <c r="B1959" s="5">
        <f t="shared" si="653"/>
        <v>8</v>
      </c>
      <c r="C1959" s="5">
        <f t="shared" si="654"/>
        <v>2023</v>
      </c>
      <c r="D1959" s="88" t="s">
        <v>1801</v>
      </c>
      <c r="E1959" s="5" t="str">
        <f>VLOOKUP(F1959,'Set up'!$A$2:$C$44,2,FALSE)</f>
        <v>C00000019</v>
      </c>
      <c r="F1959" s="1" t="s">
        <v>402</v>
      </c>
      <c r="G1959" s="89" t="s">
        <v>1470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55"/>
        <v>45142</v>
      </c>
      <c r="L1959" s="5">
        <f t="shared" si="656"/>
        <v>8</v>
      </c>
      <c r="M1959" s="5">
        <f t="shared" si="657"/>
        <v>2023</v>
      </c>
      <c r="N1959" s="96">
        <v>322.5</v>
      </c>
      <c r="P1959" s="6">
        <f t="shared" si="658"/>
        <v>322.5</v>
      </c>
      <c r="Q1959" s="7">
        <f t="shared" si="659"/>
        <v>3442031.850000001</v>
      </c>
      <c r="R1959" s="44" t="str">
        <f>VLOOKUP(F1959,'Set up'!$A$2:$E$44,5,FALSE)</f>
        <v>Trsf</v>
      </c>
    </row>
    <row r="1960" spans="1:19" ht="15" customHeight="1" x14ac:dyDescent="0.3">
      <c r="A1960" s="4">
        <v>45142</v>
      </c>
      <c r="B1960" s="5">
        <f t="shared" si="653"/>
        <v>8</v>
      </c>
      <c r="C1960" s="5">
        <f t="shared" si="654"/>
        <v>2023</v>
      </c>
      <c r="D1960" s="88" t="s">
        <v>1802</v>
      </c>
      <c r="E1960" s="5" t="str">
        <f>VLOOKUP(F1960,'Set up'!$A$2:$C$44,2,FALSE)</f>
        <v>C00000020</v>
      </c>
      <c r="F1960" s="1" t="s">
        <v>411</v>
      </c>
      <c r="G1960" s="99" t="s">
        <v>1736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55"/>
        <v>45142</v>
      </c>
      <c r="L1960" s="5">
        <f t="shared" si="656"/>
        <v>8</v>
      </c>
      <c r="M1960" s="5">
        <f t="shared" si="657"/>
        <v>2023</v>
      </c>
      <c r="N1960" s="96">
        <v>3124</v>
      </c>
      <c r="P1960" s="6">
        <f t="shared" si="658"/>
        <v>3124</v>
      </c>
      <c r="Q1960" s="7">
        <f t="shared" si="659"/>
        <v>3445155.850000001</v>
      </c>
      <c r="R1960" s="44" t="str">
        <f>VLOOKUP(F1960,'Set up'!$A$2:$E$44,5,FALSE)</f>
        <v>Trsf</v>
      </c>
    </row>
    <row r="1961" spans="1:19" ht="15" customHeight="1" x14ac:dyDescent="0.3">
      <c r="A1961" s="4">
        <v>45142</v>
      </c>
      <c r="B1961" s="5">
        <f t="shared" si="653"/>
        <v>8</v>
      </c>
      <c r="C1961" s="5">
        <f t="shared" si="654"/>
        <v>2023</v>
      </c>
      <c r="D1961" s="88" t="s">
        <v>1802</v>
      </c>
      <c r="E1961" s="5" t="str">
        <f>VLOOKUP(F1961,'Set up'!$A$2:$C$44,2,FALSE)</f>
        <v>C00000020</v>
      </c>
      <c r="F1961" s="1" t="s">
        <v>411</v>
      </c>
      <c r="G1961" s="99" t="s">
        <v>915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55"/>
        <v>45142</v>
      </c>
      <c r="L1961" s="5">
        <f t="shared" si="656"/>
        <v>8</v>
      </c>
      <c r="M1961" s="5">
        <f t="shared" si="657"/>
        <v>2023</v>
      </c>
      <c r="N1961" s="96">
        <v>1134</v>
      </c>
      <c r="P1961" s="6">
        <f t="shared" si="658"/>
        <v>1134</v>
      </c>
      <c r="Q1961" s="7">
        <f t="shared" si="659"/>
        <v>3446289.850000001</v>
      </c>
      <c r="R1961" s="44" t="str">
        <f>VLOOKUP(F1961,'Set up'!$A$2:$E$44,5,FALSE)</f>
        <v>Trsf</v>
      </c>
    </row>
    <row r="1962" spans="1:19" ht="15" customHeight="1" x14ac:dyDescent="0.3">
      <c r="A1962" s="4">
        <v>45142</v>
      </c>
      <c r="B1962" s="5">
        <f t="shared" si="653"/>
        <v>8</v>
      </c>
      <c r="C1962" s="5">
        <f t="shared" si="654"/>
        <v>2023</v>
      </c>
      <c r="D1962" s="88" t="s">
        <v>1802</v>
      </c>
      <c r="E1962" s="5" t="str">
        <f>VLOOKUP(F1962,'Set up'!$A$2:$C$44,2,FALSE)</f>
        <v>C00000020</v>
      </c>
      <c r="F1962" s="1" t="s">
        <v>411</v>
      </c>
      <c r="G1962" s="99" t="s">
        <v>780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55"/>
        <v>45142</v>
      </c>
      <c r="L1962" s="5">
        <f t="shared" si="656"/>
        <v>8</v>
      </c>
      <c r="M1962" s="5">
        <f t="shared" si="657"/>
        <v>2023</v>
      </c>
      <c r="N1962" s="96">
        <v>600</v>
      </c>
      <c r="P1962" s="6">
        <f t="shared" si="658"/>
        <v>600</v>
      </c>
      <c r="Q1962" s="7">
        <f t="shared" si="659"/>
        <v>3446889.850000001</v>
      </c>
      <c r="R1962" s="44" t="str">
        <f>VLOOKUP(F1962,'Set up'!$A$2:$E$44,5,FALSE)</f>
        <v>Trsf</v>
      </c>
    </row>
    <row r="1963" spans="1:19" ht="15" customHeight="1" x14ac:dyDescent="0.3">
      <c r="A1963" s="4">
        <v>45142</v>
      </c>
      <c r="B1963" s="5">
        <f t="shared" si="653"/>
        <v>8</v>
      </c>
      <c r="C1963" s="5">
        <f t="shared" si="654"/>
        <v>2023</v>
      </c>
      <c r="D1963" s="88" t="s">
        <v>1802</v>
      </c>
      <c r="E1963" s="5" t="str">
        <f>VLOOKUP(F1963,'Set up'!$A$2:$C$44,2,FALSE)</f>
        <v>C00000020</v>
      </c>
      <c r="F1963" s="1" t="s">
        <v>411</v>
      </c>
      <c r="G1963" s="99" t="s">
        <v>1075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55"/>
        <v>45142</v>
      </c>
      <c r="L1963" s="5">
        <f t="shared" si="656"/>
        <v>8</v>
      </c>
      <c r="M1963" s="5">
        <f t="shared" si="657"/>
        <v>2023</v>
      </c>
      <c r="N1963" s="96">
        <v>1000</v>
      </c>
      <c r="P1963" s="6">
        <f t="shared" si="658"/>
        <v>1000</v>
      </c>
      <c r="Q1963" s="7">
        <f t="shared" si="659"/>
        <v>3447889.850000001</v>
      </c>
      <c r="R1963" s="44" t="str">
        <f>VLOOKUP(F1963,'Set up'!$A$2:$E$44,5,FALSE)</f>
        <v>Trsf</v>
      </c>
    </row>
    <row r="1964" spans="1:19" ht="15" customHeight="1" x14ac:dyDescent="0.3">
      <c r="A1964" s="4">
        <v>45145</v>
      </c>
      <c r="B1964" s="5">
        <f t="shared" si="653"/>
        <v>8</v>
      </c>
      <c r="C1964" s="5">
        <f t="shared" si="654"/>
        <v>2023</v>
      </c>
      <c r="D1964" s="88" t="s">
        <v>1807</v>
      </c>
      <c r="E1964" s="5" t="str">
        <f>VLOOKUP(F1964,'Set up'!$A$2:$C$44,2,FALSE)</f>
        <v>C00000014</v>
      </c>
      <c r="F1964" s="1" t="s">
        <v>263</v>
      </c>
      <c r="G1964" s="99" t="s">
        <v>1803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55"/>
        <v>45145</v>
      </c>
      <c r="L1964" s="5">
        <f t="shared" si="656"/>
        <v>8</v>
      </c>
      <c r="M1964" s="5">
        <f t="shared" si="657"/>
        <v>2023</v>
      </c>
      <c r="N1964" s="96">
        <v>645</v>
      </c>
      <c r="O1964" s="6">
        <f t="shared" ref="O1964:O1967" si="662">-N1964</f>
        <v>-645</v>
      </c>
      <c r="P1964" s="6">
        <f t="shared" si="658"/>
        <v>0</v>
      </c>
      <c r="Q1964" s="7">
        <f t="shared" si="659"/>
        <v>3448534.850000001</v>
      </c>
      <c r="R1964" s="44" t="str">
        <f>VLOOKUP(F1964,'Set up'!$A$2:$E$44,5,FALSE)</f>
        <v>Cash</v>
      </c>
      <c r="S1964" s="1" t="s">
        <v>1846</v>
      </c>
    </row>
    <row r="1965" spans="1:19" ht="15" customHeight="1" x14ac:dyDescent="0.3">
      <c r="A1965" s="4">
        <v>45145</v>
      </c>
      <c r="B1965" s="5">
        <f t="shared" si="653"/>
        <v>8</v>
      </c>
      <c r="C1965" s="5">
        <f t="shared" si="654"/>
        <v>2023</v>
      </c>
      <c r="D1965" s="88" t="s">
        <v>1807</v>
      </c>
      <c r="E1965" s="5" t="str">
        <f>VLOOKUP(F1965,'Set up'!$A$2:$C$44,2,FALSE)</f>
        <v>C00000014</v>
      </c>
      <c r="F1965" s="1" t="s">
        <v>263</v>
      </c>
      <c r="G1965" s="99" t="s">
        <v>1804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55"/>
        <v>45145</v>
      </c>
      <c r="L1965" s="5">
        <f t="shared" si="656"/>
        <v>8</v>
      </c>
      <c r="M1965" s="5">
        <f t="shared" si="657"/>
        <v>2023</v>
      </c>
      <c r="N1965" s="96">
        <v>283.8</v>
      </c>
      <c r="O1965" s="6">
        <f t="shared" si="662"/>
        <v>-283.8</v>
      </c>
      <c r="P1965" s="6">
        <f t="shared" si="658"/>
        <v>0</v>
      </c>
      <c r="Q1965" s="7">
        <f t="shared" si="659"/>
        <v>3448818.6500000008</v>
      </c>
      <c r="R1965" s="44" t="str">
        <f>VLOOKUP(F1965,'Set up'!$A$2:$E$44,5,FALSE)</f>
        <v>Cash</v>
      </c>
      <c r="S1965" s="1" t="s">
        <v>1846</v>
      </c>
    </row>
    <row r="1966" spans="1:19" ht="15" customHeight="1" x14ac:dyDescent="0.3">
      <c r="A1966" s="4">
        <v>45145</v>
      </c>
      <c r="B1966" s="5">
        <f t="shared" si="653"/>
        <v>8</v>
      </c>
      <c r="C1966" s="5">
        <f t="shared" si="654"/>
        <v>2023</v>
      </c>
      <c r="D1966" s="88" t="s">
        <v>1807</v>
      </c>
      <c r="E1966" s="5" t="str">
        <f>VLOOKUP(F1966,'Set up'!$A$2:$C$44,2,FALSE)</f>
        <v>C00000014</v>
      </c>
      <c r="F1966" s="1" t="s">
        <v>263</v>
      </c>
      <c r="G1966" s="99" t="s">
        <v>1805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55"/>
        <v>45145</v>
      </c>
      <c r="L1966" s="5">
        <f t="shared" si="656"/>
        <v>8</v>
      </c>
      <c r="M1966" s="5">
        <f t="shared" si="657"/>
        <v>2023</v>
      </c>
      <c r="N1966" s="96">
        <v>160</v>
      </c>
      <c r="O1966" s="6">
        <f t="shared" si="662"/>
        <v>-160</v>
      </c>
      <c r="P1966" s="6">
        <f t="shared" si="658"/>
        <v>0</v>
      </c>
      <c r="Q1966" s="7">
        <f t="shared" si="659"/>
        <v>3448978.6500000008</v>
      </c>
      <c r="R1966" s="44" t="str">
        <f>VLOOKUP(F1966,'Set up'!$A$2:$E$44,5,FALSE)</f>
        <v>Cash</v>
      </c>
      <c r="S1966" s="1" t="s">
        <v>1846</v>
      </c>
    </row>
    <row r="1967" spans="1:19" ht="15" customHeight="1" x14ac:dyDescent="0.3">
      <c r="A1967" s="4">
        <v>45145</v>
      </c>
      <c r="B1967" s="5">
        <f t="shared" si="653"/>
        <v>8</v>
      </c>
      <c r="C1967" s="5">
        <f t="shared" si="654"/>
        <v>2023</v>
      </c>
      <c r="D1967" s="88" t="s">
        <v>1807</v>
      </c>
      <c r="E1967" s="5" t="str">
        <f>VLOOKUP(F1967,'Set up'!$A$2:$C$44,2,FALSE)</f>
        <v>C00000014</v>
      </c>
      <c r="F1967" s="1" t="s">
        <v>263</v>
      </c>
      <c r="G1967" s="99" t="s">
        <v>1806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55"/>
        <v>45145</v>
      </c>
      <c r="L1967" s="5">
        <f t="shared" si="656"/>
        <v>8</v>
      </c>
      <c r="M1967" s="5">
        <f t="shared" si="657"/>
        <v>2023</v>
      </c>
      <c r="N1967" s="96">
        <v>0</v>
      </c>
      <c r="O1967" s="6">
        <f t="shared" si="662"/>
        <v>0</v>
      </c>
      <c r="P1967" s="6">
        <f t="shared" si="658"/>
        <v>0</v>
      </c>
      <c r="Q1967" s="7">
        <f t="shared" si="659"/>
        <v>3448978.6500000008</v>
      </c>
      <c r="R1967" s="44" t="str">
        <f>VLOOKUP(F1967,'Set up'!$A$2:$E$44,5,FALSE)</f>
        <v>Cash</v>
      </c>
      <c r="S1967" s="1" t="s">
        <v>1846</v>
      </c>
    </row>
    <row r="1968" spans="1:19" ht="15" customHeight="1" x14ac:dyDescent="0.3">
      <c r="A1968" s="4">
        <v>45145</v>
      </c>
      <c r="B1968" s="5">
        <f t="shared" si="653"/>
        <v>8</v>
      </c>
      <c r="C1968" s="5">
        <f t="shared" si="654"/>
        <v>2023</v>
      </c>
      <c r="D1968" s="88" t="s">
        <v>1807</v>
      </c>
      <c r="E1968" s="5" t="str">
        <f>VLOOKUP(F1968,'Set up'!$A$2:$C$44,2,FALSE)</f>
        <v>C00000020</v>
      </c>
      <c r="F1968" s="1" t="s">
        <v>411</v>
      </c>
      <c r="G1968" s="99" t="s">
        <v>1112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55"/>
        <v>45145</v>
      </c>
      <c r="L1968" s="5">
        <f t="shared" si="656"/>
        <v>8</v>
      </c>
      <c r="M1968" s="5">
        <f t="shared" si="657"/>
        <v>2023</v>
      </c>
      <c r="N1968" s="96">
        <v>250</v>
      </c>
      <c r="P1968" s="6">
        <f t="shared" si="658"/>
        <v>250</v>
      </c>
      <c r="Q1968" s="7">
        <f t="shared" si="659"/>
        <v>3449228.6500000008</v>
      </c>
      <c r="R1968" s="44" t="str">
        <f>VLOOKUP(F1968,'Set up'!$A$2:$E$44,5,FALSE)</f>
        <v>Trsf</v>
      </c>
    </row>
    <row r="1969" spans="1:19" ht="15" customHeight="1" x14ac:dyDescent="0.3">
      <c r="A1969" s="4">
        <v>45145</v>
      </c>
      <c r="B1969" s="5">
        <f t="shared" si="653"/>
        <v>8</v>
      </c>
      <c r="C1969" s="5">
        <f t="shared" si="654"/>
        <v>2023</v>
      </c>
      <c r="D1969" s="88" t="s">
        <v>1808</v>
      </c>
      <c r="E1969" s="5" t="str">
        <f>VLOOKUP(F1969,'Set up'!$A$2:$C$44,2,FALSE)</f>
        <v>C00000020</v>
      </c>
      <c r="F1969" s="1" t="s">
        <v>411</v>
      </c>
      <c r="G1969" s="99" t="s">
        <v>1736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55"/>
        <v>45145</v>
      </c>
      <c r="L1969" s="5">
        <f t="shared" si="656"/>
        <v>8</v>
      </c>
      <c r="M1969" s="5">
        <f t="shared" si="657"/>
        <v>2023</v>
      </c>
      <c r="N1969" s="96">
        <v>3124</v>
      </c>
      <c r="P1969" s="6">
        <f t="shared" si="658"/>
        <v>3124</v>
      </c>
      <c r="Q1969" s="7">
        <f t="shared" si="659"/>
        <v>3452352.6500000008</v>
      </c>
      <c r="R1969" s="44" t="str">
        <f>VLOOKUP(F1969,'Set up'!$A$2:$E$44,5,FALSE)</f>
        <v>Trsf</v>
      </c>
    </row>
    <row r="1970" spans="1:19" ht="15" customHeight="1" x14ac:dyDescent="0.3">
      <c r="A1970" s="4">
        <v>45145</v>
      </c>
      <c r="B1970" s="5">
        <f t="shared" si="653"/>
        <v>8</v>
      </c>
      <c r="C1970" s="5">
        <f t="shared" si="654"/>
        <v>2023</v>
      </c>
      <c r="D1970" s="88" t="s">
        <v>1809</v>
      </c>
      <c r="E1970" s="5" t="str">
        <f>VLOOKUP(F1970,'Set up'!$A$2:$C$44,2,FALSE)</f>
        <v>C00000020</v>
      </c>
      <c r="F1970" s="1" t="s">
        <v>411</v>
      </c>
      <c r="G1970" s="99" t="s">
        <v>915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55"/>
        <v>45145</v>
      </c>
      <c r="L1970" s="5">
        <f t="shared" si="656"/>
        <v>8</v>
      </c>
      <c r="M1970" s="5">
        <f t="shared" si="657"/>
        <v>2023</v>
      </c>
      <c r="N1970" s="96">
        <v>1134</v>
      </c>
      <c r="P1970" s="6">
        <f t="shared" si="658"/>
        <v>1134</v>
      </c>
      <c r="Q1970" s="7">
        <f t="shared" si="659"/>
        <v>3453486.6500000008</v>
      </c>
      <c r="R1970" s="44" t="str">
        <f>VLOOKUP(F1970,'Set up'!$A$2:$E$44,5,FALSE)</f>
        <v>Trsf</v>
      </c>
    </row>
    <row r="1971" spans="1:19" ht="15" customHeight="1" x14ac:dyDescent="0.3">
      <c r="A1971" s="4">
        <v>45145</v>
      </c>
      <c r="B1971" s="5">
        <f t="shared" si="653"/>
        <v>8</v>
      </c>
      <c r="C1971" s="5">
        <f t="shared" si="654"/>
        <v>2023</v>
      </c>
      <c r="D1971" s="88" t="s">
        <v>1809</v>
      </c>
      <c r="E1971" s="5" t="str">
        <f>VLOOKUP(F1971,'Set up'!$A$2:$C$44,2,FALSE)</f>
        <v>C00000020</v>
      </c>
      <c r="F1971" s="1" t="s">
        <v>411</v>
      </c>
      <c r="G1971" s="99" t="s">
        <v>780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55"/>
        <v>45145</v>
      </c>
      <c r="L1971" s="5">
        <f t="shared" si="656"/>
        <v>8</v>
      </c>
      <c r="M1971" s="5">
        <f t="shared" si="657"/>
        <v>2023</v>
      </c>
      <c r="N1971" s="96">
        <v>600</v>
      </c>
      <c r="P1971" s="6">
        <f t="shared" si="658"/>
        <v>600</v>
      </c>
      <c r="Q1971" s="7">
        <f t="shared" si="659"/>
        <v>3454086.6500000008</v>
      </c>
      <c r="R1971" s="44" t="str">
        <f>VLOOKUP(F1971,'Set up'!$A$2:$E$44,5,FALSE)</f>
        <v>Trsf</v>
      </c>
    </row>
    <row r="1972" spans="1:19" ht="15" customHeight="1" x14ac:dyDescent="0.3">
      <c r="A1972" s="4">
        <v>45145</v>
      </c>
      <c r="B1972" s="5">
        <f t="shared" si="653"/>
        <v>8</v>
      </c>
      <c r="C1972" s="5">
        <f t="shared" si="654"/>
        <v>2023</v>
      </c>
      <c r="D1972" s="88" t="s">
        <v>1809</v>
      </c>
      <c r="E1972" s="5" t="str">
        <f>VLOOKUP(F1972,'Set up'!$A$2:$C$44,2,FALSE)</f>
        <v>C00000020</v>
      </c>
      <c r="F1972" s="1" t="s">
        <v>411</v>
      </c>
      <c r="G1972" s="99" t="s">
        <v>1075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55"/>
        <v>45145</v>
      </c>
      <c r="L1972" s="5">
        <f t="shared" si="656"/>
        <v>8</v>
      </c>
      <c r="M1972" s="5">
        <f t="shared" si="657"/>
        <v>2023</v>
      </c>
      <c r="N1972" s="96">
        <v>1000</v>
      </c>
      <c r="P1972" s="6">
        <f t="shared" si="658"/>
        <v>1000</v>
      </c>
      <c r="Q1972" s="7">
        <f t="shared" si="659"/>
        <v>3455086.6500000008</v>
      </c>
      <c r="R1972" s="44" t="str">
        <f>VLOOKUP(F1972,'Set up'!$A$2:$E$44,5,FALSE)</f>
        <v>Trsf</v>
      </c>
    </row>
    <row r="1973" spans="1:19" ht="15" customHeight="1" x14ac:dyDescent="0.3">
      <c r="A1973" s="4">
        <v>45145</v>
      </c>
      <c r="B1973" s="5">
        <f t="shared" si="653"/>
        <v>8</v>
      </c>
      <c r="C1973" s="5">
        <f t="shared" si="654"/>
        <v>2023</v>
      </c>
      <c r="D1973" s="88" t="s">
        <v>1810</v>
      </c>
      <c r="E1973" s="5" t="str">
        <f>VLOOKUP(F1973,'Set up'!$A$2:$C$44,2,FALSE)</f>
        <v>C00000034</v>
      </c>
      <c r="F1973" s="1" t="s">
        <v>1198</v>
      </c>
      <c r="G1973" s="99" t="s">
        <v>1433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55"/>
        <v>45145</v>
      </c>
      <c r="L1973" s="5">
        <f t="shared" si="656"/>
        <v>8</v>
      </c>
      <c r="M1973" s="5">
        <f t="shared" si="657"/>
        <v>2023</v>
      </c>
      <c r="N1973" s="96">
        <v>225</v>
      </c>
      <c r="O1973" s="6">
        <f t="shared" ref="O1973" si="663">-N1973</f>
        <v>-225</v>
      </c>
      <c r="P1973" s="6">
        <f t="shared" si="658"/>
        <v>0</v>
      </c>
      <c r="Q1973" s="7">
        <f t="shared" si="659"/>
        <v>3455311.6500000008</v>
      </c>
      <c r="R1973" s="44" t="str">
        <f>VLOOKUP(F1973,'Set up'!$A$2:$E$44,5,FALSE)</f>
        <v>Trsf</v>
      </c>
      <c r="S1973" s="1" t="s">
        <v>1851</v>
      </c>
    </row>
    <row r="1974" spans="1:19" ht="15" customHeight="1" x14ac:dyDescent="0.3">
      <c r="A1974" s="4">
        <v>45145</v>
      </c>
      <c r="B1974" s="5">
        <f t="shared" si="653"/>
        <v>8</v>
      </c>
      <c r="C1974" s="5">
        <f t="shared" si="654"/>
        <v>2023</v>
      </c>
      <c r="D1974" s="88" t="s">
        <v>1810</v>
      </c>
      <c r="E1974" s="5" t="str">
        <f>VLOOKUP(F1974,'Set up'!$A$2:$C$44,2,FALSE)</f>
        <v>C00000034</v>
      </c>
      <c r="F1974" s="1" t="s">
        <v>1198</v>
      </c>
      <c r="G1974" s="99" t="s">
        <v>1353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55"/>
        <v>45145</v>
      </c>
      <c r="L1974" s="5">
        <f t="shared" si="656"/>
        <v>8</v>
      </c>
      <c r="M1974" s="5">
        <f t="shared" si="657"/>
        <v>2023</v>
      </c>
      <c r="N1974" s="96">
        <v>695</v>
      </c>
      <c r="O1974" s="6">
        <f>-79.7-615.3</f>
        <v>-695</v>
      </c>
      <c r="P1974" s="6">
        <f t="shared" si="658"/>
        <v>0</v>
      </c>
      <c r="Q1974" s="7">
        <f t="shared" si="659"/>
        <v>3456006.6500000008</v>
      </c>
      <c r="R1974" s="44" t="str">
        <f>VLOOKUP(F1974,'Set up'!$A$2:$E$44,5,FALSE)</f>
        <v>Trsf</v>
      </c>
      <c r="S1974" s="1" t="s">
        <v>1877</v>
      </c>
    </row>
    <row r="1975" spans="1:19" ht="15" customHeight="1" x14ac:dyDescent="0.3">
      <c r="A1975" s="4">
        <v>45146</v>
      </c>
      <c r="B1975" s="5">
        <f t="shared" si="653"/>
        <v>8</v>
      </c>
      <c r="C1975" s="5">
        <f t="shared" si="654"/>
        <v>2023</v>
      </c>
      <c r="D1975" s="88" t="s">
        <v>1811</v>
      </c>
      <c r="E1975" s="5" t="str">
        <f>VLOOKUP(F1975,'Set up'!$A$2:$C$44,2,FALSE)</f>
        <v>C00000037</v>
      </c>
      <c r="F1975" s="1" t="s">
        <v>1311</v>
      </c>
      <c r="G1975" s="99" t="s">
        <v>709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55"/>
        <v>45176</v>
      </c>
      <c r="L1975" s="5">
        <f t="shared" si="656"/>
        <v>9</v>
      </c>
      <c r="M1975" s="5">
        <f t="shared" si="657"/>
        <v>2023</v>
      </c>
      <c r="N1975" s="96">
        <v>421.2</v>
      </c>
      <c r="O1975" s="6">
        <f t="shared" ref="O1975:O1976" si="664">-N1975</f>
        <v>-421.2</v>
      </c>
      <c r="P1975" s="6">
        <f t="shared" si="658"/>
        <v>0</v>
      </c>
      <c r="Q1975" s="7">
        <f t="shared" si="659"/>
        <v>3456427.850000001</v>
      </c>
      <c r="R1975" s="44" t="str">
        <f>VLOOKUP(F1975,'Set up'!$A$2:$E$44,5,FALSE)</f>
        <v>Chq</v>
      </c>
      <c r="S1975" s="1" t="s">
        <v>1860</v>
      </c>
    </row>
    <row r="1976" spans="1:19" ht="15" customHeight="1" x14ac:dyDescent="0.3">
      <c r="A1976" s="4">
        <v>45146</v>
      </c>
      <c r="B1976" s="5">
        <f t="shared" si="653"/>
        <v>8</v>
      </c>
      <c r="C1976" s="5">
        <f t="shared" si="654"/>
        <v>2023</v>
      </c>
      <c r="D1976" s="88" t="s">
        <v>1811</v>
      </c>
      <c r="E1976" s="5" t="str">
        <f>VLOOKUP(F1976,'Set up'!$A$2:$C$44,2,FALSE)</f>
        <v>C00000037</v>
      </c>
      <c r="F1976" s="1" t="s">
        <v>1311</v>
      </c>
      <c r="G1976" s="99" t="s">
        <v>1407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55"/>
        <v>45176</v>
      </c>
      <c r="L1976" s="5">
        <f t="shared" si="656"/>
        <v>9</v>
      </c>
      <c r="M1976" s="5">
        <f t="shared" si="657"/>
        <v>2023</v>
      </c>
      <c r="N1976" s="96">
        <v>144</v>
      </c>
      <c r="O1976" s="6">
        <f t="shared" si="664"/>
        <v>-144</v>
      </c>
      <c r="P1976" s="6">
        <f t="shared" si="658"/>
        <v>0</v>
      </c>
      <c r="Q1976" s="7">
        <f t="shared" si="659"/>
        <v>3456571.850000001</v>
      </c>
      <c r="R1976" s="44" t="str">
        <f>VLOOKUP(F1976,'Set up'!$A$2:$E$44,5,FALSE)</f>
        <v>Chq</v>
      </c>
      <c r="S1976" s="1" t="s">
        <v>1860</v>
      </c>
    </row>
    <row r="1977" spans="1:19" ht="15" customHeight="1" x14ac:dyDescent="0.3">
      <c r="A1977" s="4">
        <v>45147</v>
      </c>
      <c r="B1977" s="5">
        <f t="shared" si="653"/>
        <v>8</v>
      </c>
      <c r="C1977" s="5">
        <f t="shared" si="654"/>
        <v>2023</v>
      </c>
      <c r="D1977" s="88" t="s">
        <v>1812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55"/>
        <v>45207</v>
      </c>
      <c r="L1977" s="5">
        <f t="shared" si="656"/>
        <v>10</v>
      </c>
      <c r="M1977" s="5">
        <f t="shared" si="657"/>
        <v>2023</v>
      </c>
      <c r="N1977" s="96">
        <v>220</v>
      </c>
      <c r="P1977" s="6">
        <f t="shared" si="658"/>
        <v>220</v>
      </c>
      <c r="Q1977" s="7">
        <f t="shared" si="659"/>
        <v>3456791.850000001</v>
      </c>
      <c r="R1977" s="44" t="str">
        <f>VLOOKUP(F1977,'Set up'!$A$2:$E$44,5,FALSE)</f>
        <v>Chq</v>
      </c>
    </row>
    <row r="1978" spans="1:19" ht="15" customHeight="1" x14ac:dyDescent="0.3">
      <c r="A1978" s="4">
        <v>45152</v>
      </c>
      <c r="B1978" s="5">
        <f t="shared" si="653"/>
        <v>8</v>
      </c>
      <c r="C1978" s="5">
        <f t="shared" si="654"/>
        <v>2023</v>
      </c>
      <c r="D1978" s="88" t="s">
        <v>1813</v>
      </c>
      <c r="E1978" s="5" t="str">
        <f>VLOOKUP(F1978,'Set up'!$A$2:$C$44,2,FALSE)</f>
        <v>C00000034</v>
      </c>
      <c r="F1978" s="1" t="s">
        <v>1198</v>
      </c>
      <c r="G1978" s="99" t="s">
        <v>1407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55"/>
        <v>45152</v>
      </c>
      <c r="L1978" s="5">
        <f t="shared" si="656"/>
        <v>8</v>
      </c>
      <c r="M1978" s="5">
        <f t="shared" si="657"/>
        <v>2023</v>
      </c>
      <c r="N1978" s="96">
        <v>150</v>
      </c>
      <c r="O1978" s="6">
        <f t="shared" ref="O1978:O1983" si="665">-N1978</f>
        <v>-150</v>
      </c>
      <c r="P1978" s="6">
        <f t="shared" si="658"/>
        <v>0</v>
      </c>
      <c r="Q1978" s="7">
        <f t="shared" si="659"/>
        <v>3456941.850000001</v>
      </c>
      <c r="R1978" s="44" t="str">
        <f>VLOOKUP(F1978,'Set up'!$A$2:$E$44,5,FALSE)</f>
        <v>Trsf</v>
      </c>
      <c r="S1978" s="1" t="s">
        <v>1853</v>
      </c>
    </row>
    <row r="1979" spans="1:19" ht="15" customHeight="1" x14ac:dyDescent="0.3">
      <c r="A1979" s="4">
        <v>45152</v>
      </c>
      <c r="B1979" s="5">
        <f t="shared" si="653"/>
        <v>8</v>
      </c>
      <c r="C1979" s="5">
        <f t="shared" si="654"/>
        <v>2023</v>
      </c>
      <c r="D1979" s="88" t="s">
        <v>1813</v>
      </c>
      <c r="E1979" s="5" t="str">
        <f>VLOOKUP(F1979,'Set up'!$A$2:$C$44,2,FALSE)</f>
        <v>C00000034</v>
      </c>
      <c r="F1979" s="1" t="s">
        <v>1198</v>
      </c>
      <c r="G1979" s="99" t="s">
        <v>1353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55"/>
        <v>45152</v>
      </c>
      <c r="L1979" s="5">
        <f t="shared" si="656"/>
        <v>8</v>
      </c>
      <c r="M1979" s="5">
        <f t="shared" si="657"/>
        <v>2023</v>
      </c>
      <c r="N1979" s="96">
        <v>834</v>
      </c>
      <c r="O1979" s="6">
        <f t="shared" si="665"/>
        <v>-834</v>
      </c>
      <c r="P1979" s="6">
        <f t="shared" si="658"/>
        <v>0</v>
      </c>
      <c r="Q1979" s="7">
        <f t="shared" si="659"/>
        <v>3457775.850000001</v>
      </c>
      <c r="R1979" s="44" t="str">
        <f>VLOOKUP(F1979,'Set up'!$A$2:$E$44,5,FALSE)</f>
        <v>Trsf</v>
      </c>
      <c r="S1979" s="1" t="s">
        <v>1854</v>
      </c>
    </row>
    <row r="1980" spans="1:19" ht="15" customHeight="1" x14ac:dyDescent="0.3">
      <c r="A1980" s="4">
        <v>45153</v>
      </c>
      <c r="B1980" s="5">
        <f t="shared" si="653"/>
        <v>8</v>
      </c>
      <c r="C1980" s="5">
        <f t="shared" si="654"/>
        <v>2023</v>
      </c>
      <c r="D1980" s="88" t="s">
        <v>1814</v>
      </c>
      <c r="E1980" s="5" t="str">
        <f>VLOOKUP(F1980,'Set up'!$A$2:$C$44,2,FALSE)</f>
        <v>C00000039</v>
      </c>
      <c r="F1980" s="1" t="s">
        <v>1623</v>
      </c>
      <c r="G1980" s="99" t="s">
        <v>710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55"/>
        <v>45153</v>
      </c>
      <c r="L1980" s="5">
        <f t="shared" si="656"/>
        <v>8</v>
      </c>
      <c r="M1980" s="5">
        <f t="shared" si="657"/>
        <v>2023</v>
      </c>
      <c r="N1980" s="96">
        <v>1562</v>
      </c>
      <c r="O1980" s="6">
        <f t="shared" si="665"/>
        <v>-1562</v>
      </c>
      <c r="P1980" s="6">
        <f t="shared" si="658"/>
        <v>0</v>
      </c>
      <c r="Q1980" s="7">
        <f t="shared" si="659"/>
        <v>3459337.850000001</v>
      </c>
      <c r="R1980" s="44" t="str">
        <f>VLOOKUP(F1980,'Set up'!$A$2:$E$44,5,FALSE)</f>
        <v>Trsf</v>
      </c>
      <c r="S1980" s="1" t="s">
        <v>1858</v>
      </c>
    </row>
    <row r="1981" spans="1:19" ht="15" customHeight="1" x14ac:dyDescent="0.3">
      <c r="A1981" s="4">
        <v>45153</v>
      </c>
      <c r="B1981" s="5">
        <f t="shared" si="653"/>
        <v>8</v>
      </c>
      <c r="C1981" s="5">
        <f t="shared" si="654"/>
        <v>2023</v>
      </c>
      <c r="D1981" s="88" t="s">
        <v>1814</v>
      </c>
      <c r="E1981" s="5" t="str">
        <f>VLOOKUP(F1981,'Set up'!$A$2:$C$44,2,FALSE)</f>
        <v>C00000039</v>
      </c>
      <c r="F1981" s="1" t="s">
        <v>1623</v>
      </c>
      <c r="G1981" s="99" t="s">
        <v>915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55"/>
        <v>45153</v>
      </c>
      <c r="L1981" s="5">
        <f t="shared" si="656"/>
        <v>8</v>
      </c>
      <c r="M1981" s="5">
        <f t="shared" si="657"/>
        <v>2023</v>
      </c>
      <c r="N1981" s="96">
        <v>378</v>
      </c>
      <c r="O1981" s="6">
        <f t="shared" si="665"/>
        <v>-378</v>
      </c>
      <c r="P1981" s="6">
        <f t="shared" si="658"/>
        <v>0</v>
      </c>
      <c r="Q1981" s="7">
        <f t="shared" si="659"/>
        <v>3459715.850000001</v>
      </c>
      <c r="R1981" s="44" t="str">
        <f>VLOOKUP(F1981,'Set up'!$A$2:$E$44,5,FALSE)</f>
        <v>Trsf</v>
      </c>
      <c r="S1981" s="1" t="s">
        <v>1858</v>
      </c>
    </row>
    <row r="1982" spans="1:19" ht="15" customHeight="1" x14ac:dyDescent="0.3">
      <c r="A1982" s="4">
        <v>45153</v>
      </c>
      <c r="B1982" s="5">
        <f t="shared" si="653"/>
        <v>8</v>
      </c>
      <c r="C1982" s="5">
        <f t="shared" si="654"/>
        <v>2023</v>
      </c>
      <c r="D1982" s="88" t="s">
        <v>1814</v>
      </c>
      <c r="E1982" s="5" t="str">
        <f>VLOOKUP(F1982,'Set up'!$A$2:$C$44,2,FALSE)</f>
        <v>C00000039</v>
      </c>
      <c r="F1982" s="1" t="s">
        <v>1623</v>
      </c>
      <c r="G1982" s="99" t="s">
        <v>1112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55"/>
        <v>45153</v>
      </c>
      <c r="L1982" s="5">
        <f t="shared" si="656"/>
        <v>8</v>
      </c>
      <c r="M1982" s="5">
        <f t="shared" si="657"/>
        <v>2023</v>
      </c>
      <c r="N1982" s="96">
        <v>62.5</v>
      </c>
      <c r="O1982" s="6">
        <f t="shared" si="665"/>
        <v>-62.5</v>
      </c>
      <c r="P1982" s="6">
        <f t="shared" si="658"/>
        <v>0</v>
      </c>
      <c r="Q1982" s="7">
        <f t="shared" si="659"/>
        <v>3459778.350000001</v>
      </c>
      <c r="R1982" s="44" t="str">
        <f>VLOOKUP(F1982,'Set up'!$A$2:$E$44,5,FALSE)</f>
        <v>Trsf</v>
      </c>
      <c r="S1982" s="1" t="s">
        <v>1858</v>
      </c>
    </row>
    <row r="1983" spans="1:19" ht="15" customHeight="1" x14ac:dyDescent="0.3">
      <c r="A1983" s="4">
        <v>45153</v>
      </c>
      <c r="B1983" s="5">
        <f t="shared" si="653"/>
        <v>8</v>
      </c>
      <c r="C1983" s="5">
        <f t="shared" si="654"/>
        <v>2023</v>
      </c>
      <c r="D1983" s="88" t="s">
        <v>1814</v>
      </c>
      <c r="E1983" s="5" t="str">
        <f>VLOOKUP(F1983,'Set up'!$A$2:$C$44,2,FALSE)</f>
        <v>C00000039</v>
      </c>
      <c r="F1983" s="1" t="s">
        <v>1623</v>
      </c>
      <c r="G1983" s="99" t="s">
        <v>1063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55"/>
        <v>45153</v>
      </c>
      <c r="L1983" s="5">
        <f t="shared" si="656"/>
        <v>8</v>
      </c>
      <c r="M1983" s="5">
        <f t="shared" si="657"/>
        <v>2023</v>
      </c>
      <c r="N1983" s="96">
        <v>380</v>
      </c>
      <c r="O1983" s="6">
        <f t="shared" si="665"/>
        <v>-380</v>
      </c>
      <c r="P1983" s="6">
        <f t="shared" si="658"/>
        <v>0</v>
      </c>
      <c r="Q1983" s="7">
        <f t="shared" si="659"/>
        <v>3460158.350000001</v>
      </c>
      <c r="R1983" s="44" t="str">
        <f>VLOOKUP(F1983,'Set up'!$A$2:$E$44,5,FALSE)</f>
        <v>Trsf</v>
      </c>
      <c r="S1983" s="1" t="s">
        <v>1858</v>
      </c>
    </row>
    <row r="1984" spans="1:19" ht="15" customHeight="1" x14ac:dyDescent="0.3">
      <c r="A1984" s="4">
        <v>45153</v>
      </c>
      <c r="B1984" s="5">
        <f t="shared" si="653"/>
        <v>8</v>
      </c>
      <c r="C1984" s="5">
        <f t="shared" si="654"/>
        <v>2023</v>
      </c>
      <c r="D1984" s="88" t="s">
        <v>1815</v>
      </c>
      <c r="E1984" s="5" t="str">
        <f>VLOOKUP(F1984,'Set up'!$A$2:$C$44,2,FALSE)</f>
        <v>C00000019</v>
      </c>
      <c r="F1984" s="1" t="s">
        <v>402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55"/>
        <v>45153</v>
      </c>
      <c r="L1984" s="5">
        <f t="shared" si="656"/>
        <v>8</v>
      </c>
      <c r="M1984" s="5">
        <f t="shared" si="657"/>
        <v>2023</v>
      </c>
      <c r="N1984" s="96">
        <v>1738</v>
      </c>
      <c r="P1984" s="6">
        <f t="shared" si="658"/>
        <v>1738</v>
      </c>
      <c r="Q1984" s="7">
        <f t="shared" si="659"/>
        <v>3461896.350000001</v>
      </c>
      <c r="R1984" s="44" t="str">
        <f>VLOOKUP(F1984,'Set up'!$A$2:$E$44,5,FALSE)</f>
        <v>Trsf</v>
      </c>
    </row>
    <row r="1985" spans="1:19" ht="15" customHeight="1" x14ac:dyDescent="0.3">
      <c r="A1985" s="4" t="s">
        <v>1818</v>
      </c>
      <c r="B1985" s="5" t="e">
        <f t="shared" si="653"/>
        <v>#VALUE!</v>
      </c>
      <c r="C1985" s="5" t="e">
        <f t="shared" si="654"/>
        <v>#VALUE!</v>
      </c>
      <c r="D1985" s="88" t="s">
        <v>1816</v>
      </c>
      <c r="E1985" s="5" t="str">
        <f>VLOOKUP(F1985,'Set up'!$A$2:$C$44,2,FALSE)</f>
        <v>C00000020</v>
      </c>
      <c r="F1985" s="1" t="s">
        <v>411</v>
      </c>
      <c r="G1985" s="99" t="s">
        <v>1112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 t="e">
        <f t="shared" si="655"/>
        <v>#VALUE!</v>
      </c>
      <c r="L1985" s="5" t="e">
        <f t="shared" si="656"/>
        <v>#VALUE!</v>
      </c>
      <c r="M1985" s="5" t="e">
        <f t="shared" si="657"/>
        <v>#VALUE!</v>
      </c>
      <c r="N1985" s="96">
        <v>125</v>
      </c>
      <c r="P1985" s="6">
        <f t="shared" si="658"/>
        <v>125</v>
      </c>
      <c r="Q1985" s="7">
        <f t="shared" si="659"/>
        <v>3462021.350000001</v>
      </c>
      <c r="R1985" s="44" t="str">
        <f>VLOOKUP(F1985,'Set up'!$A$2:$E$44,5,FALSE)</f>
        <v>Trsf</v>
      </c>
    </row>
    <row r="1986" spans="1:19" ht="15" customHeight="1" x14ac:dyDescent="0.3">
      <c r="A1986" s="4" t="s">
        <v>1818</v>
      </c>
      <c r="B1986" s="5" t="e">
        <f t="shared" si="653"/>
        <v>#VALUE!</v>
      </c>
      <c r="C1986" s="5" t="e">
        <f t="shared" si="654"/>
        <v>#VALUE!</v>
      </c>
      <c r="D1986" s="88" t="s">
        <v>1817</v>
      </c>
      <c r="E1986" s="5" t="str">
        <f>VLOOKUP(F1986,'Set up'!$A$2:$C$44,2,FALSE)</f>
        <v>C00000020</v>
      </c>
      <c r="F1986" s="1" t="s">
        <v>411</v>
      </c>
      <c r="G1986" s="99" t="s">
        <v>1736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 t="e">
        <f t="shared" si="655"/>
        <v>#VALUE!</v>
      </c>
      <c r="L1986" s="5" t="e">
        <f t="shared" si="656"/>
        <v>#VALUE!</v>
      </c>
      <c r="M1986" s="5" t="e">
        <f t="shared" si="657"/>
        <v>#VALUE!</v>
      </c>
      <c r="N1986" s="96">
        <v>3124</v>
      </c>
      <c r="P1986" s="6">
        <f t="shared" si="658"/>
        <v>3124</v>
      </c>
      <c r="Q1986" s="7">
        <f t="shared" si="659"/>
        <v>3465145.350000001</v>
      </c>
      <c r="R1986" s="44" t="str">
        <f>VLOOKUP(F1986,'Set up'!$A$2:$E$44,5,FALSE)</f>
        <v>Trsf</v>
      </c>
    </row>
    <row r="1987" spans="1:19" ht="15" customHeight="1" x14ac:dyDescent="0.3">
      <c r="A1987" s="4" t="s">
        <v>1818</v>
      </c>
      <c r="B1987" s="5" t="e">
        <f t="shared" si="653"/>
        <v>#VALUE!</v>
      </c>
      <c r="C1987" s="5" t="e">
        <f t="shared" si="654"/>
        <v>#VALUE!</v>
      </c>
      <c r="D1987" s="88" t="s">
        <v>1817</v>
      </c>
      <c r="E1987" s="5" t="str">
        <f>VLOOKUP(F1987,'Set up'!$A$2:$C$44,2,FALSE)</f>
        <v>C00000020</v>
      </c>
      <c r="F1987" s="1" t="s">
        <v>411</v>
      </c>
      <c r="G1987" s="99" t="s">
        <v>915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 t="e">
        <f t="shared" si="655"/>
        <v>#VALUE!</v>
      </c>
      <c r="L1987" s="5" t="e">
        <f t="shared" si="656"/>
        <v>#VALUE!</v>
      </c>
      <c r="M1987" s="5" t="e">
        <f t="shared" si="657"/>
        <v>#VALUE!</v>
      </c>
      <c r="N1987" s="96">
        <v>1323</v>
      </c>
      <c r="P1987" s="6">
        <f t="shared" si="658"/>
        <v>1323</v>
      </c>
      <c r="Q1987" s="7">
        <f t="shared" si="659"/>
        <v>3466468.350000001</v>
      </c>
      <c r="R1987" s="44" t="str">
        <f>VLOOKUP(F1987,'Set up'!$A$2:$E$44,5,FALSE)</f>
        <v>Trsf</v>
      </c>
    </row>
    <row r="1988" spans="1:19" ht="15" customHeight="1" x14ac:dyDescent="0.3">
      <c r="A1988" s="4" t="s">
        <v>1818</v>
      </c>
      <c r="B1988" s="5" t="e">
        <f t="shared" si="653"/>
        <v>#VALUE!</v>
      </c>
      <c r="C1988" s="5" t="e">
        <f t="shared" si="654"/>
        <v>#VALUE!</v>
      </c>
      <c r="D1988" s="88" t="s">
        <v>1817</v>
      </c>
      <c r="E1988" s="5" t="str">
        <f>VLOOKUP(F1988,'Set up'!$A$2:$C$44,2,FALSE)</f>
        <v>C00000020</v>
      </c>
      <c r="F1988" s="1" t="s">
        <v>411</v>
      </c>
      <c r="G1988" s="99" t="s">
        <v>780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 t="e">
        <f t="shared" si="655"/>
        <v>#VALUE!</v>
      </c>
      <c r="L1988" s="5" t="e">
        <f t="shared" si="656"/>
        <v>#VALUE!</v>
      </c>
      <c r="M1988" s="5" t="e">
        <f t="shared" si="657"/>
        <v>#VALUE!</v>
      </c>
      <c r="N1988" s="96">
        <v>600</v>
      </c>
      <c r="P1988" s="6">
        <f t="shared" si="658"/>
        <v>600</v>
      </c>
      <c r="Q1988" s="7">
        <f t="shared" si="659"/>
        <v>3467068.350000001</v>
      </c>
      <c r="R1988" s="44" t="str">
        <f>VLOOKUP(F1988,'Set up'!$A$2:$E$44,5,FALSE)</f>
        <v>Trsf</v>
      </c>
    </row>
    <row r="1989" spans="1:19" ht="15" customHeight="1" x14ac:dyDescent="0.3">
      <c r="A1989" s="4" t="s">
        <v>1818</v>
      </c>
      <c r="B1989" s="5" t="e">
        <f t="shared" si="653"/>
        <v>#VALUE!</v>
      </c>
      <c r="C1989" s="5" t="e">
        <f t="shared" si="654"/>
        <v>#VALUE!</v>
      </c>
      <c r="D1989" s="88" t="s">
        <v>1817</v>
      </c>
      <c r="E1989" s="5" t="str">
        <f>VLOOKUP(F1989,'Set up'!$A$2:$C$44,2,FALSE)</f>
        <v>C00000020</v>
      </c>
      <c r="F1989" s="1" t="s">
        <v>411</v>
      </c>
      <c r="G1989" s="99" t="s">
        <v>1063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 t="e">
        <f t="shared" si="655"/>
        <v>#VALUE!</v>
      </c>
      <c r="L1989" s="5" t="e">
        <f t="shared" si="656"/>
        <v>#VALUE!</v>
      </c>
      <c r="M1989" s="5" t="e">
        <f t="shared" si="657"/>
        <v>#VALUE!</v>
      </c>
      <c r="N1989" s="96">
        <v>380</v>
      </c>
      <c r="P1989" s="6">
        <f t="shared" si="658"/>
        <v>380</v>
      </c>
      <c r="Q1989" s="7">
        <f t="shared" si="659"/>
        <v>3467448.350000001</v>
      </c>
      <c r="R1989" s="44" t="str">
        <f>VLOOKUP(F1989,'Set up'!$A$2:$E$44,5,FALSE)</f>
        <v>Trsf</v>
      </c>
    </row>
    <row r="1990" spans="1:19" ht="15" customHeight="1" x14ac:dyDescent="0.3">
      <c r="A1990" s="4">
        <v>45154</v>
      </c>
      <c r="B1990" s="5">
        <f t="shared" si="653"/>
        <v>8</v>
      </c>
      <c r="C1990" s="5">
        <f t="shared" si="654"/>
        <v>2023</v>
      </c>
      <c r="D1990" s="88" t="s">
        <v>1819</v>
      </c>
      <c r="E1990" s="5" t="str">
        <f>VLOOKUP(F1990,'Set up'!$A$2:$C$44,2,FALSE)</f>
        <v>C00000034</v>
      </c>
      <c r="F1990" s="1" t="s">
        <v>1198</v>
      </c>
      <c r="G1990" s="99" t="s">
        <v>1358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55"/>
        <v>45154</v>
      </c>
      <c r="L1990" s="5">
        <f t="shared" si="656"/>
        <v>8</v>
      </c>
      <c r="M1990" s="5">
        <f t="shared" si="657"/>
        <v>2023</v>
      </c>
      <c r="N1990" s="96">
        <v>3476</v>
      </c>
      <c r="O1990" s="6">
        <f>-2400.7-1075.3</f>
        <v>-3476</v>
      </c>
      <c r="P1990" s="6">
        <f t="shared" si="658"/>
        <v>0</v>
      </c>
      <c r="Q1990" s="7">
        <f t="shared" si="659"/>
        <v>3470924.350000001</v>
      </c>
      <c r="R1990" s="44" t="str">
        <f>VLOOKUP(F1990,'Set up'!$A$2:$E$44,5,FALSE)</f>
        <v>Trsf</v>
      </c>
      <c r="S1990" s="1" t="s">
        <v>1878</v>
      </c>
    </row>
    <row r="1991" spans="1:19" ht="15" customHeight="1" x14ac:dyDescent="0.3">
      <c r="A1991" s="4">
        <v>45154</v>
      </c>
      <c r="B1991" s="5">
        <f t="shared" si="653"/>
        <v>8</v>
      </c>
      <c r="C1991" s="5">
        <f t="shared" si="654"/>
        <v>2023</v>
      </c>
      <c r="D1991" s="88" t="s">
        <v>1819</v>
      </c>
      <c r="E1991" s="5" t="str">
        <f>VLOOKUP(F1991,'Set up'!$A$2:$C$44,2,FALSE)</f>
        <v>C00000034</v>
      </c>
      <c r="F1991" s="1" t="s">
        <v>1198</v>
      </c>
      <c r="G1991" s="99" t="s">
        <v>1433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55"/>
        <v>45154</v>
      </c>
      <c r="L1991" s="5">
        <f t="shared" si="656"/>
        <v>8</v>
      </c>
      <c r="M1991" s="5">
        <f t="shared" si="657"/>
        <v>2023</v>
      </c>
      <c r="N1991" s="96">
        <v>876</v>
      </c>
      <c r="O1991" s="6">
        <f t="shared" ref="O1991:O1998" si="666">-N1991</f>
        <v>-876</v>
      </c>
      <c r="P1991" s="6">
        <f t="shared" si="658"/>
        <v>0</v>
      </c>
      <c r="Q1991" s="7">
        <f t="shared" si="659"/>
        <v>3471800.350000001</v>
      </c>
      <c r="R1991" s="44" t="str">
        <f>VLOOKUP(F1991,'Set up'!$A$2:$E$44,5,FALSE)</f>
        <v>Trsf</v>
      </c>
      <c r="S1991" s="1" t="s">
        <v>1855</v>
      </c>
    </row>
    <row r="1992" spans="1:19" ht="15" customHeight="1" x14ac:dyDescent="0.3">
      <c r="A1992" s="4">
        <v>45154</v>
      </c>
      <c r="B1992" s="5">
        <f t="shared" si="653"/>
        <v>8</v>
      </c>
      <c r="C1992" s="5">
        <f t="shared" si="654"/>
        <v>2023</v>
      </c>
      <c r="D1992" s="88" t="s">
        <v>1819</v>
      </c>
      <c r="E1992" s="5" t="str">
        <f>VLOOKUP(F1992,'Set up'!$A$2:$C$44,2,FALSE)</f>
        <v>C00000034</v>
      </c>
      <c r="F1992" s="1" t="s">
        <v>1198</v>
      </c>
      <c r="G1992" s="99" t="s">
        <v>1354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55"/>
        <v>45154</v>
      </c>
      <c r="L1992" s="5">
        <f t="shared" si="656"/>
        <v>8</v>
      </c>
      <c r="M1992" s="5">
        <f t="shared" si="657"/>
        <v>2023</v>
      </c>
      <c r="N1992" s="96">
        <v>1095</v>
      </c>
      <c r="O1992" s="6">
        <f t="shared" si="666"/>
        <v>-1095</v>
      </c>
      <c r="P1992" s="6">
        <f t="shared" si="658"/>
        <v>0</v>
      </c>
      <c r="Q1992" s="7">
        <f t="shared" si="659"/>
        <v>3472895.350000001</v>
      </c>
      <c r="R1992" s="44" t="str">
        <f>VLOOKUP(F1992,'Set up'!$A$2:$E$44,5,FALSE)</f>
        <v>Trsf</v>
      </c>
      <c r="S1992" s="1" t="s">
        <v>1856</v>
      </c>
    </row>
    <row r="1993" spans="1:19" ht="15" customHeight="1" x14ac:dyDescent="0.3">
      <c r="A1993" s="4">
        <v>45154</v>
      </c>
      <c r="B1993" s="5">
        <f t="shared" si="653"/>
        <v>8</v>
      </c>
      <c r="C1993" s="5">
        <f t="shared" si="654"/>
        <v>2023</v>
      </c>
      <c r="D1993" s="88" t="s">
        <v>1819</v>
      </c>
      <c r="E1993" s="5" t="str">
        <f>VLOOKUP(F1993,'Set up'!$A$2:$C$44,2,FALSE)</f>
        <v>C00000034</v>
      </c>
      <c r="F1993" s="1" t="s">
        <v>1198</v>
      </c>
      <c r="G1993" s="99" t="s">
        <v>1820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55"/>
        <v>45154</v>
      </c>
      <c r="L1993" s="5">
        <f t="shared" si="656"/>
        <v>8</v>
      </c>
      <c r="M1993" s="5">
        <f t="shared" si="657"/>
        <v>2023</v>
      </c>
      <c r="N1993" s="96">
        <v>708</v>
      </c>
      <c r="O1993" s="6">
        <f t="shared" si="666"/>
        <v>-708</v>
      </c>
      <c r="P1993" s="6">
        <f t="shared" si="658"/>
        <v>0</v>
      </c>
      <c r="Q1993" s="7">
        <f t="shared" si="659"/>
        <v>3473603.350000001</v>
      </c>
      <c r="R1993" s="44" t="str">
        <f>VLOOKUP(F1993,'Set up'!$A$2:$E$44,5,FALSE)</f>
        <v>Trsf</v>
      </c>
      <c r="S1993" s="1" t="s">
        <v>1857</v>
      </c>
    </row>
    <row r="1994" spans="1:19" ht="15" customHeight="1" x14ac:dyDescent="0.3">
      <c r="A1994" s="4">
        <v>45154</v>
      </c>
      <c r="B1994" s="5">
        <f t="shared" si="653"/>
        <v>8</v>
      </c>
      <c r="C1994" s="5">
        <f t="shared" si="654"/>
        <v>2023</v>
      </c>
      <c r="D1994" s="88" t="s">
        <v>1819</v>
      </c>
      <c r="E1994" s="5" t="str">
        <f>VLOOKUP(F1994,'Set up'!$A$2:$C$44,2,FALSE)</f>
        <v>C00000034</v>
      </c>
      <c r="F1994" s="1" t="s">
        <v>1198</v>
      </c>
      <c r="G1994" s="99" t="s">
        <v>1063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55"/>
        <v>45154</v>
      </c>
      <c r="L1994" s="5">
        <f t="shared" si="656"/>
        <v>8</v>
      </c>
      <c r="M1994" s="5">
        <f t="shared" si="657"/>
        <v>2023</v>
      </c>
      <c r="N1994" s="96">
        <v>285</v>
      </c>
      <c r="O1994" s="6">
        <f>-245.7-39.3</f>
        <v>-285</v>
      </c>
      <c r="P1994" s="6">
        <f t="shared" si="658"/>
        <v>0</v>
      </c>
      <c r="Q1994" s="7">
        <f t="shared" si="659"/>
        <v>3473888.350000001</v>
      </c>
      <c r="R1994" s="44" t="str">
        <f>VLOOKUP(F1994,'Set up'!$A$2:$E$44,5,FALSE)</f>
        <v>Trsf</v>
      </c>
      <c r="S1994" s="1" t="s">
        <v>1951</v>
      </c>
    </row>
    <row r="1995" spans="1:19" ht="15" customHeight="1" x14ac:dyDescent="0.3">
      <c r="A1995" s="4">
        <v>45154</v>
      </c>
      <c r="B1995" s="5">
        <f t="shared" si="653"/>
        <v>8</v>
      </c>
      <c r="C1995" s="5">
        <f t="shared" si="654"/>
        <v>2023</v>
      </c>
      <c r="D1995" s="88" t="s">
        <v>1819</v>
      </c>
      <c r="E1995" s="5" t="str">
        <f>VLOOKUP(F1995,'Set up'!$A$2:$C$44,2,FALSE)</f>
        <v>C00000034</v>
      </c>
      <c r="F1995" s="1" t="s">
        <v>1198</v>
      </c>
      <c r="G1995" s="99" t="s">
        <v>1112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55"/>
        <v>45154</v>
      </c>
      <c r="L1995" s="5">
        <f t="shared" si="656"/>
        <v>8</v>
      </c>
      <c r="M1995" s="5">
        <f t="shared" si="657"/>
        <v>2023</v>
      </c>
      <c r="N1995" s="96">
        <v>187.5</v>
      </c>
      <c r="O1995" s="6">
        <f t="shared" si="666"/>
        <v>-187.5</v>
      </c>
      <c r="P1995" s="6">
        <f t="shared" si="658"/>
        <v>0</v>
      </c>
      <c r="Q1995" s="7">
        <f t="shared" si="659"/>
        <v>3474075.850000001</v>
      </c>
      <c r="R1995" s="44" t="str">
        <f>VLOOKUP(F1995,'Set up'!$A$2:$E$44,5,FALSE)</f>
        <v>Trsf</v>
      </c>
      <c r="S1995" s="1" t="s">
        <v>1952</v>
      </c>
    </row>
    <row r="1996" spans="1:19" ht="15" customHeight="1" x14ac:dyDescent="0.3">
      <c r="A1996" s="4">
        <v>45154</v>
      </c>
      <c r="B1996" s="5">
        <f t="shared" si="653"/>
        <v>8</v>
      </c>
      <c r="C1996" s="5">
        <f t="shared" si="654"/>
        <v>2023</v>
      </c>
      <c r="D1996" s="88" t="s">
        <v>1819</v>
      </c>
      <c r="E1996" s="5" t="str">
        <f>VLOOKUP(F1996,'Set up'!$A$2:$C$44,2,FALSE)</f>
        <v>C00000034</v>
      </c>
      <c r="F1996" s="1" t="s">
        <v>1198</v>
      </c>
      <c r="G1996" s="99" t="s">
        <v>1407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55"/>
        <v>45154</v>
      </c>
      <c r="L1996" s="5">
        <f t="shared" si="656"/>
        <v>8</v>
      </c>
      <c r="M1996" s="5">
        <f t="shared" si="657"/>
        <v>2023</v>
      </c>
      <c r="N1996" s="96">
        <v>100</v>
      </c>
      <c r="O1996" s="6">
        <f t="shared" si="666"/>
        <v>-100</v>
      </c>
      <c r="P1996" s="6">
        <f t="shared" si="658"/>
        <v>0</v>
      </c>
      <c r="Q1996" s="7">
        <f t="shared" si="659"/>
        <v>3474175.850000001</v>
      </c>
      <c r="R1996" s="44" t="str">
        <f>VLOOKUP(F1996,'Set up'!$A$2:$E$44,5,FALSE)</f>
        <v>Trsf</v>
      </c>
      <c r="S1996" s="1" t="s">
        <v>1953</v>
      </c>
    </row>
    <row r="1997" spans="1:19" ht="15" customHeight="1" x14ac:dyDescent="0.3">
      <c r="A1997" s="4">
        <v>45154</v>
      </c>
      <c r="B1997" s="5">
        <f t="shared" si="653"/>
        <v>8</v>
      </c>
      <c r="C1997" s="5">
        <f t="shared" si="654"/>
        <v>2023</v>
      </c>
      <c r="D1997" s="88" t="s">
        <v>1819</v>
      </c>
      <c r="E1997" s="5" t="str">
        <f>VLOOKUP(F1997,'Set up'!$A$2:$C$44,2,FALSE)</f>
        <v>C00000034</v>
      </c>
      <c r="F1997" s="1" t="s">
        <v>1198</v>
      </c>
      <c r="G1997" s="99" t="s">
        <v>1821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55"/>
        <v>45154</v>
      </c>
      <c r="L1997" s="5">
        <f t="shared" si="656"/>
        <v>8</v>
      </c>
      <c r="M1997" s="5">
        <f t="shared" si="657"/>
        <v>2023</v>
      </c>
      <c r="N1997" s="96">
        <v>160</v>
      </c>
      <c r="O1997" s="6">
        <f t="shared" si="666"/>
        <v>-160</v>
      </c>
      <c r="P1997" s="6">
        <f t="shared" si="658"/>
        <v>0</v>
      </c>
      <c r="Q1997" s="7">
        <f t="shared" si="659"/>
        <v>3474335.850000001</v>
      </c>
      <c r="R1997" s="44" t="str">
        <f>VLOOKUP(F1997,'Set up'!$A$2:$E$44,5,FALSE)</f>
        <v>Trsf</v>
      </c>
      <c r="S1997" s="1" t="s">
        <v>1954</v>
      </c>
    </row>
    <row r="1998" spans="1:19" ht="15" customHeight="1" x14ac:dyDescent="0.3">
      <c r="A1998" s="4">
        <v>45154</v>
      </c>
      <c r="B1998" s="5">
        <f t="shared" si="653"/>
        <v>8</v>
      </c>
      <c r="C1998" s="5">
        <f t="shared" si="654"/>
        <v>2023</v>
      </c>
      <c r="D1998" s="88" t="s">
        <v>1819</v>
      </c>
      <c r="E1998" s="5" t="str">
        <f>VLOOKUP(F1998,'Set up'!$A$2:$C$44,2,FALSE)</f>
        <v>C00000034</v>
      </c>
      <c r="F1998" s="1" t="s">
        <v>1198</v>
      </c>
      <c r="G1998" s="99" t="s">
        <v>1663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55"/>
        <v>45154</v>
      </c>
      <c r="L1998" s="5">
        <f t="shared" si="656"/>
        <v>8</v>
      </c>
      <c r="M1998" s="5">
        <f t="shared" si="657"/>
        <v>2023</v>
      </c>
      <c r="N1998" s="96">
        <v>165</v>
      </c>
      <c r="O1998" s="6">
        <f t="shared" si="666"/>
        <v>-165</v>
      </c>
      <c r="P1998" s="6">
        <f t="shared" si="658"/>
        <v>0</v>
      </c>
      <c r="Q1998" s="7">
        <f t="shared" si="659"/>
        <v>3474500.850000001</v>
      </c>
      <c r="R1998" s="44" t="str">
        <f>VLOOKUP(F1998,'Set up'!$A$2:$E$44,5,FALSE)</f>
        <v>Trsf</v>
      </c>
      <c r="S1998" s="1" t="s">
        <v>1955</v>
      </c>
    </row>
    <row r="1999" spans="1:19" ht="15" customHeight="1" x14ac:dyDescent="0.3">
      <c r="A1999" s="4">
        <v>45154</v>
      </c>
      <c r="B1999" s="5">
        <f t="shared" si="653"/>
        <v>8</v>
      </c>
      <c r="C1999" s="5">
        <f t="shared" si="654"/>
        <v>2023</v>
      </c>
      <c r="D1999" s="88" t="s">
        <v>1822</v>
      </c>
      <c r="E1999" s="5" t="str">
        <f>VLOOKUP(F1999,'Set up'!$A$2:$C$44,2,FALSE)</f>
        <v>C00000003</v>
      </c>
      <c r="F1999" s="1" t="s">
        <v>20</v>
      </c>
      <c r="G1999" s="99" t="s">
        <v>1433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55"/>
        <v>45199</v>
      </c>
      <c r="L1999" s="5">
        <f t="shared" si="656"/>
        <v>9</v>
      </c>
      <c r="M1999" s="5">
        <f t="shared" si="657"/>
        <v>2023</v>
      </c>
      <c r="N1999" s="96">
        <v>255</v>
      </c>
      <c r="P1999" s="6">
        <f t="shared" si="658"/>
        <v>255</v>
      </c>
      <c r="Q1999" s="7">
        <f t="shared" si="659"/>
        <v>3474755.850000001</v>
      </c>
      <c r="R1999" s="44" t="str">
        <f>VLOOKUP(F1999,'Set up'!$A$2:$E$44,5,FALSE)</f>
        <v>PD Chq</v>
      </c>
    </row>
    <row r="2000" spans="1:19" ht="15" customHeight="1" x14ac:dyDescent="0.3">
      <c r="A2000" s="4">
        <v>45154</v>
      </c>
      <c r="B2000" s="5">
        <f t="shared" ref="B2000:B2029" si="667">MONTH(A2000)</f>
        <v>8</v>
      </c>
      <c r="C2000" s="5">
        <f t="shared" ref="C2000:C2029" si="668">YEAR(A2000)</f>
        <v>2023</v>
      </c>
      <c r="D2000" s="88" t="s">
        <v>1822</v>
      </c>
      <c r="E2000" s="5" t="str">
        <f>VLOOKUP(F2000,'Set up'!$A$2:$C$44,2,FALSE)</f>
        <v>C00000003</v>
      </c>
      <c r="F2000" s="1" t="s">
        <v>20</v>
      </c>
      <c r="G2000" s="99" t="s">
        <v>793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69">A2000+J2000</f>
        <v>45199</v>
      </c>
      <c r="L2000" s="5">
        <f t="shared" ref="L2000:L2027" si="670">MONTH(K2000)</f>
        <v>9</v>
      </c>
      <c r="M2000" s="5">
        <f t="shared" ref="M2000:M2027" si="671">YEAR(K2000)</f>
        <v>2023</v>
      </c>
      <c r="N2000" s="96">
        <v>325</v>
      </c>
      <c r="P2000" s="6">
        <f t="shared" ref="P2000:P2029" si="672">SUM(N2000+O2000)</f>
        <v>325</v>
      </c>
      <c r="Q2000" s="7">
        <f t="shared" ref="Q2000:Q2029" si="673">SUM(Q1999+N2000)</f>
        <v>3475080.850000001</v>
      </c>
      <c r="R2000" s="44" t="str">
        <f>VLOOKUP(F2000,'Set up'!$A$2:$E$44,5,FALSE)</f>
        <v>PD Chq</v>
      </c>
    </row>
    <row r="2001" spans="1:19" ht="15" customHeight="1" x14ac:dyDescent="0.3">
      <c r="A2001" s="4">
        <v>45154</v>
      </c>
      <c r="B2001" s="5">
        <f t="shared" si="667"/>
        <v>8</v>
      </c>
      <c r="C2001" s="5">
        <f t="shared" si="668"/>
        <v>2023</v>
      </c>
      <c r="D2001" s="88" t="s">
        <v>1822</v>
      </c>
      <c r="E2001" s="5" t="str">
        <f>VLOOKUP(F2001,'Set up'!$A$2:$C$44,2,FALSE)</f>
        <v>C00000003</v>
      </c>
      <c r="F2001" s="1" t="s">
        <v>20</v>
      </c>
      <c r="G2001" s="99" t="s">
        <v>1407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69"/>
        <v>45199</v>
      </c>
      <c r="L2001" s="5">
        <f t="shared" si="670"/>
        <v>9</v>
      </c>
      <c r="M2001" s="5">
        <f t="shared" si="671"/>
        <v>2023</v>
      </c>
      <c r="N2001" s="96">
        <v>50</v>
      </c>
      <c r="P2001" s="6">
        <f t="shared" si="672"/>
        <v>50</v>
      </c>
      <c r="Q2001" s="7">
        <f t="shared" si="673"/>
        <v>3475130.850000001</v>
      </c>
      <c r="R2001" s="44" t="str">
        <f>VLOOKUP(F2001,'Set up'!$A$2:$E$44,5,FALSE)</f>
        <v>PD Chq</v>
      </c>
    </row>
    <row r="2002" spans="1:19" ht="15" customHeight="1" x14ac:dyDescent="0.3">
      <c r="A2002" s="4">
        <v>45155</v>
      </c>
      <c r="B2002" s="5">
        <f t="shared" si="667"/>
        <v>8</v>
      </c>
      <c r="C2002" s="5">
        <f t="shared" si="668"/>
        <v>2023</v>
      </c>
      <c r="D2002" s="88" t="s">
        <v>1823</v>
      </c>
      <c r="E2002" s="5" t="str">
        <f>VLOOKUP(F2002,'Set up'!$A$2:$C$44,2,FALSE)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69"/>
        <v>45155</v>
      </c>
      <c r="L2002" s="5">
        <f t="shared" si="670"/>
        <v>8</v>
      </c>
      <c r="M2002" s="5">
        <f t="shared" si="671"/>
        <v>2023</v>
      </c>
      <c r="N2002" s="96">
        <v>1694</v>
      </c>
      <c r="O2002" s="6">
        <f t="shared" ref="O2002:O2005" si="674">-N2002</f>
        <v>-1694</v>
      </c>
      <c r="P2002" s="6">
        <f t="shared" si="672"/>
        <v>0</v>
      </c>
      <c r="Q2002" s="7">
        <f t="shared" si="673"/>
        <v>3476824.850000001</v>
      </c>
      <c r="R2002" s="44" t="str">
        <f>VLOOKUP(F2002,'Set up'!$A$2:$E$44,5,FALSE)</f>
        <v>Cash</v>
      </c>
      <c r="S2002" s="1" t="s">
        <v>1847</v>
      </c>
    </row>
    <row r="2003" spans="1:19" ht="15" customHeight="1" x14ac:dyDescent="0.3">
      <c r="A2003" s="4">
        <v>45155</v>
      </c>
      <c r="B2003" s="5">
        <f t="shared" si="667"/>
        <v>8</v>
      </c>
      <c r="C2003" s="5">
        <f t="shared" si="668"/>
        <v>2023</v>
      </c>
      <c r="D2003" s="88" t="s">
        <v>1823</v>
      </c>
      <c r="E2003" s="5" t="str">
        <f>VLOOKUP(F2003,'Set up'!$A$2:$C$44,2,FALSE)</f>
        <v>C00000014</v>
      </c>
      <c r="F2003" s="1" t="s">
        <v>263</v>
      </c>
      <c r="G2003" s="99" t="s">
        <v>990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69"/>
        <v>45155</v>
      </c>
      <c r="L2003" s="5">
        <f t="shared" si="670"/>
        <v>8</v>
      </c>
      <c r="M2003" s="5">
        <f t="shared" si="671"/>
        <v>2023</v>
      </c>
      <c r="N2003" s="96">
        <v>702</v>
      </c>
      <c r="O2003" s="6">
        <f t="shared" si="674"/>
        <v>-702</v>
      </c>
      <c r="P2003" s="6">
        <f t="shared" si="672"/>
        <v>0</v>
      </c>
      <c r="Q2003" s="7">
        <f t="shared" si="673"/>
        <v>3477526.850000001</v>
      </c>
      <c r="R2003" s="44" t="str">
        <f>VLOOKUP(F2003,'Set up'!$A$2:$E$44,5,FALSE)</f>
        <v>Cash</v>
      </c>
      <c r="S2003" s="1" t="s">
        <v>1847</v>
      </c>
    </row>
    <row r="2004" spans="1:19" ht="15" customHeight="1" x14ac:dyDescent="0.3">
      <c r="A2004" s="4">
        <v>45155</v>
      </c>
      <c r="B2004" s="5">
        <f t="shared" si="667"/>
        <v>8</v>
      </c>
      <c r="C2004" s="5">
        <f t="shared" si="668"/>
        <v>2023</v>
      </c>
      <c r="D2004" s="88" t="s">
        <v>1823</v>
      </c>
      <c r="E2004" s="5" t="str">
        <f>VLOOKUP(F2004,'Set up'!$A$2:$C$44,2,FALSE)</f>
        <v>C00000014</v>
      </c>
      <c r="F2004" s="1" t="s">
        <v>263</v>
      </c>
      <c r="G2004" s="99" t="s">
        <v>1470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69"/>
        <v>45155</v>
      </c>
      <c r="L2004" s="5">
        <f t="shared" si="670"/>
        <v>8</v>
      </c>
      <c r="M2004" s="5">
        <f t="shared" si="671"/>
        <v>2023</v>
      </c>
      <c r="N2004" s="96">
        <v>322.5</v>
      </c>
      <c r="O2004" s="6">
        <f t="shared" si="674"/>
        <v>-322.5</v>
      </c>
      <c r="P2004" s="6">
        <f t="shared" si="672"/>
        <v>0</v>
      </c>
      <c r="Q2004" s="7">
        <f t="shared" si="673"/>
        <v>3477849.350000001</v>
      </c>
      <c r="R2004" s="44" t="str">
        <f>VLOOKUP(F2004,'Set up'!$A$2:$E$44,5,FALSE)</f>
        <v>Cash</v>
      </c>
      <c r="S2004" s="1" t="s">
        <v>1847</v>
      </c>
    </row>
    <row r="2005" spans="1:19" ht="15" customHeight="1" x14ac:dyDescent="0.3">
      <c r="A2005" s="4">
        <v>45155</v>
      </c>
      <c r="B2005" s="5">
        <f t="shared" si="667"/>
        <v>8</v>
      </c>
      <c r="C2005" s="5">
        <f t="shared" si="668"/>
        <v>2023</v>
      </c>
      <c r="D2005" s="88" t="s">
        <v>1823</v>
      </c>
      <c r="E2005" s="5" t="str">
        <f>VLOOKUP(F2005,'Set up'!$A$2:$C$44,2,FALSE)</f>
        <v>C00000014</v>
      </c>
      <c r="F2005" s="1" t="s">
        <v>263</v>
      </c>
      <c r="G2005" s="99" t="s">
        <v>896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69"/>
        <v>45155</v>
      </c>
      <c r="L2005" s="5">
        <f t="shared" si="670"/>
        <v>8</v>
      </c>
      <c r="M2005" s="5">
        <f t="shared" si="671"/>
        <v>2023</v>
      </c>
      <c r="N2005" s="96">
        <v>160</v>
      </c>
      <c r="O2005" s="6">
        <f t="shared" si="674"/>
        <v>-160</v>
      </c>
      <c r="P2005" s="6">
        <f t="shared" si="672"/>
        <v>0</v>
      </c>
      <c r="Q2005" s="7">
        <f t="shared" si="673"/>
        <v>3478009.350000001</v>
      </c>
      <c r="R2005" s="44" t="str">
        <f>VLOOKUP(F2005,'Set up'!$A$2:$E$44,5,FALSE)</f>
        <v>Cash</v>
      </c>
      <c r="S2005" s="1" t="s">
        <v>1847</v>
      </c>
    </row>
    <row r="2006" spans="1:19" ht="15" customHeight="1" x14ac:dyDescent="0.3">
      <c r="A2006" s="4">
        <v>45155</v>
      </c>
      <c r="B2006" s="5">
        <f t="shared" si="667"/>
        <v>8</v>
      </c>
      <c r="C2006" s="5">
        <f t="shared" si="668"/>
        <v>2023</v>
      </c>
      <c r="D2006" s="88" t="s">
        <v>1824</v>
      </c>
      <c r="E2006" s="5" t="str">
        <f>VLOOKUP(F2006,'Set up'!$A$2:$C$44,2,FALSE)</f>
        <v>C00000019</v>
      </c>
      <c r="F2006" s="1" t="s">
        <v>402</v>
      </c>
      <c r="G2006" s="99" t="s">
        <v>793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69"/>
        <v>45155</v>
      </c>
      <c r="L2006" s="5">
        <f t="shared" si="670"/>
        <v>8</v>
      </c>
      <c r="M2006" s="5">
        <f t="shared" si="671"/>
        <v>2023</v>
      </c>
      <c r="N2006" s="96">
        <v>250</v>
      </c>
      <c r="P2006" s="6">
        <f t="shared" si="672"/>
        <v>250</v>
      </c>
      <c r="Q2006" s="7">
        <f t="shared" si="673"/>
        <v>3478259.350000001</v>
      </c>
      <c r="R2006" s="44" t="str">
        <f>VLOOKUP(F2006,'Set up'!$A$2:$E$44,5,FALSE)</f>
        <v>Trsf</v>
      </c>
    </row>
    <row r="2007" spans="1:19" ht="15" customHeight="1" x14ac:dyDescent="0.3">
      <c r="A2007" s="4">
        <v>45159</v>
      </c>
      <c r="B2007" s="5">
        <f t="shared" si="667"/>
        <v>8</v>
      </c>
      <c r="C2007" s="5">
        <f t="shared" si="668"/>
        <v>2023</v>
      </c>
      <c r="D2007" s="88" t="s">
        <v>1825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69"/>
        <v>45159</v>
      </c>
      <c r="L2007" s="5">
        <f t="shared" si="670"/>
        <v>8</v>
      </c>
      <c r="M2007" s="5">
        <f t="shared" si="671"/>
        <v>2023</v>
      </c>
      <c r="N2007" s="96">
        <v>1738</v>
      </c>
      <c r="P2007" s="6">
        <f t="shared" si="672"/>
        <v>1738</v>
      </c>
      <c r="Q2007" s="7">
        <f t="shared" si="673"/>
        <v>3479997.350000001</v>
      </c>
      <c r="R2007" s="44" t="str">
        <f>VLOOKUP(F2007,'Set up'!$A$2:$E$44,5,FALSE)</f>
        <v>Chq</v>
      </c>
    </row>
    <row r="2008" spans="1:19" ht="15" customHeight="1" x14ac:dyDescent="0.3">
      <c r="A2008" s="4">
        <v>45159</v>
      </c>
      <c r="B2008" s="5">
        <f t="shared" si="667"/>
        <v>8</v>
      </c>
      <c r="C2008" s="5">
        <f t="shared" si="668"/>
        <v>2023</v>
      </c>
      <c r="D2008" s="88" t="s">
        <v>1825</v>
      </c>
      <c r="E2008" s="5" t="str">
        <f>VLOOKUP(F2008,'Set up'!$A$2:$C$44,2,FALSE)</f>
        <v>C00000006</v>
      </c>
      <c r="F2008" s="1" t="s">
        <v>43</v>
      </c>
      <c r="G2008" s="99" t="s">
        <v>1799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69"/>
        <v>45159</v>
      </c>
      <c r="L2008" s="5">
        <f t="shared" si="670"/>
        <v>8</v>
      </c>
      <c r="M2008" s="5">
        <f t="shared" si="671"/>
        <v>2023</v>
      </c>
      <c r="N2008" s="96">
        <v>702</v>
      </c>
      <c r="P2008" s="6">
        <f t="shared" si="672"/>
        <v>702</v>
      </c>
      <c r="Q2008" s="7">
        <f t="shared" si="673"/>
        <v>3480699.350000001</v>
      </c>
      <c r="R2008" s="44" t="str">
        <f>VLOOKUP(F2008,'Set up'!$A$2:$E$44,5,FALSE)</f>
        <v>Chq</v>
      </c>
    </row>
    <row r="2009" spans="1:19" ht="15" customHeight="1" x14ac:dyDescent="0.3">
      <c r="A2009" s="4">
        <v>45160</v>
      </c>
      <c r="B2009" s="5">
        <f t="shared" si="667"/>
        <v>8</v>
      </c>
      <c r="C2009" s="5">
        <f t="shared" si="668"/>
        <v>2023</v>
      </c>
      <c r="D2009" s="88" t="s">
        <v>1826</v>
      </c>
      <c r="E2009" s="5" t="str">
        <f>VLOOKUP(F2009,'Set up'!$A$2:$C$44,2,FALSE)</f>
        <v>C00000037</v>
      </c>
      <c r="F2009" s="1" t="s">
        <v>1311</v>
      </c>
      <c r="G2009" s="99" t="s">
        <v>721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69"/>
        <v>45190</v>
      </c>
      <c r="L2009" s="5">
        <f t="shared" si="670"/>
        <v>9</v>
      </c>
      <c r="M2009" s="5">
        <f t="shared" si="671"/>
        <v>2023</v>
      </c>
      <c r="N2009" s="96">
        <v>6952</v>
      </c>
      <c r="O2009" s="6">
        <f t="shared" ref="O2009:O2014" si="675">-N2009</f>
        <v>-6952</v>
      </c>
      <c r="P2009" s="6">
        <f t="shared" si="672"/>
        <v>0</v>
      </c>
      <c r="Q2009" s="7">
        <f t="shared" si="673"/>
        <v>3487651.350000001</v>
      </c>
      <c r="R2009" s="44" t="str">
        <f>VLOOKUP(F2009,'Set up'!$A$2:$E$44,5,FALSE)</f>
        <v>Chq</v>
      </c>
      <c r="S2009" s="1" t="s">
        <v>1988</v>
      </c>
    </row>
    <row r="2010" spans="1:19" ht="15" customHeight="1" x14ac:dyDescent="0.3">
      <c r="A2010" s="4">
        <v>45160</v>
      </c>
      <c r="B2010" s="5">
        <f t="shared" si="667"/>
        <v>8</v>
      </c>
      <c r="C2010" s="5">
        <f t="shared" si="668"/>
        <v>2023</v>
      </c>
      <c r="D2010" s="88" t="s">
        <v>1826</v>
      </c>
      <c r="E2010" s="5" t="str">
        <f>VLOOKUP(F2010,'Set up'!$A$2:$C$44,2,FALSE)</f>
        <v>C00000037</v>
      </c>
      <c r="F2010" s="1" t="s">
        <v>1311</v>
      </c>
      <c r="G2010" s="99" t="s">
        <v>709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69"/>
        <v>45190</v>
      </c>
      <c r="L2010" s="5">
        <f t="shared" si="670"/>
        <v>9</v>
      </c>
      <c r="M2010" s="5">
        <f t="shared" si="671"/>
        <v>2023</v>
      </c>
      <c r="N2010" s="96">
        <v>2106</v>
      </c>
      <c r="O2010" s="6">
        <f t="shared" si="675"/>
        <v>-2106</v>
      </c>
      <c r="P2010" s="6">
        <f t="shared" si="672"/>
        <v>0</v>
      </c>
      <c r="Q2010" s="7">
        <f t="shared" si="673"/>
        <v>3489757.350000001</v>
      </c>
      <c r="R2010" s="44" t="str">
        <f>VLOOKUP(F2010,'Set up'!$A$2:$E$44,5,FALSE)</f>
        <v>Chq</v>
      </c>
      <c r="S2010" s="1" t="s">
        <v>1988</v>
      </c>
    </row>
    <row r="2011" spans="1:19" ht="15" customHeight="1" x14ac:dyDescent="0.3">
      <c r="A2011" s="4">
        <v>45160</v>
      </c>
      <c r="B2011" s="5">
        <f t="shared" si="667"/>
        <v>8</v>
      </c>
      <c r="C2011" s="5">
        <f t="shared" si="668"/>
        <v>2023</v>
      </c>
      <c r="D2011" s="88" t="s">
        <v>1826</v>
      </c>
      <c r="E2011" s="5" t="str">
        <f>VLOOKUP(F2011,'Set up'!$A$2:$C$44,2,FALSE)</f>
        <v>C00000037</v>
      </c>
      <c r="F2011" s="1" t="s">
        <v>1311</v>
      </c>
      <c r="G2011" s="99" t="s">
        <v>1407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69"/>
        <v>45190</v>
      </c>
      <c r="L2011" s="5">
        <f t="shared" si="670"/>
        <v>9</v>
      </c>
      <c r="M2011" s="5">
        <f t="shared" si="671"/>
        <v>2023</v>
      </c>
      <c r="N2011" s="96">
        <v>144</v>
      </c>
      <c r="O2011" s="6">
        <f t="shared" si="675"/>
        <v>-144</v>
      </c>
      <c r="P2011" s="6">
        <f t="shared" si="672"/>
        <v>0</v>
      </c>
      <c r="Q2011" s="7">
        <f t="shared" si="673"/>
        <v>3489901.350000001</v>
      </c>
      <c r="R2011" s="44" t="str">
        <f>VLOOKUP(F2011,'Set up'!$A$2:$E$44,5,FALSE)</f>
        <v>Chq</v>
      </c>
      <c r="S2011" s="1" t="s">
        <v>1988</v>
      </c>
    </row>
    <row r="2012" spans="1:19" ht="15" customHeight="1" x14ac:dyDescent="0.3">
      <c r="A2012" s="4">
        <v>45160</v>
      </c>
      <c r="B2012" s="5">
        <f t="shared" si="667"/>
        <v>8</v>
      </c>
      <c r="C2012" s="5">
        <f t="shared" si="668"/>
        <v>2023</v>
      </c>
      <c r="D2012" s="88" t="s">
        <v>1826</v>
      </c>
      <c r="E2012" s="5" t="str">
        <f>VLOOKUP(F2012,'Set up'!$A$2:$C$44,2,FALSE)</f>
        <v>C00000037</v>
      </c>
      <c r="F2012" s="1" t="s">
        <v>1311</v>
      </c>
      <c r="G2012" s="99" t="s">
        <v>1112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69"/>
        <v>45190</v>
      </c>
      <c r="L2012" s="5">
        <f t="shared" si="670"/>
        <v>9</v>
      </c>
      <c r="M2012" s="5">
        <f t="shared" si="671"/>
        <v>2023</v>
      </c>
      <c r="N2012" s="96">
        <v>187.5</v>
      </c>
      <c r="O2012" s="6">
        <f t="shared" si="675"/>
        <v>-187.5</v>
      </c>
      <c r="P2012" s="6">
        <f t="shared" si="672"/>
        <v>0</v>
      </c>
      <c r="Q2012" s="7">
        <f t="shared" si="673"/>
        <v>3490088.850000001</v>
      </c>
      <c r="R2012" s="44" t="str">
        <f>VLOOKUP(F2012,'Set up'!$A$2:$E$44,5,FALSE)</f>
        <v>Chq</v>
      </c>
      <c r="S2012" s="1" t="s">
        <v>1988</v>
      </c>
    </row>
    <row r="2013" spans="1:19" ht="15" customHeight="1" x14ac:dyDescent="0.3">
      <c r="A2013" s="4">
        <v>45160</v>
      </c>
      <c r="B2013" s="5">
        <f t="shared" si="667"/>
        <v>8</v>
      </c>
      <c r="C2013" s="5">
        <f t="shared" si="668"/>
        <v>2023</v>
      </c>
      <c r="D2013" s="88" t="s">
        <v>1826</v>
      </c>
      <c r="E2013" s="5" t="str">
        <f>VLOOKUP(F2013,'Set up'!$A$2:$C$44,2,FALSE)</f>
        <v>C00000037</v>
      </c>
      <c r="F2013" s="1" t="s">
        <v>1311</v>
      </c>
      <c r="G2013" s="99" t="s">
        <v>1470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69"/>
        <v>45190</v>
      </c>
      <c r="L2013" s="5">
        <f t="shared" si="670"/>
        <v>9</v>
      </c>
      <c r="M2013" s="5">
        <f t="shared" si="671"/>
        <v>2023</v>
      </c>
      <c r="N2013" s="96">
        <v>650</v>
      </c>
      <c r="O2013" s="6">
        <f t="shared" si="675"/>
        <v>-650</v>
      </c>
      <c r="P2013" s="6">
        <f t="shared" si="672"/>
        <v>0</v>
      </c>
      <c r="Q2013" s="7">
        <f t="shared" si="673"/>
        <v>3490738.850000001</v>
      </c>
      <c r="R2013" s="44" t="str">
        <f>VLOOKUP(F2013,'Set up'!$A$2:$E$44,5,FALSE)</f>
        <v>Chq</v>
      </c>
      <c r="S2013" s="1" t="s">
        <v>1988</v>
      </c>
    </row>
    <row r="2014" spans="1:19" ht="15" customHeight="1" x14ac:dyDescent="0.3">
      <c r="A2014" s="4">
        <v>45160</v>
      </c>
      <c r="B2014" s="5">
        <f t="shared" si="667"/>
        <v>8</v>
      </c>
      <c r="C2014" s="5">
        <f t="shared" si="668"/>
        <v>2023</v>
      </c>
      <c r="D2014" s="88" t="s">
        <v>1826</v>
      </c>
      <c r="E2014" s="5" t="str">
        <f>VLOOKUP(F2014,'Set up'!$A$2:$C$44,2,FALSE)</f>
        <v>C00000037</v>
      </c>
      <c r="F2014" s="1" t="s">
        <v>1311</v>
      </c>
      <c r="G2014" s="99" t="s">
        <v>1548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69"/>
        <v>45190</v>
      </c>
      <c r="L2014" s="5">
        <f t="shared" si="670"/>
        <v>9</v>
      </c>
      <c r="M2014" s="5">
        <f t="shared" si="671"/>
        <v>2023</v>
      </c>
      <c r="N2014" s="96">
        <v>930</v>
      </c>
      <c r="O2014" s="6">
        <f t="shared" si="675"/>
        <v>-930</v>
      </c>
      <c r="P2014" s="6">
        <f t="shared" si="672"/>
        <v>0</v>
      </c>
      <c r="Q2014" s="7">
        <f t="shared" si="673"/>
        <v>3491668.850000001</v>
      </c>
      <c r="R2014" s="44" t="str">
        <f>VLOOKUP(F2014,'Set up'!$A$2:$E$44,5,FALSE)</f>
        <v>Chq</v>
      </c>
      <c r="S2014" s="1" t="s">
        <v>1988</v>
      </c>
    </row>
    <row r="2015" spans="1:19" ht="15" customHeight="1" x14ac:dyDescent="0.3">
      <c r="A2015" s="4">
        <v>45160</v>
      </c>
      <c r="B2015" s="5">
        <f t="shared" si="667"/>
        <v>8</v>
      </c>
      <c r="C2015" s="5">
        <f t="shared" si="668"/>
        <v>2023</v>
      </c>
      <c r="D2015" s="88" t="s">
        <v>1827</v>
      </c>
      <c r="E2015" s="5" t="str">
        <f>VLOOKUP(F2015,'Set up'!$A$2:$C$44,2,FALSE)</f>
        <v>C00000020</v>
      </c>
      <c r="F2015" s="1" t="s">
        <v>411</v>
      </c>
      <c r="G2015" s="99" t="s">
        <v>1112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69"/>
        <v>45160</v>
      </c>
      <c r="L2015" s="5">
        <f t="shared" si="670"/>
        <v>8</v>
      </c>
      <c r="M2015" s="5">
        <f t="shared" si="671"/>
        <v>2023</v>
      </c>
      <c r="N2015" s="96">
        <v>187.5</v>
      </c>
      <c r="P2015" s="6">
        <f t="shared" si="672"/>
        <v>187.5</v>
      </c>
      <c r="Q2015" s="7">
        <f t="shared" si="673"/>
        <v>3491856.350000001</v>
      </c>
      <c r="R2015" s="44" t="str">
        <f>VLOOKUP(F2015,'Set up'!$A$2:$E$44,5,FALSE)</f>
        <v>Trsf</v>
      </c>
    </row>
    <row r="2016" spans="1:19" ht="15" customHeight="1" x14ac:dyDescent="0.3">
      <c r="A2016" s="4">
        <v>45160</v>
      </c>
      <c r="B2016" s="5">
        <f t="shared" si="667"/>
        <v>8</v>
      </c>
      <c r="C2016" s="5">
        <f t="shared" si="668"/>
        <v>2023</v>
      </c>
      <c r="D2016" s="88" t="s">
        <v>1828</v>
      </c>
      <c r="E2016" s="5" t="str">
        <f>VLOOKUP(F2016,'Set up'!$A$2:$C$44,2,FALSE)</f>
        <v>C00000020</v>
      </c>
      <c r="F2016" s="1" t="s">
        <v>411</v>
      </c>
      <c r="G2016" s="99" t="s">
        <v>1736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69"/>
        <v>45160</v>
      </c>
      <c r="L2016" s="5">
        <f t="shared" si="670"/>
        <v>8</v>
      </c>
      <c r="M2016" s="5">
        <f t="shared" si="671"/>
        <v>2023</v>
      </c>
      <c r="N2016" s="96">
        <v>4686</v>
      </c>
      <c r="P2016" s="6">
        <f t="shared" si="672"/>
        <v>4686</v>
      </c>
      <c r="Q2016" s="7">
        <f t="shared" si="673"/>
        <v>3496542.350000001</v>
      </c>
      <c r="R2016" s="44" t="str">
        <f>VLOOKUP(F2016,'Set up'!$A$2:$E$44,5,FALSE)</f>
        <v>Trsf</v>
      </c>
    </row>
    <row r="2017" spans="1:19" ht="15" customHeight="1" x14ac:dyDescent="0.3">
      <c r="A2017" s="4">
        <v>45160</v>
      </c>
      <c r="B2017" s="5">
        <f t="shared" si="667"/>
        <v>8</v>
      </c>
      <c r="C2017" s="5">
        <f t="shared" si="668"/>
        <v>2023</v>
      </c>
      <c r="D2017" s="88" t="s">
        <v>1828</v>
      </c>
      <c r="E2017" s="5" t="str">
        <f>VLOOKUP(F2017,'Set up'!$A$2:$C$44,2,FALSE)</f>
        <v>C00000020</v>
      </c>
      <c r="F2017" s="1" t="s">
        <v>411</v>
      </c>
      <c r="G2017" s="99" t="s">
        <v>915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69"/>
        <v>45160</v>
      </c>
      <c r="L2017" s="5">
        <f t="shared" si="670"/>
        <v>8</v>
      </c>
      <c r="M2017" s="5">
        <f t="shared" si="671"/>
        <v>2023</v>
      </c>
      <c r="N2017" s="96">
        <v>1701</v>
      </c>
      <c r="P2017" s="6">
        <f t="shared" si="672"/>
        <v>1701</v>
      </c>
      <c r="Q2017" s="7">
        <f t="shared" si="673"/>
        <v>3498243.350000001</v>
      </c>
      <c r="R2017" s="44" t="str">
        <f>VLOOKUP(F2017,'Set up'!$A$2:$E$44,5,FALSE)</f>
        <v>Trsf</v>
      </c>
    </row>
    <row r="2018" spans="1:19" ht="15" customHeight="1" x14ac:dyDescent="0.3">
      <c r="A2018" s="4">
        <v>45160</v>
      </c>
      <c r="B2018" s="5">
        <f t="shared" si="667"/>
        <v>8</v>
      </c>
      <c r="C2018" s="5">
        <f t="shared" si="668"/>
        <v>2023</v>
      </c>
      <c r="D2018" s="88" t="s">
        <v>1828</v>
      </c>
      <c r="E2018" s="5" t="str">
        <f>VLOOKUP(F2018,'Set up'!$A$2:$C$44,2,FALSE)</f>
        <v>C00000020</v>
      </c>
      <c r="F2018" s="1" t="s">
        <v>411</v>
      </c>
      <c r="G2018" s="99" t="s">
        <v>780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69"/>
        <v>45160</v>
      </c>
      <c r="L2018" s="5">
        <f t="shared" si="670"/>
        <v>8</v>
      </c>
      <c r="M2018" s="5">
        <f t="shared" si="671"/>
        <v>2023</v>
      </c>
      <c r="N2018" s="96">
        <v>200</v>
      </c>
      <c r="P2018" s="6">
        <f t="shared" si="672"/>
        <v>200</v>
      </c>
      <c r="Q2018" s="7">
        <f t="shared" si="673"/>
        <v>3498443.350000001</v>
      </c>
      <c r="R2018" s="44" t="str">
        <f>VLOOKUP(F2018,'Set up'!$A$2:$E$44,5,FALSE)</f>
        <v>Trsf</v>
      </c>
    </row>
    <row r="2019" spans="1:19" ht="15" customHeight="1" x14ac:dyDescent="0.3">
      <c r="A2019" s="4">
        <v>45160</v>
      </c>
      <c r="B2019" s="5">
        <f t="shared" si="667"/>
        <v>8</v>
      </c>
      <c r="C2019" s="5">
        <f t="shared" si="668"/>
        <v>2023</v>
      </c>
      <c r="D2019" s="88" t="s">
        <v>1829</v>
      </c>
      <c r="E2019" s="5" t="str">
        <f>VLOOKUP(F2019,'Set up'!$A$2:$C$44,2,FALSE)</f>
        <v>C00000019</v>
      </c>
      <c r="F2019" s="1" t="s">
        <v>402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69"/>
        <v>45160</v>
      </c>
      <c r="L2019" s="5">
        <f t="shared" si="670"/>
        <v>8</v>
      </c>
      <c r="M2019" s="5">
        <f t="shared" si="671"/>
        <v>2023</v>
      </c>
      <c r="N2019" s="96">
        <v>1738</v>
      </c>
      <c r="P2019" s="6">
        <f t="shared" si="672"/>
        <v>1738</v>
      </c>
      <c r="Q2019" s="7">
        <f t="shared" si="673"/>
        <v>3500181.350000001</v>
      </c>
      <c r="R2019" s="44" t="str">
        <f>VLOOKUP(F2019,'Set up'!$A$2:$E$44,5,FALSE)</f>
        <v>Trsf</v>
      </c>
    </row>
    <row r="2020" spans="1:19" ht="15" customHeight="1" x14ac:dyDescent="0.3">
      <c r="A2020" s="4">
        <v>45161</v>
      </c>
      <c r="B2020" s="5">
        <f t="shared" si="667"/>
        <v>8</v>
      </c>
      <c r="C2020" s="5">
        <f t="shared" si="668"/>
        <v>2023</v>
      </c>
      <c r="D2020" s="88" t="s">
        <v>1830</v>
      </c>
      <c r="E2020" s="5" t="str">
        <f>VLOOKUP(F2020,'Set up'!$A$2:$C$44,2,FALSE)</f>
        <v>C00000034</v>
      </c>
      <c r="F2020" s="1" t="s">
        <v>1198</v>
      </c>
      <c r="G2020" s="11" t="s">
        <v>1358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69"/>
        <v>45161</v>
      </c>
      <c r="L2020" s="5">
        <f t="shared" si="670"/>
        <v>8</v>
      </c>
      <c r="M2020" s="5">
        <f t="shared" si="671"/>
        <v>2023</v>
      </c>
      <c r="N2020" s="96">
        <v>1738</v>
      </c>
      <c r="O2020" s="6">
        <f t="shared" ref="O2020:O2026" si="676">-N2020</f>
        <v>-1738</v>
      </c>
      <c r="P2020" s="6">
        <f t="shared" si="672"/>
        <v>0</v>
      </c>
      <c r="Q2020" s="7">
        <f t="shared" si="673"/>
        <v>3501919.350000001</v>
      </c>
      <c r="R2020" s="44" t="str">
        <f>VLOOKUP(F2020,'Set up'!$A$2:$E$44,5,FALSE)</f>
        <v>Trsf</v>
      </c>
      <c r="S2020" s="1" t="s">
        <v>1956</v>
      </c>
    </row>
    <row r="2021" spans="1:19" ht="15" customHeight="1" x14ac:dyDescent="0.3">
      <c r="A2021" s="4">
        <v>45162</v>
      </c>
      <c r="B2021" s="5">
        <f t="shared" si="667"/>
        <v>8</v>
      </c>
      <c r="C2021" s="5">
        <f t="shared" si="668"/>
        <v>2023</v>
      </c>
      <c r="D2021" s="88" t="s">
        <v>1831</v>
      </c>
      <c r="E2021" s="5" t="str">
        <f>VLOOKUP(F2021,'Set up'!$A$2:$C$44,2,FALSE)</f>
        <v>C00000034</v>
      </c>
      <c r="F2021" s="1" t="s">
        <v>1198</v>
      </c>
      <c r="G2021" s="99" t="s">
        <v>1358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69"/>
        <v>45162</v>
      </c>
      <c r="L2021" s="5">
        <f t="shared" si="670"/>
        <v>8</v>
      </c>
      <c r="M2021" s="5">
        <f t="shared" si="671"/>
        <v>2023</v>
      </c>
      <c r="N2021" s="96">
        <v>1738</v>
      </c>
      <c r="O2021" s="6">
        <f t="shared" si="676"/>
        <v>-1738</v>
      </c>
      <c r="P2021" s="6">
        <f t="shared" si="672"/>
        <v>0</v>
      </c>
      <c r="Q2021" s="7">
        <f t="shared" si="673"/>
        <v>3503657.350000001</v>
      </c>
      <c r="R2021" s="44" t="str">
        <f>VLOOKUP(F2021,'Set up'!$A$2:$E$44,5,FALSE)</f>
        <v>Trsf</v>
      </c>
      <c r="S2021" s="1" t="s">
        <v>1957</v>
      </c>
    </row>
    <row r="2022" spans="1:19" ht="15" customHeight="1" x14ac:dyDescent="0.3">
      <c r="A2022" s="4">
        <v>45162</v>
      </c>
      <c r="B2022" s="5">
        <f t="shared" si="667"/>
        <v>8</v>
      </c>
      <c r="C2022" s="5">
        <f t="shared" si="668"/>
        <v>2023</v>
      </c>
      <c r="D2022" s="88" t="s">
        <v>1831</v>
      </c>
      <c r="E2022" s="5" t="str">
        <f>VLOOKUP(F2022,'Set up'!$A$2:$C$44,2,FALSE)</f>
        <v>C00000034</v>
      </c>
      <c r="F2022" s="1" t="s">
        <v>1198</v>
      </c>
      <c r="G2022" s="99" t="s">
        <v>1820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69"/>
        <v>45162</v>
      </c>
      <c r="L2022" s="5">
        <f t="shared" si="670"/>
        <v>8</v>
      </c>
      <c r="M2022" s="5">
        <f t="shared" si="671"/>
        <v>2023</v>
      </c>
      <c r="N2022" s="96">
        <v>472</v>
      </c>
      <c r="O2022" s="6">
        <f t="shared" si="676"/>
        <v>-472</v>
      </c>
      <c r="P2022" s="6">
        <f t="shared" si="672"/>
        <v>0</v>
      </c>
      <c r="Q2022" s="7">
        <f t="shared" si="673"/>
        <v>3504129.350000001</v>
      </c>
      <c r="R2022" s="44" t="str">
        <f>VLOOKUP(F2022,'Set up'!$A$2:$E$44,5,FALSE)</f>
        <v>Trsf</v>
      </c>
      <c r="S2022" s="1" t="s">
        <v>1958</v>
      </c>
    </row>
    <row r="2023" spans="1:19" ht="15" customHeight="1" x14ac:dyDescent="0.3">
      <c r="A2023" s="4">
        <v>45163</v>
      </c>
      <c r="B2023" s="5">
        <f t="shared" si="667"/>
        <v>8</v>
      </c>
      <c r="C2023" s="5">
        <f t="shared" si="668"/>
        <v>2023</v>
      </c>
      <c r="D2023" s="88" t="s">
        <v>1832</v>
      </c>
      <c r="E2023" s="5" t="str">
        <f>VLOOKUP(F2023,'Set up'!$A$2:$C$44,2,FALSE)</f>
        <v>C00000021</v>
      </c>
      <c r="F2023" s="1" t="s">
        <v>493</v>
      </c>
      <c r="G2023" s="99" t="s">
        <v>718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69"/>
        <v>45163</v>
      </c>
      <c r="L2023" s="5">
        <f t="shared" si="670"/>
        <v>8</v>
      </c>
      <c r="M2023" s="5">
        <f t="shared" si="671"/>
        <v>2023</v>
      </c>
      <c r="N2023" s="96">
        <v>1738</v>
      </c>
      <c r="O2023" s="6">
        <f t="shared" si="676"/>
        <v>-1738</v>
      </c>
      <c r="P2023" s="6">
        <f t="shared" si="672"/>
        <v>0</v>
      </c>
      <c r="Q2023" s="7">
        <f t="shared" si="673"/>
        <v>3505867.350000001</v>
      </c>
      <c r="R2023" s="44" t="str">
        <f>VLOOKUP(F2023,'Set up'!$A$2:$E$44,5,FALSE)</f>
        <v>PD Chq</v>
      </c>
      <c r="S2023" s="1" t="s">
        <v>1985</v>
      </c>
    </row>
    <row r="2024" spans="1:19" ht="15" customHeight="1" x14ac:dyDescent="0.3">
      <c r="A2024" s="4">
        <v>45163</v>
      </c>
      <c r="B2024" s="5">
        <f t="shared" si="667"/>
        <v>8</v>
      </c>
      <c r="C2024" s="5">
        <f t="shared" si="668"/>
        <v>2023</v>
      </c>
      <c r="D2024" s="88" t="s">
        <v>1832</v>
      </c>
      <c r="E2024" s="5" t="str">
        <f>VLOOKUP(F2024,'Set up'!$A$2:$C$44,2,FALSE)</f>
        <v>C00000021</v>
      </c>
      <c r="F2024" s="1" t="s">
        <v>493</v>
      </c>
      <c r="G2024" s="99" t="s">
        <v>656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69"/>
        <v>45163</v>
      </c>
      <c r="L2024" s="5">
        <f t="shared" si="670"/>
        <v>8</v>
      </c>
      <c r="M2024" s="5">
        <f t="shared" si="671"/>
        <v>2023</v>
      </c>
      <c r="N2024" s="96">
        <v>702</v>
      </c>
      <c r="O2024" s="6">
        <f t="shared" si="676"/>
        <v>-702</v>
      </c>
      <c r="P2024" s="6">
        <f t="shared" si="672"/>
        <v>0</v>
      </c>
      <c r="Q2024" s="7">
        <f t="shared" si="673"/>
        <v>3506569.350000001</v>
      </c>
      <c r="R2024" s="44" t="str">
        <f>VLOOKUP(F2024,'Set up'!$A$2:$E$44,5,FALSE)</f>
        <v>PD Chq</v>
      </c>
      <c r="S2024" s="1" t="s">
        <v>1985</v>
      </c>
    </row>
    <row r="2025" spans="1:19" ht="15" customHeight="1" x14ac:dyDescent="0.3">
      <c r="A2025" s="4">
        <v>45163</v>
      </c>
      <c r="B2025" s="5">
        <f t="shared" si="667"/>
        <v>8</v>
      </c>
      <c r="C2025" s="5">
        <f t="shared" si="668"/>
        <v>2023</v>
      </c>
      <c r="D2025" s="88" t="s">
        <v>1832</v>
      </c>
      <c r="E2025" s="5" t="str">
        <f>VLOOKUP(F2025,'Set up'!$A$2:$C$44,2,FALSE)</f>
        <v>C00000021</v>
      </c>
      <c r="F2025" s="1" t="s">
        <v>493</v>
      </c>
      <c r="G2025" s="99" t="s">
        <v>1063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69"/>
        <v>45163</v>
      </c>
      <c r="L2025" s="5">
        <f t="shared" si="670"/>
        <v>8</v>
      </c>
      <c r="M2025" s="5">
        <f t="shared" si="671"/>
        <v>2023</v>
      </c>
      <c r="N2025" s="96">
        <v>95</v>
      </c>
      <c r="O2025" s="6">
        <f t="shared" si="676"/>
        <v>-95</v>
      </c>
      <c r="P2025" s="6">
        <f t="shared" si="672"/>
        <v>0</v>
      </c>
      <c r="Q2025" s="7">
        <f t="shared" si="673"/>
        <v>3506664.350000001</v>
      </c>
      <c r="R2025" s="44" t="str">
        <f>VLOOKUP(F2025,'Set up'!$A$2:$E$44,5,FALSE)</f>
        <v>PD Chq</v>
      </c>
      <c r="S2025" s="1" t="s">
        <v>1985</v>
      </c>
    </row>
    <row r="2026" spans="1:19" ht="15" customHeight="1" x14ac:dyDescent="0.3">
      <c r="A2026" s="4">
        <v>45163</v>
      </c>
      <c r="B2026" s="5">
        <f t="shared" si="667"/>
        <v>8</v>
      </c>
      <c r="C2026" s="5">
        <f t="shared" si="668"/>
        <v>2023</v>
      </c>
      <c r="D2026" s="88" t="s">
        <v>1832</v>
      </c>
      <c r="E2026" s="5" t="str">
        <f>VLOOKUP(F2026,'Set up'!$A$2:$C$44,2,FALSE)</f>
        <v>C00000021</v>
      </c>
      <c r="F2026" s="1" t="s">
        <v>493</v>
      </c>
      <c r="G2026" s="99" t="s">
        <v>1112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69"/>
        <v>45163</v>
      </c>
      <c r="L2026" s="5">
        <f t="shared" si="670"/>
        <v>8</v>
      </c>
      <c r="M2026" s="5">
        <f t="shared" si="671"/>
        <v>2023</v>
      </c>
      <c r="N2026" s="96">
        <v>312.5</v>
      </c>
      <c r="O2026" s="6">
        <f t="shared" si="676"/>
        <v>-312.5</v>
      </c>
      <c r="P2026" s="6">
        <f t="shared" si="672"/>
        <v>0</v>
      </c>
      <c r="Q2026" s="7">
        <f t="shared" si="673"/>
        <v>3506976.850000001</v>
      </c>
      <c r="R2026" s="44" t="str">
        <f>VLOOKUP(F2026,'Set up'!$A$2:$E$44,5,FALSE)</f>
        <v>PD Chq</v>
      </c>
      <c r="S2026" s="1" t="s">
        <v>1985</v>
      </c>
    </row>
    <row r="2027" spans="1:19" ht="15" customHeight="1" x14ac:dyDescent="0.3">
      <c r="A2027" s="4">
        <v>45164</v>
      </c>
      <c r="B2027" s="5">
        <f t="shared" si="667"/>
        <v>8</v>
      </c>
      <c r="C2027" s="5">
        <f t="shared" si="668"/>
        <v>2023</v>
      </c>
      <c r="D2027" s="88" t="s">
        <v>1833</v>
      </c>
      <c r="E2027" s="5" t="str">
        <f>VLOOKUP(F2027,'Set up'!$A$2:$C$44,2,FALSE)</f>
        <v>C00000019</v>
      </c>
      <c r="F2027" s="1" t="s">
        <v>402</v>
      </c>
      <c r="G2027" s="99" t="s">
        <v>1413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69"/>
        <v>45164</v>
      </c>
      <c r="L2027" s="5">
        <f t="shared" si="670"/>
        <v>8</v>
      </c>
      <c r="M2027" s="5">
        <f t="shared" si="671"/>
        <v>2023</v>
      </c>
      <c r="N2027" s="96">
        <v>421.2</v>
      </c>
      <c r="P2027" s="6">
        <f t="shared" si="672"/>
        <v>421.2</v>
      </c>
      <c r="Q2027" s="7">
        <f t="shared" si="673"/>
        <v>3507398.0500000012</v>
      </c>
      <c r="R2027" s="44" t="str">
        <f>VLOOKUP(F2027,'Set up'!$A$2:$E$44,5,FALSE)</f>
        <v>Trsf</v>
      </c>
    </row>
    <row r="2028" spans="1:19" ht="15" customHeight="1" x14ac:dyDescent="0.3">
      <c r="A2028" s="4">
        <v>45164</v>
      </c>
      <c r="B2028" s="5">
        <f t="shared" si="667"/>
        <v>8</v>
      </c>
      <c r="C2028" s="5">
        <f t="shared" si="668"/>
        <v>2023</v>
      </c>
      <c r="D2028" s="88" t="s">
        <v>1833</v>
      </c>
      <c r="E2028" s="5" t="str">
        <f>VLOOKUP(F2028,'Set up'!$A$2:$C$44,2,FALSE)</f>
        <v>C00000019</v>
      </c>
      <c r="F2028" s="1" t="s">
        <v>402</v>
      </c>
      <c r="G2028" s="99" t="s">
        <v>1471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77">A2028+J2028</f>
        <v>45164</v>
      </c>
      <c r="L2028" s="5">
        <f t="shared" ref="L2028:L2043" si="678">MONTH(K2028)</f>
        <v>8</v>
      </c>
      <c r="M2028" s="5">
        <f t="shared" ref="M2028:M2043" si="679">YEAR(K2028)</f>
        <v>2023</v>
      </c>
      <c r="N2028" s="96">
        <v>390</v>
      </c>
      <c r="P2028" s="6">
        <f t="shared" si="672"/>
        <v>390</v>
      </c>
      <c r="Q2028" s="7">
        <f t="shared" si="673"/>
        <v>3507788.0500000012</v>
      </c>
      <c r="R2028" s="44" t="str">
        <f>VLOOKUP(F2028,'Set up'!$A$2:$E$44,5,FALSE)</f>
        <v>Trsf</v>
      </c>
    </row>
    <row r="2029" spans="1:19" ht="15" customHeight="1" x14ac:dyDescent="0.3">
      <c r="A2029" s="4">
        <v>45166</v>
      </c>
      <c r="B2029" s="5">
        <f t="shared" si="667"/>
        <v>8</v>
      </c>
      <c r="C2029" s="5">
        <f t="shared" si="668"/>
        <v>2023</v>
      </c>
      <c r="D2029" s="88" t="s">
        <v>1835</v>
      </c>
      <c r="E2029" s="5" t="str">
        <f>VLOOKUP(F2029,'Set up'!$A$2:$C$44,2,FALSE)</f>
        <v>C00000034</v>
      </c>
      <c r="F2029" s="1" t="s">
        <v>1198</v>
      </c>
      <c r="G2029" s="99" t="s">
        <v>1199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77"/>
        <v>45166</v>
      </c>
      <c r="L2029" s="5">
        <f t="shared" si="678"/>
        <v>8</v>
      </c>
      <c r="M2029" s="5">
        <f t="shared" si="679"/>
        <v>2023</v>
      </c>
      <c r="N2029" s="96">
        <v>3476</v>
      </c>
      <c r="O2029" s="6">
        <f t="shared" ref="O2029:O2037" si="680">-N2029</f>
        <v>-3476</v>
      </c>
      <c r="P2029" s="6">
        <f t="shared" si="672"/>
        <v>0</v>
      </c>
      <c r="Q2029" s="7">
        <f t="shared" si="673"/>
        <v>3511264.0500000012</v>
      </c>
      <c r="R2029" s="44" t="str">
        <f>VLOOKUP(F2029,'Set up'!$A$2:$E$44,5,FALSE)</f>
        <v>Trsf</v>
      </c>
      <c r="S2029" s="1" t="s">
        <v>1959</v>
      </c>
    </row>
    <row r="2030" spans="1:19" ht="15" customHeight="1" x14ac:dyDescent="0.3">
      <c r="A2030" s="4">
        <v>45166</v>
      </c>
      <c r="B2030" s="5">
        <f t="shared" ref="B2030:B2043" si="681">MONTH(A2030)</f>
        <v>8</v>
      </c>
      <c r="C2030" s="5">
        <f t="shared" ref="C2030:C2043" si="682">YEAR(A2030)</f>
        <v>2023</v>
      </c>
      <c r="D2030" s="88" t="s">
        <v>1835</v>
      </c>
      <c r="E2030" s="5" t="str">
        <f>VLOOKUP(F2030,'Set up'!$A$2:$C$44,2,FALSE)</f>
        <v>C00000034</v>
      </c>
      <c r="F2030" s="1" t="s">
        <v>1198</v>
      </c>
      <c r="G2030" s="99" t="s">
        <v>1834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77"/>
        <v>45166</v>
      </c>
      <c r="L2030" s="5">
        <f t="shared" si="678"/>
        <v>8</v>
      </c>
      <c r="M2030" s="5">
        <f t="shared" si="679"/>
        <v>2023</v>
      </c>
      <c r="N2030" s="96">
        <v>438</v>
      </c>
      <c r="O2030" s="6">
        <f t="shared" si="680"/>
        <v>-438</v>
      </c>
      <c r="P2030" s="6">
        <f t="shared" ref="P2030:P2093" si="683">SUM(N2030+O2030)</f>
        <v>0</v>
      </c>
      <c r="Q2030" s="7">
        <f t="shared" ref="Q2030:Q2043" si="684">SUM(Q2029+N2030)</f>
        <v>3511702.0500000012</v>
      </c>
      <c r="R2030" s="44" t="str">
        <f>VLOOKUP(F2030,'Set up'!$A$2:$E$44,5,FALSE)</f>
        <v>Trsf</v>
      </c>
      <c r="S2030" s="1" t="s">
        <v>1960</v>
      </c>
    </row>
    <row r="2031" spans="1:19" ht="15" customHeight="1" x14ac:dyDescent="0.3">
      <c r="A2031" s="4">
        <v>45166</v>
      </c>
      <c r="B2031" s="5">
        <f t="shared" si="681"/>
        <v>8</v>
      </c>
      <c r="C2031" s="5">
        <f t="shared" si="682"/>
        <v>2023</v>
      </c>
      <c r="D2031" s="88" t="s">
        <v>1835</v>
      </c>
      <c r="E2031" s="5" t="str">
        <f>VLOOKUP(F2031,'Set up'!$A$2:$C$44,2,FALSE)</f>
        <v>C00000034</v>
      </c>
      <c r="F2031" s="1" t="s">
        <v>1198</v>
      </c>
      <c r="G2031" s="99" t="s">
        <v>1820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77"/>
        <v>45166</v>
      </c>
      <c r="L2031" s="5">
        <f t="shared" si="678"/>
        <v>8</v>
      </c>
      <c r="M2031" s="5">
        <f t="shared" si="679"/>
        <v>2023</v>
      </c>
      <c r="N2031" s="96">
        <v>472</v>
      </c>
      <c r="O2031" s="6">
        <f t="shared" si="680"/>
        <v>-472</v>
      </c>
      <c r="P2031" s="6">
        <f t="shared" si="683"/>
        <v>0</v>
      </c>
      <c r="Q2031" s="7">
        <f t="shared" si="684"/>
        <v>3512174.0500000012</v>
      </c>
      <c r="R2031" s="44" t="str">
        <f>VLOOKUP(F2031,'Set up'!$A$2:$E$44,5,FALSE)</f>
        <v>Trsf</v>
      </c>
      <c r="S2031" s="1" t="s">
        <v>1961</v>
      </c>
    </row>
    <row r="2032" spans="1:19" ht="15" customHeight="1" x14ac:dyDescent="0.3">
      <c r="A2032" s="4">
        <v>45166</v>
      </c>
      <c r="B2032" s="5">
        <f t="shared" si="681"/>
        <v>8</v>
      </c>
      <c r="C2032" s="5">
        <f t="shared" si="682"/>
        <v>2023</v>
      </c>
      <c r="D2032" s="88" t="s">
        <v>1835</v>
      </c>
      <c r="E2032" s="5" t="str">
        <f>VLOOKUP(F2032,'Set up'!$A$2:$C$44,2,FALSE)</f>
        <v>C00000034</v>
      </c>
      <c r="F2032" s="1" t="s">
        <v>1198</v>
      </c>
      <c r="G2032" s="99" t="s">
        <v>1063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77"/>
        <v>45166</v>
      </c>
      <c r="L2032" s="5">
        <f t="shared" si="678"/>
        <v>8</v>
      </c>
      <c r="M2032" s="5">
        <f t="shared" si="679"/>
        <v>2023</v>
      </c>
      <c r="N2032" s="96">
        <v>190</v>
      </c>
      <c r="O2032" s="6">
        <f t="shared" si="680"/>
        <v>-190</v>
      </c>
      <c r="P2032" s="6">
        <f t="shared" si="683"/>
        <v>0</v>
      </c>
      <c r="Q2032" s="7">
        <f t="shared" si="684"/>
        <v>3512364.0500000012</v>
      </c>
      <c r="R2032" s="44" t="str">
        <f>VLOOKUP(F2032,'Set up'!$A$2:$E$44,5,FALSE)</f>
        <v>Trsf</v>
      </c>
      <c r="S2032" s="1" t="s">
        <v>1962</v>
      </c>
    </row>
    <row r="2033" spans="1:19" ht="15" customHeight="1" x14ac:dyDescent="0.3">
      <c r="A2033" s="4">
        <v>45166</v>
      </c>
      <c r="B2033" s="5">
        <f t="shared" si="681"/>
        <v>8</v>
      </c>
      <c r="C2033" s="5">
        <f t="shared" si="682"/>
        <v>2023</v>
      </c>
      <c r="D2033" s="88" t="s">
        <v>1835</v>
      </c>
      <c r="E2033" s="5" t="str">
        <f>VLOOKUP(F2033,'Set up'!$A$2:$C$44,2,FALSE)</f>
        <v>C00000034</v>
      </c>
      <c r="F2033" s="1" t="s">
        <v>1198</v>
      </c>
      <c r="G2033" s="99" t="s">
        <v>1112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77"/>
        <v>45166</v>
      </c>
      <c r="L2033" s="5">
        <f t="shared" si="678"/>
        <v>8</v>
      </c>
      <c r="M2033" s="5">
        <f t="shared" si="679"/>
        <v>2023</v>
      </c>
      <c r="N2033" s="96">
        <v>125</v>
      </c>
      <c r="O2033" s="6">
        <f t="shared" si="680"/>
        <v>-125</v>
      </c>
      <c r="P2033" s="6">
        <f t="shared" si="683"/>
        <v>0</v>
      </c>
      <c r="Q2033" s="7">
        <f t="shared" si="684"/>
        <v>3512489.0500000012</v>
      </c>
      <c r="R2033" s="44" t="str">
        <f>VLOOKUP(F2033,'Set up'!$A$2:$E$44,5,FALSE)</f>
        <v>Trsf</v>
      </c>
      <c r="S2033" s="1" t="s">
        <v>1963</v>
      </c>
    </row>
    <row r="2034" spans="1:19" ht="15" customHeight="1" x14ac:dyDescent="0.3">
      <c r="A2034" s="4">
        <v>45166</v>
      </c>
      <c r="B2034" s="5">
        <f t="shared" si="681"/>
        <v>8</v>
      </c>
      <c r="C2034" s="5">
        <f t="shared" si="682"/>
        <v>2023</v>
      </c>
      <c r="D2034" s="88" t="s">
        <v>1835</v>
      </c>
      <c r="E2034" s="5" t="str">
        <f>VLOOKUP(F2034,'Set up'!$A$2:$C$44,2,FALSE)</f>
        <v>C00000034</v>
      </c>
      <c r="F2034" s="1" t="s">
        <v>1198</v>
      </c>
      <c r="G2034" s="99" t="s">
        <v>946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77"/>
        <v>45166</v>
      </c>
      <c r="L2034" s="5">
        <f t="shared" si="678"/>
        <v>8</v>
      </c>
      <c r="M2034" s="5">
        <f t="shared" si="679"/>
        <v>2023</v>
      </c>
      <c r="N2034" s="96">
        <v>420</v>
      </c>
      <c r="O2034" s="6">
        <f t="shared" si="680"/>
        <v>-420</v>
      </c>
      <c r="P2034" s="6">
        <f t="shared" si="683"/>
        <v>0</v>
      </c>
      <c r="Q2034" s="7">
        <f t="shared" si="684"/>
        <v>3512909.0500000012</v>
      </c>
      <c r="R2034" s="44" t="str">
        <f>VLOOKUP(F2034,'Set up'!$A$2:$E$44,5,FALSE)</f>
        <v>Trsf</v>
      </c>
      <c r="S2034" s="1" t="s">
        <v>1964</v>
      </c>
    </row>
    <row r="2035" spans="1:19" ht="15" customHeight="1" x14ac:dyDescent="0.3">
      <c r="A2035" s="4">
        <v>45166</v>
      </c>
      <c r="B2035" s="5">
        <f t="shared" si="681"/>
        <v>8</v>
      </c>
      <c r="C2035" s="5">
        <f t="shared" si="682"/>
        <v>2023</v>
      </c>
      <c r="D2035" s="88" t="s">
        <v>1835</v>
      </c>
      <c r="E2035" s="5" t="str">
        <f>VLOOKUP(F2035,'Set up'!$A$2:$C$44,2,FALSE)</f>
        <v>C00000034</v>
      </c>
      <c r="F2035" s="1" t="s">
        <v>1198</v>
      </c>
      <c r="G2035" s="99" t="s">
        <v>1821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77"/>
        <v>45166</v>
      </c>
      <c r="L2035" s="5">
        <f t="shared" si="678"/>
        <v>8</v>
      </c>
      <c r="M2035" s="5">
        <f t="shared" si="679"/>
        <v>2023</v>
      </c>
      <c r="N2035" s="96">
        <v>160</v>
      </c>
      <c r="O2035" s="6">
        <f t="shared" si="680"/>
        <v>-160</v>
      </c>
      <c r="P2035" s="6">
        <f t="shared" si="683"/>
        <v>0</v>
      </c>
      <c r="Q2035" s="7">
        <f t="shared" si="684"/>
        <v>3513069.0500000012</v>
      </c>
      <c r="R2035" s="44" t="str">
        <f>VLOOKUP(F2035,'Set up'!$A$2:$E$44,5,FALSE)</f>
        <v>Trsf</v>
      </c>
      <c r="S2035" s="1" t="s">
        <v>1965</v>
      </c>
    </row>
    <row r="2036" spans="1:19" ht="15" customHeight="1" x14ac:dyDescent="0.3">
      <c r="A2036" s="4">
        <v>45166</v>
      </c>
      <c r="B2036" s="5">
        <f t="shared" si="681"/>
        <v>8</v>
      </c>
      <c r="C2036" s="5">
        <f t="shared" si="682"/>
        <v>2023</v>
      </c>
      <c r="D2036" s="88" t="s">
        <v>1835</v>
      </c>
      <c r="E2036" s="5" t="str">
        <f>VLOOKUP(F2036,'Set up'!$A$2:$C$44,2,FALSE)</f>
        <v>C00000034</v>
      </c>
      <c r="F2036" s="1" t="s">
        <v>1198</v>
      </c>
      <c r="G2036" s="99" t="s">
        <v>1407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77"/>
        <v>45166</v>
      </c>
      <c r="L2036" s="5">
        <f t="shared" si="678"/>
        <v>8</v>
      </c>
      <c r="M2036" s="5">
        <f t="shared" si="679"/>
        <v>2023</v>
      </c>
      <c r="N2036" s="96">
        <v>100</v>
      </c>
      <c r="O2036" s="6">
        <f t="shared" si="680"/>
        <v>-100</v>
      </c>
      <c r="P2036" s="6">
        <f t="shared" si="683"/>
        <v>0</v>
      </c>
      <c r="Q2036" s="7">
        <f t="shared" si="684"/>
        <v>3513169.0500000012</v>
      </c>
      <c r="R2036" s="44" t="str">
        <f>VLOOKUP(F2036,'Set up'!$A$2:$E$44,5,FALSE)</f>
        <v>Trsf</v>
      </c>
      <c r="S2036" s="1" t="s">
        <v>1966</v>
      </c>
    </row>
    <row r="2037" spans="1:19" ht="15" customHeight="1" x14ac:dyDescent="0.3">
      <c r="A2037" s="4">
        <v>45166</v>
      </c>
      <c r="B2037" s="5">
        <f t="shared" si="681"/>
        <v>8</v>
      </c>
      <c r="C2037" s="5">
        <f t="shared" si="682"/>
        <v>2023</v>
      </c>
      <c r="D2037" s="88" t="s">
        <v>1835</v>
      </c>
      <c r="E2037" s="5" t="str">
        <f>VLOOKUP(F2037,'Set up'!$A$2:$C$44,2,FALSE)</f>
        <v>C00000034</v>
      </c>
      <c r="F2037" s="1" t="s">
        <v>1198</v>
      </c>
      <c r="G2037" s="99" t="s">
        <v>1244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77"/>
        <v>45166</v>
      </c>
      <c r="L2037" s="5">
        <f t="shared" si="678"/>
        <v>8</v>
      </c>
      <c r="M2037" s="5">
        <f t="shared" si="679"/>
        <v>2023</v>
      </c>
      <c r="N2037" s="96">
        <v>2224</v>
      </c>
      <c r="O2037" s="6">
        <f t="shared" si="680"/>
        <v>-2224</v>
      </c>
      <c r="P2037" s="6">
        <f t="shared" si="683"/>
        <v>0</v>
      </c>
      <c r="Q2037" s="7">
        <f t="shared" si="684"/>
        <v>3515393.0500000012</v>
      </c>
      <c r="R2037" s="44" t="str">
        <f>VLOOKUP(F2037,'Set up'!$A$2:$E$44,5,FALSE)</f>
        <v>Trsf</v>
      </c>
      <c r="S2037" s="1" t="s">
        <v>1967</v>
      </c>
    </row>
    <row r="2038" spans="1:19" ht="15" customHeight="1" x14ac:dyDescent="0.3">
      <c r="A2038" s="4">
        <v>45166</v>
      </c>
      <c r="B2038" s="5">
        <f t="shared" si="681"/>
        <v>8</v>
      </c>
      <c r="C2038" s="5">
        <f t="shared" si="682"/>
        <v>2023</v>
      </c>
      <c r="D2038" s="88" t="s">
        <v>1836</v>
      </c>
      <c r="E2038" s="5" t="str">
        <f>VLOOKUP(F2038,'Set up'!$A$2:$C$44,2,FALSE)</f>
        <v>C00000020</v>
      </c>
      <c r="F2038" s="1" t="s">
        <v>411</v>
      </c>
      <c r="G2038" s="99" t="s">
        <v>1112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77"/>
        <v>45166</v>
      </c>
      <c r="L2038" s="5">
        <f t="shared" si="678"/>
        <v>8</v>
      </c>
      <c r="M2038" s="5">
        <f t="shared" si="679"/>
        <v>2023</v>
      </c>
      <c r="N2038" s="96">
        <v>125</v>
      </c>
      <c r="P2038" s="6">
        <f t="shared" si="683"/>
        <v>125</v>
      </c>
      <c r="Q2038" s="7">
        <f t="shared" si="684"/>
        <v>3515518.0500000012</v>
      </c>
      <c r="R2038" s="44" t="str">
        <f>VLOOKUP(F2038,'Set up'!$A$2:$E$44,5,FALSE)</f>
        <v>Trsf</v>
      </c>
    </row>
    <row r="2039" spans="1:19" ht="15" customHeight="1" x14ac:dyDescent="0.3">
      <c r="A2039" s="4">
        <v>45166</v>
      </c>
      <c r="B2039" s="5">
        <f t="shared" si="681"/>
        <v>8</v>
      </c>
      <c r="C2039" s="5">
        <f t="shared" si="682"/>
        <v>2023</v>
      </c>
      <c r="D2039" s="88" t="s">
        <v>1837</v>
      </c>
      <c r="E2039" s="5" t="str">
        <f>VLOOKUP(F2039,'Set up'!$A$2:$C$44,2,FALSE)</f>
        <v>C00000020</v>
      </c>
      <c r="F2039" s="1" t="s">
        <v>411</v>
      </c>
      <c r="G2039" s="99" t="s">
        <v>1736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77"/>
        <v>45166</v>
      </c>
      <c r="L2039" s="5">
        <f t="shared" si="678"/>
        <v>8</v>
      </c>
      <c r="M2039" s="5">
        <f t="shared" si="679"/>
        <v>2023</v>
      </c>
      <c r="N2039" s="96">
        <v>3124</v>
      </c>
      <c r="P2039" s="6">
        <f t="shared" si="683"/>
        <v>3124</v>
      </c>
      <c r="Q2039" s="7">
        <f t="shared" si="684"/>
        <v>3518642.0500000012</v>
      </c>
      <c r="R2039" s="44" t="str">
        <f>VLOOKUP(F2039,'Set up'!$A$2:$E$44,5,FALSE)</f>
        <v>Trsf</v>
      </c>
    </row>
    <row r="2040" spans="1:19" ht="15" customHeight="1" x14ac:dyDescent="0.3">
      <c r="A2040" s="4">
        <v>45166</v>
      </c>
      <c r="B2040" s="5">
        <f t="shared" si="681"/>
        <v>8</v>
      </c>
      <c r="C2040" s="5">
        <f t="shared" si="682"/>
        <v>2023</v>
      </c>
      <c r="D2040" s="88" t="s">
        <v>1837</v>
      </c>
      <c r="E2040" s="5" t="str">
        <f>VLOOKUP(F2040,'Set up'!$A$2:$C$44,2,FALSE)</f>
        <v>C00000020</v>
      </c>
      <c r="F2040" s="1" t="s">
        <v>411</v>
      </c>
      <c r="G2040" s="99" t="s">
        <v>915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77"/>
        <v>45166</v>
      </c>
      <c r="L2040" s="5">
        <f t="shared" si="678"/>
        <v>8</v>
      </c>
      <c r="M2040" s="5">
        <f t="shared" si="679"/>
        <v>2023</v>
      </c>
      <c r="N2040" s="96">
        <v>1134</v>
      </c>
      <c r="P2040" s="6">
        <f t="shared" si="683"/>
        <v>1134</v>
      </c>
      <c r="Q2040" s="7">
        <f t="shared" si="684"/>
        <v>3519776.0500000012</v>
      </c>
      <c r="R2040" s="44" t="str">
        <f>VLOOKUP(F2040,'Set up'!$A$2:$E$44,5,FALSE)</f>
        <v>Trsf</v>
      </c>
    </row>
    <row r="2041" spans="1:19" ht="15" customHeight="1" x14ac:dyDescent="0.3">
      <c r="A2041" s="4">
        <v>45166</v>
      </c>
      <c r="B2041" s="5">
        <f t="shared" si="681"/>
        <v>8</v>
      </c>
      <c r="C2041" s="5">
        <f t="shared" si="682"/>
        <v>2023</v>
      </c>
      <c r="D2041" s="88" t="s">
        <v>1837</v>
      </c>
      <c r="E2041" s="5" t="str">
        <f>VLOOKUP(F2041,'Set up'!$A$2:$C$44,2,FALSE)</f>
        <v>C00000020</v>
      </c>
      <c r="F2041" s="1" t="s">
        <v>411</v>
      </c>
      <c r="G2041" s="99" t="s">
        <v>780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77"/>
        <v>45166</v>
      </c>
      <c r="L2041" s="5">
        <f t="shared" si="678"/>
        <v>8</v>
      </c>
      <c r="M2041" s="5">
        <f t="shared" si="679"/>
        <v>2023</v>
      </c>
      <c r="N2041" s="96">
        <v>600</v>
      </c>
      <c r="P2041" s="6">
        <f t="shared" si="683"/>
        <v>600</v>
      </c>
      <c r="Q2041" s="7">
        <f t="shared" si="684"/>
        <v>3520376.0500000012</v>
      </c>
      <c r="R2041" s="44" t="str">
        <f>VLOOKUP(F2041,'Set up'!$A$2:$E$44,5,FALSE)</f>
        <v>Trsf</v>
      </c>
    </row>
    <row r="2042" spans="1:19" ht="15" customHeight="1" x14ac:dyDescent="0.3">
      <c r="A2042" s="4">
        <v>45166</v>
      </c>
      <c r="B2042" s="5">
        <f t="shared" si="681"/>
        <v>8</v>
      </c>
      <c r="C2042" s="5">
        <f t="shared" si="682"/>
        <v>2023</v>
      </c>
      <c r="D2042" s="88" t="s">
        <v>1837</v>
      </c>
      <c r="E2042" s="5" t="str">
        <f>VLOOKUP(F2042,'Set up'!$A$2:$C$44,2,FALSE)</f>
        <v>C00000020</v>
      </c>
      <c r="F2042" s="1" t="s">
        <v>411</v>
      </c>
      <c r="G2042" s="99" t="s">
        <v>1075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77"/>
        <v>45166</v>
      </c>
      <c r="L2042" s="5">
        <f t="shared" si="678"/>
        <v>8</v>
      </c>
      <c r="M2042" s="5">
        <f t="shared" si="679"/>
        <v>2023</v>
      </c>
      <c r="N2042" s="96">
        <v>1000</v>
      </c>
      <c r="P2042" s="6">
        <f t="shared" si="683"/>
        <v>1000</v>
      </c>
      <c r="Q2042" s="7">
        <f t="shared" si="684"/>
        <v>3521376.0500000012</v>
      </c>
      <c r="R2042" s="44" t="str">
        <f>VLOOKUP(F2042,'Set up'!$A$2:$E$44,5,FALSE)</f>
        <v>Trsf</v>
      </c>
    </row>
    <row r="2043" spans="1:19" ht="15" customHeight="1" x14ac:dyDescent="0.3">
      <c r="A2043" s="4">
        <v>45168</v>
      </c>
      <c r="B2043" s="5">
        <f t="shared" si="681"/>
        <v>8</v>
      </c>
      <c r="C2043" s="5">
        <f t="shared" si="682"/>
        <v>2023</v>
      </c>
      <c r="D2043" s="88" t="s">
        <v>1838</v>
      </c>
      <c r="E2043" s="5" t="str">
        <f>VLOOKUP(F2043,'Set up'!$A$2:$C$44,2,FALSE)</f>
        <v>C00000019</v>
      </c>
      <c r="F2043" s="1" t="s">
        <v>402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77"/>
        <v>45168</v>
      </c>
      <c r="L2043" s="5">
        <f t="shared" si="678"/>
        <v>8</v>
      </c>
      <c r="M2043" s="5">
        <f t="shared" si="679"/>
        <v>2023</v>
      </c>
      <c r="N2043" s="96">
        <v>1738</v>
      </c>
      <c r="P2043" s="6">
        <f t="shared" si="683"/>
        <v>1738</v>
      </c>
      <c r="Q2043" s="7">
        <f t="shared" si="684"/>
        <v>3523114.0500000012</v>
      </c>
      <c r="R2043" s="44" t="str">
        <f>VLOOKUP(F2043,'Set up'!$A$2:$E$44,5,FALSE)</f>
        <v>Trsf</v>
      </c>
    </row>
    <row r="2044" spans="1:19" ht="15" customHeight="1" x14ac:dyDescent="0.3">
      <c r="A2044" s="4" t="s">
        <v>1881</v>
      </c>
      <c r="B2044" s="5">
        <f t="shared" ref="B2044:B2107" si="685">MONTH(A2044)</f>
        <v>1</v>
      </c>
      <c r="C2044" s="5">
        <f t="shared" ref="C2044:C2107" si="686">YEAR(A2044)</f>
        <v>2023</v>
      </c>
      <c r="D2044" s="88" t="s">
        <v>1879</v>
      </c>
      <c r="E2044" s="5" t="str">
        <f>VLOOKUP(F2044,'Set up'!$A$2:$C$44,2,FALSE)</f>
        <v>C00000020</v>
      </c>
      <c r="F2044" s="1" t="s">
        <v>411</v>
      </c>
      <c r="G2044" s="103" t="s">
        <v>1112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87">A2044+J2044</f>
        <v>44935</v>
      </c>
      <c r="L2044" s="5">
        <f t="shared" ref="L2044:L2107" si="688">MONTH(K2044)</f>
        <v>1</v>
      </c>
      <c r="M2044" s="5">
        <f t="shared" ref="M2044:M2107" si="689">YEAR(K2044)</f>
        <v>2023</v>
      </c>
      <c r="N2044" s="96">
        <v>125</v>
      </c>
      <c r="P2044" s="6">
        <f t="shared" si="683"/>
        <v>125</v>
      </c>
      <c r="Q2044" s="7">
        <f t="shared" ref="Q2044:Q2107" si="690">SUM(Q2043+N2044)</f>
        <v>3523239.0500000012</v>
      </c>
      <c r="R2044" s="44" t="str">
        <f>VLOOKUP(F2044,'Set up'!$A$2:$E$44,5,FALSE)</f>
        <v>Trsf</v>
      </c>
    </row>
    <row r="2045" spans="1:19" ht="15" customHeight="1" x14ac:dyDescent="0.3">
      <c r="A2045" s="4" t="s">
        <v>1881</v>
      </c>
      <c r="B2045" s="5">
        <f t="shared" si="685"/>
        <v>1</v>
      </c>
      <c r="C2045" s="5">
        <f t="shared" si="686"/>
        <v>2023</v>
      </c>
      <c r="D2045" s="88" t="s">
        <v>1880</v>
      </c>
      <c r="E2045" s="5" t="str">
        <f>VLOOKUP(F2045,'Set up'!$A$2:$C$44,2,FALSE)</f>
        <v>C00000020</v>
      </c>
      <c r="F2045" s="1" t="s">
        <v>411</v>
      </c>
      <c r="G2045" s="99" t="s">
        <v>1736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87"/>
        <v>44935</v>
      </c>
      <c r="L2045" s="5">
        <f t="shared" si="688"/>
        <v>1</v>
      </c>
      <c r="M2045" s="5">
        <f t="shared" si="689"/>
        <v>2023</v>
      </c>
      <c r="N2045" s="96">
        <v>3124</v>
      </c>
      <c r="P2045" s="6">
        <f t="shared" si="683"/>
        <v>3124</v>
      </c>
      <c r="Q2045" s="7">
        <f t="shared" si="690"/>
        <v>3526363.0500000012</v>
      </c>
      <c r="R2045" s="44" t="str">
        <f>VLOOKUP(F2045,'Set up'!$A$2:$E$44,5,FALSE)</f>
        <v>Trsf</v>
      </c>
    </row>
    <row r="2046" spans="1:19" ht="15" customHeight="1" x14ac:dyDescent="0.3">
      <c r="A2046" s="4" t="s">
        <v>1881</v>
      </c>
      <c r="B2046" s="5">
        <f t="shared" si="685"/>
        <v>1</v>
      </c>
      <c r="C2046" s="5">
        <f t="shared" si="686"/>
        <v>2023</v>
      </c>
      <c r="D2046" s="88" t="s">
        <v>1880</v>
      </c>
      <c r="E2046" s="5" t="str">
        <f>VLOOKUP(F2046,'Set up'!$A$2:$C$44,2,FALSE)</f>
        <v>C00000020</v>
      </c>
      <c r="F2046" s="1" t="s">
        <v>411</v>
      </c>
      <c r="G2046" s="99" t="s">
        <v>915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87"/>
        <v>44935</v>
      </c>
      <c r="L2046" s="5">
        <f t="shared" si="688"/>
        <v>1</v>
      </c>
      <c r="M2046" s="5">
        <f t="shared" si="689"/>
        <v>2023</v>
      </c>
      <c r="N2046" s="96">
        <v>1134</v>
      </c>
      <c r="P2046" s="6">
        <f t="shared" si="683"/>
        <v>1134</v>
      </c>
      <c r="Q2046" s="7">
        <f t="shared" si="690"/>
        <v>3527497.0500000012</v>
      </c>
      <c r="R2046" s="44" t="str">
        <f>VLOOKUP(F2046,'Set up'!$A$2:$E$44,5,FALSE)</f>
        <v>Trsf</v>
      </c>
    </row>
    <row r="2047" spans="1:19" ht="15" customHeight="1" x14ac:dyDescent="0.3">
      <c r="A2047" s="4" t="s">
        <v>1881</v>
      </c>
      <c r="B2047" s="5">
        <f t="shared" si="685"/>
        <v>1</v>
      </c>
      <c r="C2047" s="5">
        <f t="shared" si="686"/>
        <v>2023</v>
      </c>
      <c r="D2047" s="88" t="s">
        <v>1880</v>
      </c>
      <c r="E2047" s="5" t="str">
        <f>VLOOKUP(F2047,'Set up'!$A$2:$C$44,2,FALSE)</f>
        <v>C00000020</v>
      </c>
      <c r="F2047" s="1" t="s">
        <v>411</v>
      </c>
      <c r="G2047" s="99" t="s">
        <v>780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87"/>
        <v>44935</v>
      </c>
      <c r="L2047" s="5">
        <f t="shared" si="688"/>
        <v>1</v>
      </c>
      <c r="M2047" s="5">
        <f t="shared" si="689"/>
        <v>2023</v>
      </c>
      <c r="N2047" s="96">
        <v>600</v>
      </c>
      <c r="P2047" s="6">
        <f t="shared" si="683"/>
        <v>600</v>
      </c>
      <c r="Q2047" s="7">
        <f t="shared" si="690"/>
        <v>3528097.0500000012</v>
      </c>
      <c r="R2047" s="44" t="str">
        <f>VLOOKUP(F2047,'Set up'!$A$2:$E$44,5,FALSE)</f>
        <v>Trsf</v>
      </c>
    </row>
    <row r="2048" spans="1:19" ht="15" customHeight="1" x14ac:dyDescent="0.3">
      <c r="A2048" s="4" t="s">
        <v>1881</v>
      </c>
      <c r="B2048" s="5">
        <f t="shared" si="685"/>
        <v>1</v>
      </c>
      <c r="C2048" s="5">
        <f t="shared" si="686"/>
        <v>2023</v>
      </c>
      <c r="D2048" s="88" t="s">
        <v>1882</v>
      </c>
      <c r="E2048" s="5" t="str">
        <f>VLOOKUP(F2048,'Set up'!$A$2:$C$44,2,FALSE)</f>
        <v>C00000034</v>
      </c>
      <c r="F2048" s="1" t="s">
        <v>1198</v>
      </c>
      <c r="G2048" s="11" t="s">
        <v>1199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87"/>
        <v>44935</v>
      </c>
      <c r="L2048" s="5">
        <f t="shared" si="688"/>
        <v>1</v>
      </c>
      <c r="M2048" s="5">
        <f t="shared" si="689"/>
        <v>2023</v>
      </c>
      <c r="N2048" s="96">
        <v>1738</v>
      </c>
      <c r="O2048" s="6">
        <f t="shared" ref="O2048:O2057" si="691">-N2048</f>
        <v>-1738</v>
      </c>
      <c r="P2048" s="6">
        <f t="shared" si="683"/>
        <v>0</v>
      </c>
      <c r="Q2048" s="7">
        <f t="shared" si="690"/>
        <v>3529835.0500000012</v>
      </c>
      <c r="R2048" s="44" t="str">
        <f>VLOOKUP(F2048,'Set up'!$A$2:$E$44,5,FALSE)</f>
        <v>Trsf</v>
      </c>
      <c r="S2048" s="1" t="s">
        <v>1968</v>
      </c>
    </row>
    <row r="2049" spans="1:19" ht="15" customHeight="1" x14ac:dyDescent="0.3">
      <c r="A2049" s="4" t="s">
        <v>1881</v>
      </c>
      <c r="B2049" s="5">
        <f t="shared" si="685"/>
        <v>1</v>
      </c>
      <c r="C2049" s="5">
        <f t="shared" si="686"/>
        <v>2023</v>
      </c>
      <c r="D2049" s="88" t="s">
        <v>1882</v>
      </c>
      <c r="E2049" s="5" t="str">
        <f>VLOOKUP(F2049,'Set up'!$A$2:$C$44,2,FALSE)</f>
        <v>C00000034</v>
      </c>
      <c r="F2049" s="1" t="s">
        <v>1198</v>
      </c>
      <c r="G2049" s="90" t="s">
        <v>1112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87"/>
        <v>44935</v>
      </c>
      <c r="L2049" s="5">
        <f t="shared" si="688"/>
        <v>1</v>
      </c>
      <c r="M2049" s="5">
        <f t="shared" si="689"/>
        <v>2023</v>
      </c>
      <c r="N2049" s="96">
        <v>62.5</v>
      </c>
      <c r="O2049" s="6">
        <f t="shared" si="691"/>
        <v>-62.5</v>
      </c>
      <c r="P2049" s="6">
        <f t="shared" si="683"/>
        <v>0</v>
      </c>
      <c r="Q2049" s="7">
        <f t="shared" si="690"/>
        <v>3529897.5500000012</v>
      </c>
      <c r="R2049" s="44" t="str">
        <f>VLOOKUP(F2049,'Set up'!$A$2:$E$44,5,FALSE)</f>
        <v>Trsf</v>
      </c>
      <c r="S2049" s="1" t="s">
        <v>1969</v>
      </c>
    </row>
    <row r="2050" spans="1:19" ht="15" customHeight="1" x14ac:dyDescent="0.3">
      <c r="A2050" s="4" t="s">
        <v>1881</v>
      </c>
      <c r="B2050" s="5">
        <f t="shared" si="685"/>
        <v>1</v>
      </c>
      <c r="C2050" s="5">
        <f t="shared" si="686"/>
        <v>2023</v>
      </c>
      <c r="D2050" s="88" t="s">
        <v>1883</v>
      </c>
      <c r="E2050" s="5" t="str">
        <f>VLOOKUP(F2050,'Set up'!$A$2:$C$44,2,FALSE)</f>
        <v>C00000013</v>
      </c>
      <c r="F2050" s="1" t="s">
        <v>1455</v>
      </c>
      <c r="G2050" s="99" t="s">
        <v>1741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87"/>
        <v>44935</v>
      </c>
      <c r="L2050" s="5">
        <f t="shared" si="688"/>
        <v>1</v>
      </c>
      <c r="M2050" s="5">
        <f t="shared" si="689"/>
        <v>2023</v>
      </c>
      <c r="N2050" s="96">
        <v>9130</v>
      </c>
      <c r="O2050" s="6">
        <f t="shared" si="691"/>
        <v>-9130</v>
      </c>
      <c r="P2050" s="6">
        <f t="shared" si="683"/>
        <v>0</v>
      </c>
      <c r="Q2050" s="7">
        <f t="shared" si="690"/>
        <v>3539027.5500000012</v>
      </c>
      <c r="R2050" s="44" t="str">
        <f>VLOOKUP(F2050,'Set up'!$A$2:$E$44,5,FALSE)</f>
        <v>Chq</v>
      </c>
      <c r="S2050" s="1" t="s">
        <v>1986</v>
      </c>
    </row>
    <row r="2051" spans="1:19" ht="15" customHeight="1" x14ac:dyDescent="0.3">
      <c r="A2051" s="4" t="s">
        <v>1881</v>
      </c>
      <c r="B2051" s="5">
        <f t="shared" si="685"/>
        <v>1</v>
      </c>
      <c r="C2051" s="5">
        <f t="shared" si="686"/>
        <v>2023</v>
      </c>
      <c r="D2051" s="88" t="s">
        <v>1883</v>
      </c>
      <c r="E2051" s="5" t="str">
        <f>VLOOKUP(F2051,'Set up'!$A$2:$C$44,2,FALSE)</f>
        <v>C00000013</v>
      </c>
      <c r="F2051" s="1" t="s">
        <v>1455</v>
      </c>
      <c r="G2051" s="99" t="s">
        <v>1742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87"/>
        <v>44935</v>
      </c>
      <c r="L2051" s="5">
        <f t="shared" si="688"/>
        <v>1</v>
      </c>
      <c r="M2051" s="5">
        <f t="shared" si="689"/>
        <v>2023</v>
      </c>
      <c r="N2051" s="96">
        <v>2986.2000000000003</v>
      </c>
      <c r="O2051" s="6">
        <f t="shared" si="691"/>
        <v>-2986.2000000000003</v>
      </c>
      <c r="P2051" s="6">
        <f t="shared" si="683"/>
        <v>0</v>
      </c>
      <c r="Q2051" s="7">
        <f t="shared" si="690"/>
        <v>3542013.7500000014</v>
      </c>
      <c r="R2051" s="44" t="str">
        <f>VLOOKUP(F2051,'Set up'!$A$2:$E$44,5,FALSE)</f>
        <v>Chq</v>
      </c>
      <c r="S2051" s="1" t="s">
        <v>1986</v>
      </c>
    </row>
    <row r="2052" spans="1:19" ht="15" customHeight="1" x14ac:dyDescent="0.3">
      <c r="A2052" s="4" t="s">
        <v>1881</v>
      </c>
      <c r="B2052" s="5">
        <f t="shared" si="685"/>
        <v>1</v>
      </c>
      <c r="C2052" s="5">
        <f t="shared" si="686"/>
        <v>2023</v>
      </c>
      <c r="D2052" s="88" t="s">
        <v>1883</v>
      </c>
      <c r="E2052" s="5" t="str">
        <f>VLOOKUP(F2052,'Set up'!$A$2:$C$44,2,FALSE)</f>
        <v>C00000013</v>
      </c>
      <c r="F2052" s="1" t="s">
        <v>1455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87"/>
        <v>44935</v>
      </c>
      <c r="L2052" s="5">
        <f t="shared" si="688"/>
        <v>1</v>
      </c>
      <c r="M2052" s="5">
        <f t="shared" si="689"/>
        <v>2023</v>
      </c>
      <c r="N2052" s="96">
        <v>2580</v>
      </c>
      <c r="O2052" s="6">
        <f t="shared" si="691"/>
        <v>-2580</v>
      </c>
      <c r="P2052" s="6">
        <f t="shared" si="683"/>
        <v>0</v>
      </c>
      <c r="Q2052" s="7">
        <f t="shared" si="690"/>
        <v>3544593.7500000014</v>
      </c>
      <c r="R2052" s="44" t="str">
        <f>VLOOKUP(F2052,'Set up'!$A$2:$E$44,5,FALSE)</f>
        <v>Chq</v>
      </c>
      <c r="S2052" s="1" t="s">
        <v>1986</v>
      </c>
    </row>
    <row r="2053" spans="1:19" ht="15" customHeight="1" x14ac:dyDescent="0.3">
      <c r="A2053" s="4" t="s">
        <v>1881</v>
      </c>
      <c r="B2053" s="5">
        <f t="shared" si="685"/>
        <v>1</v>
      </c>
      <c r="C2053" s="5">
        <f t="shared" si="686"/>
        <v>2023</v>
      </c>
      <c r="D2053" s="88" t="s">
        <v>1883</v>
      </c>
      <c r="E2053" s="5" t="str">
        <f>VLOOKUP(F2053,'Set up'!$A$2:$C$44,2,FALSE)</f>
        <v>C00000013</v>
      </c>
      <c r="F2053" s="1" t="s">
        <v>1455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87"/>
        <v>44935</v>
      </c>
      <c r="L2053" s="5">
        <f t="shared" si="688"/>
        <v>1</v>
      </c>
      <c r="M2053" s="5">
        <f t="shared" si="689"/>
        <v>2023</v>
      </c>
      <c r="N2053" s="96">
        <v>440</v>
      </c>
      <c r="O2053" s="6">
        <f t="shared" si="691"/>
        <v>-440</v>
      </c>
      <c r="P2053" s="6">
        <f t="shared" si="683"/>
        <v>0</v>
      </c>
      <c r="Q2053" s="7">
        <f t="shared" si="690"/>
        <v>3545033.7500000014</v>
      </c>
      <c r="R2053" s="44" t="str">
        <f>VLOOKUP(F2053,'Set up'!$A$2:$E$44,5,FALSE)</f>
        <v>Chq</v>
      </c>
      <c r="S2053" s="1" t="s">
        <v>1986</v>
      </c>
    </row>
    <row r="2054" spans="1:19" ht="15" customHeight="1" x14ac:dyDescent="0.3">
      <c r="A2054" s="4" t="s">
        <v>1881</v>
      </c>
      <c r="B2054" s="5">
        <f t="shared" si="685"/>
        <v>1</v>
      </c>
      <c r="C2054" s="5">
        <f t="shared" si="686"/>
        <v>2023</v>
      </c>
      <c r="D2054" s="88" t="s">
        <v>1883</v>
      </c>
      <c r="E2054" s="5" t="str">
        <f>VLOOKUP(F2054,'Set up'!$A$2:$C$44,2,FALSE)</f>
        <v>C00000013</v>
      </c>
      <c r="F2054" s="1" t="s">
        <v>1455</v>
      </c>
      <c r="G2054" s="99" t="s">
        <v>1745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87"/>
        <v>44935</v>
      </c>
      <c r="L2054" s="5">
        <f t="shared" si="688"/>
        <v>1</v>
      </c>
      <c r="M2054" s="5">
        <f t="shared" si="689"/>
        <v>2023</v>
      </c>
      <c r="N2054" s="96">
        <v>60</v>
      </c>
      <c r="O2054" s="6">
        <f t="shared" si="691"/>
        <v>-60</v>
      </c>
      <c r="P2054" s="6">
        <f t="shared" si="683"/>
        <v>0</v>
      </c>
      <c r="Q2054" s="7">
        <f t="shared" si="690"/>
        <v>3545093.7500000014</v>
      </c>
      <c r="R2054" s="44" t="str">
        <f>VLOOKUP(F2054,'Set up'!$A$2:$E$44,5,FALSE)</f>
        <v>Chq</v>
      </c>
      <c r="S2054" s="1" t="s">
        <v>1986</v>
      </c>
    </row>
    <row r="2055" spans="1:19" ht="15" customHeight="1" x14ac:dyDescent="0.3">
      <c r="A2055" s="4" t="s">
        <v>1881</v>
      </c>
      <c r="B2055" s="5">
        <f t="shared" si="685"/>
        <v>1</v>
      </c>
      <c r="C2055" s="5">
        <f t="shared" si="686"/>
        <v>2023</v>
      </c>
      <c r="D2055" s="88" t="s">
        <v>1883</v>
      </c>
      <c r="E2055" s="5" t="str">
        <f>VLOOKUP(F2055,'Set up'!$A$2:$C$44,2,FALSE)</f>
        <v>C00000013</v>
      </c>
      <c r="F2055" s="1" t="s">
        <v>1455</v>
      </c>
      <c r="G2055" s="99" t="s">
        <v>1746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87"/>
        <v>44935</v>
      </c>
      <c r="L2055" s="5">
        <f t="shared" si="688"/>
        <v>1</v>
      </c>
      <c r="M2055" s="5">
        <f t="shared" si="689"/>
        <v>2023</v>
      </c>
      <c r="N2055" s="96">
        <v>55.2</v>
      </c>
      <c r="O2055" s="6">
        <f t="shared" si="691"/>
        <v>-55.2</v>
      </c>
      <c r="P2055" s="6">
        <f t="shared" si="683"/>
        <v>0</v>
      </c>
      <c r="Q2055" s="7">
        <f t="shared" si="690"/>
        <v>3545148.9500000016</v>
      </c>
      <c r="R2055" s="44" t="str">
        <f>VLOOKUP(F2055,'Set up'!$A$2:$E$44,5,FALSE)</f>
        <v>Chq</v>
      </c>
      <c r="S2055" s="1" t="s">
        <v>1986</v>
      </c>
    </row>
    <row r="2056" spans="1:19" ht="15" customHeight="1" x14ac:dyDescent="0.3">
      <c r="A2056" s="4" t="s">
        <v>1881</v>
      </c>
      <c r="B2056" s="5">
        <f t="shared" si="685"/>
        <v>1</v>
      </c>
      <c r="C2056" s="5">
        <f t="shared" si="686"/>
        <v>2023</v>
      </c>
      <c r="D2056" s="88" t="s">
        <v>1883</v>
      </c>
      <c r="E2056" s="5" t="str">
        <f>VLOOKUP(F2056,'Set up'!$A$2:$C$44,2,FALSE)</f>
        <v>C00000013</v>
      </c>
      <c r="F2056" s="1" t="s">
        <v>1455</v>
      </c>
      <c r="G2056" s="99" t="s">
        <v>1120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87"/>
        <v>44935</v>
      </c>
      <c r="L2056" s="5">
        <f t="shared" si="688"/>
        <v>1</v>
      </c>
      <c r="M2056" s="5">
        <f t="shared" si="689"/>
        <v>2023</v>
      </c>
      <c r="N2056" s="96">
        <v>100</v>
      </c>
      <c r="O2056" s="6">
        <f t="shared" si="691"/>
        <v>-100</v>
      </c>
      <c r="P2056" s="6">
        <f t="shared" si="683"/>
        <v>0</v>
      </c>
      <c r="Q2056" s="7">
        <f t="shared" si="690"/>
        <v>3545248.9500000016</v>
      </c>
      <c r="R2056" s="44" t="str">
        <f>VLOOKUP(F2056,'Set up'!$A$2:$E$44,5,FALSE)</f>
        <v>Chq</v>
      </c>
      <c r="S2056" s="1" t="s">
        <v>1986</v>
      </c>
    </row>
    <row r="2057" spans="1:19" ht="15" customHeight="1" x14ac:dyDescent="0.3">
      <c r="A2057" s="4" t="s">
        <v>1881</v>
      </c>
      <c r="B2057" s="5">
        <f t="shared" si="685"/>
        <v>1</v>
      </c>
      <c r="C2057" s="5">
        <f t="shared" si="686"/>
        <v>2023</v>
      </c>
      <c r="D2057" s="88" t="s">
        <v>1883</v>
      </c>
      <c r="E2057" s="5" t="str">
        <f>VLOOKUP(F2057,'Set up'!$A$2:$C$44,2,FALSE)</f>
        <v>C00000013</v>
      </c>
      <c r="F2057" s="1" t="s">
        <v>1455</v>
      </c>
      <c r="G2057" s="99" t="s">
        <v>616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87"/>
        <v>44935</v>
      </c>
      <c r="L2057" s="5">
        <f t="shared" si="688"/>
        <v>1</v>
      </c>
      <c r="M2057" s="5">
        <f t="shared" si="689"/>
        <v>2023</v>
      </c>
      <c r="N2057" s="96">
        <v>430</v>
      </c>
      <c r="O2057" s="6">
        <f t="shared" si="691"/>
        <v>-430</v>
      </c>
      <c r="P2057" s="6">
        <f t="shared" si="683"/>
        <v>0</v>
      </c>
      <c r="Q2057" s="7">
        <f t="shared" si="690"/>
        <v>3545678.9500000016</v>
      </c>
      <c r="R2057" s="44" t="str">
        <f>VLOOKUP(F2057,'Set up'!$A$2:$E$44,5,FALSE)</f>
        <v>Chq</v>
      </c>
      <c r="S2057" s="1" t="s">
        <v>1986</v>
      </c>
    </row>
    <row r="2058" spans="1:19" ht="15" customHeight="1" x14ac:dyDescent="0.3">
      <c r="A2058" s="4" t="s">
        <v>1881</v>
      </c>
      <c r="B2058" s="5">
        <f t="shared" si="685"/>
        <v>1</v>
      </c>
      <c r="C2058" s="5">
        <f t="shared" si="686"/>
        <v>2023</v>
      </c>
      <c r="D2058" s="88" t="s">
        <v>1884</v>
      </c>
      <c r="E2058" s="5" t="str">
        <f>VLOOKUP(F2058,'Set up'!$A$2:$C$44,2,FALSE)</f>
        <v>C00000020</v>
      </c>
      <c r="F2058" s="1" t="s">
        <v>411</v>
      </c>
      <c r="G2058" s="103" t="s">
        <v>1112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87"/>
        <v>44935</v>
      </c>
      <c r="L2058" s="5">
        <f t="shared" si="688"/>
        <v>1</v>
      </c>
      <c r="M2058" s="5">
        <f t="shared" si="689"/>
        <v>2023</v>
      </c>
      <c r="N2058" s="96">
        <v>125</v>
      </c>
      <c r="P2058" s="6">
        <f t="shared" si="683"/>
        <v>125</v>
      </c>
      <c r="Q2058" s="7">
        <f t="shared" si="690"/>
        <v>3545803.9500000016</v>
      </c>
      <c r="R2058" s="44" t="str">
        <f>VLOOKUP(F2058,'Set up'!$A$2:$E$44,5,FALSE)</f>
        <v>Trsf</v>
      </c>
    </row>
    <row r="2059" spans="1:19" ht="15" customHeight="1" x14ac:dyDescent="0.3">
      <c r="A2059" s="4" t="s">
        <v>1881</v>
      </c>
      <c r="B2059" s="5">
        <f t="shared" si="685"/>
        <v>1</v>
      </c>
      <c r="C2059" s="5">
        <f t="shared" si="686"/>
        <v>2023</v>
      </c>
      <c r="D2059" s="88" t="s">
        <v>1885</v>
      </c>
      <c r="E2059" s="5" t="str">
        <f>VLOOKUP(F2059,'Set up'!$A$2:$C$44,2,FALSE)</f>
        <v>C00000020</v>
      </c>
      <c r="F2059" s="1" t="s">
        <v>411</v>
      </c>
      <c r="G2059" s="103" t="s">
        <v>1736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87"/>
        <v>44935</v>
      </c>
      <c r="L2059" s="5">
        <f t="shared" si="688"/>
        <v>1</v>
      </c>
      <c r="M2059" s="5">
        <f t="shared" si="689"/>
        <v>2023</v>
      </c>
      <c r="N2059" s="96">
        <v>3212</v>
      </c>
      <c r="P2059" s="6">
        <f t="shared" si="683"/>
        <v>3212</v>
      </c>
      <c r="Q2059" s="7">
        <f t="shared" si="690"/>
        <v>3549015.9500000016</v>
      </c>
      <c r="R2059" s="44" t="str">
        <f>VLOOKUP(F2059,'Set up'!$A$2:$E$44,5,FALSE)</f>
        <v>Trsf</v>
      </c>
    </row>
    <row r="2060" spans="1:19" ht="15" customHeight="1" x14ac:dyDescent="0.3">
      <c r="A2060" s="4" t="s">
        <v>1881</v>
      </c>
      <c r="B2060" s="5">
        <f t="shared" si="685"/>
        <v>1</v>
      </c>
      <c r="C2060" s="5">
        <f t="shared" si="686"/>
        <v>2023</v>
      </c>
      <c r="D2060" s="88" t="s">
        <v>1885</v>
      </c>
      <c r="E2060" s="5" t="str">
        <f>VLOOKUP(F2060,'Set up'!$A$2:$C$44,2,FALSE)</f>
        <v>C00000020</v>
      </c>
      <c r="F2060" s="1" t="s">
        <v>411</v>
      </c>
      <c r="G2060" s="90" t="s">
        <v>915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87"/>
        <v>44935</v>
      </c>
      <c r="L2060" s="5">
        <f t="shared" si="688"/>
        <v>1</v>
      </c>
      <c r="M2060" s="5">
        <f t="shared" si="689"/>
        <v>2023</v>
      </c>
      <c r="N2060" s="96">
        <v>1134</v>
      </c>
      <c r="P2060" s="6">
        <f t="shared" si="683"/>
        <v>1134</v>
      </c>
      <c r="Q2060" s="7">
        <f t="shared" si="690"/>
        <v>3550149.9500000016</v>
      </c>
      <c r="R2060" s="44" t="str">
        <f>VLOOKUP(F2060,'Set up'!$A$2:$E$44,5,FALSE)</f>
        <v>Trsf</v>
      </c>
    </row>
    <row r="2061" spans="1:19" ht="15" customHeight="1" x14ac:dyDescent="0.3">
      <c r="A2061" s="4" t="s">
        <v>1881</v>
      </c>
      <c r="B2061" s="5">
        <f t="shared" si="685"/>
        <v>1</v>
      </c>
      <c r="C2061" s="5">
        <f t="shared" si="686"/>
        <v>2023</v>
      </c>
      <c r="D2061" s="88" t="s">
        <v>1885</v>
      </c>
      <c r="E2061" s="5" t="str">
        <f>VLOOKUP(F2061,'Set up'!$A$2:$C$44,2,FALSE)</f>
        <v>C00000020</v>
      </c>
      <c r="F2061" s="1" t="s">
        <v>411</v>
      </c>
      <c r="G2061" s="90" t="s">
        <v>780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87"/>
        <v>44935</v>
      </c>
      <c r="L2061" s="5">
        <f t="shared" si="688"/>
        <v>1</v>
      </c>
      <c r="M2061" s="5">
        <f t="shared" si="689"/>
        <v>2023</v>
      </c>
      <c r="N2061" s="96">
        <v>600</v>
      </c>
      <c r="P2061" s="6">
        <f t="shared" si="683"/>
        <v>600</v>
      </c>
      <c r="Q2061" s="7">
        <f t="shared" si="690"/>
        <v>3550749.9500000016</v>
      </c>
      <c r="R2061" s="44" t="str">
        <f>VLOOKUP(F2061,'Set up'!$A$2:$E$44,5,FALSE)</f>
        <v>Trsf</v>
      </c>
    </row>
    <row r="2062" spans="1:19" ht="15" customHeight="1" x14ac:dyDescent="0.3">
      <c r="A2062" s="4" t="s">
        <v>1881</v>
      </c>
      <c r="B2062" s="5">
        <f t="shared" si="685"/>
        <v>1</v>
      </c>
      <c r="C2062" s="5">
        <f t="shared" si="686"/>
        <v>2023</v>
      </c>
      <c r="D2062" s="88" t="s">
        <v>1885</v>
      </c>
      <c r="E2062" s="5" t="str">
        <f>VLOOKUP(F2062,'Set up'!$A$2:$C$44,2,FALSE)</f>
        <v>C00000020</v>
      </c>
      <c r="F2062" s="1" t="s">
        <v>411</v>
      </c>
      <c r="G2062" s="90" t="s">
        <v>1075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87"/>
        <v>44935</v>
      </c>
      <c r="L2062" s="5">
        <f t="shared" si="688"/>
        <v>1</v>
      </c>
      <c r="M2062" s="5">
        <f t="shared" si="689"/>
        <v>2023</v>
      </c>
      <c r="N2062" s="96">
        <v>1000</v>
      </c>
      <c r="P2062" s="6">
        <f t="shared" si="683"/>
        <v>1000</v>
      </c>
      <c r="Q2062" s="7">
        <f t="shared" si="690"/>
        <v>3551749.9500000016</v>
      </c>
      <c r="R2062" s="44" t="str">
        <f>VLOOKUP(F2062,'Set up'!$A$2:$E$44,5,FALSE)</f>
        <v>Trsf</v>
      </c>
    </row>
    <row r="2063" spans="1:19" ht="15" customHeight="1" x14ac:dyDescent="0.3">
      <c r="A2063" s="4">
        <v>45174</v>
      </c>
      <c r="B2063" s="5">
        <f t="shared" si="685"/>
        <v>9</v>
      </c>
      <c r="C2063" s="5">
        <f t="shared" si="686"/>
        <v>2023</v>
      </c>
      <c r="D2063" s="88" t="s">
        <v>1886</v>
      </c>
      <c r="E2063" s="5" t="str">
        <f>VLOOKUP(F2063,'Set up'!$A$2:$C$44,2,FALSE)</f>
        <v>C00000010</v>
      </c>
      <c r="F2063" s="1" t="s">
        <v>62</v>
      </c>
      <c r="G2063" s="99" t="s">
        <v>1180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87"/>
        <v>45294</v>
      </c>
      <c r="L2063" s="5">
        <f t="shared" si="688"/>
        <v>1</v>
      </c>
      <c r="M2063" s="5">
        <f t="shared" si="689"/>
        <v>2024</v>
      </c>
      <c r="N2063" s="96">
        <v>9372</v>
      </c>
      <c r="P2063" s="6">
        <f t="shared" si="683"/>
        <v>9372</v>
      </c>
      <c r="Q2063" s="7">
        <f t="shared" si="690"/>
        <v>3561121.9500000016</v>
      </c>
      <c r="R2063" s="44" t="str">
        <f>VLOOKUP(F2063,'Set up'!$A$2:$E$44,5,FALSE)</f>
        <v>Trsf</v>
      </c>
    </row>
    <row r="2064" spans="1:19" ht="15" customHeight="1" x14ac:dyDescent="0.3">
      <c r="A2064" s="4">
        <v>45174</v>
      </c>
      <c r="B2064" s="5">
        <f t="shared" si="685"/>
        <v>9</v>
      </c>
      <c r="C2064" s="5">
        <f t="shared" si="686"/>
        <v>2023</v>
      </c>
      <c r="D2064" s="88" t="s">
        <v>1886</v>
      </c>
      <c r="E2064" s="5" t="str">
        <f>VLOOKUP(F2064,'Set up'!$A$2:$C$44,2,FALSE)</f>
        <v>C00000010</v>
      </c>
      <c r="F2064" s="1" t="s">
        <v>62</v>
      </c>
      <c r="G2064" s="99" t="s">
        <v>1545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87"/>
        <v>45294</v>
      </c>
      <c r="L2064" s="5">
        <f t="shared" si="688"/>
        <v>1</v>
      </c>
      <c r="M2064" s="5">
        <f t="shared" si="689"/>
        <v>2024</v>
      </c>
      <c r="N2064" s="96">
        <v>1800</v>
      </c>
      <c r="P2064" s="6">
        <f t="shared" si="683"/>
        <v>1800</v>
      </c>
      <c r="Q2064" s="7">
        <f t="shared" si="690"/>
        <v>3562921.9500000016</v>
      </c>
      <c r="R2064" s="44" t="str">
        <f>VLOOKUP(F2064,'Set up'!$A$2:$E$44,5,FALSE)</f>
        <v>Trsf</v>
      </c>
    </row>
    <row r="2065" spans="1:19" ht="15" customHeight="1" x14ac:dyDescent="0.3">
      <c r="A2065" s="4">
        <v>45174</v>
      </c>
      <c r="B2065" s="5">
        <f t="shared" si="685"/>
        <v>9</v>
      </c>
      <c r="C2065" s="5">
        <f t="shared" si="686"/>
        <v>2023</v>
      </c>
      <c r="D2065" s="88" t="s">
        <v>1886</v>
      </c>
      <c r="E2065" s="5" t="str">
        <f>VLOOKUP(F2065,'Set up'!$A$2:$C$44,2,FALSE)</f>
        <v>C00000010</v>
      </c>
      <c r="F2065" s="1" t="s">
        <v>62</v>
      </c>
      <c r="G2065" s="99" t="s">
        <v>793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87"/>
        <v>45294</v>
      </c>
      <c r="L2065" s="5">
        <f t="shared" si="688"/>
        <v>1</v>
      </c>
      <c r="M2065" s="5">
        <f t="shared" si="689"/>
        <v>2024</v>
      </c>
      <c r="N2065" s="96">
        <v>575</v>
      </c>
      <c r="P2065" s="6">
        <f t="shared" si="683"/>
        <v>575</v>
      </c>
      <c r="Q2065" s="7">
        <f t="shared" si="690"/>
        <v>3563496.9500000016</v>
      </c>
      <c r="R2065" s="44" t="str">
        <f>VLOOKUP(F2065,'Set up'!$A$2:$E$44,5,FALSE)</f>
        <v>Trsf</v>
      </c>
    </row>
    <row r="2066" spans="1:19" ht="15" customHeight="1" x14ac:dyDescent="0.3">
      <c r="A2066" s="4">
        <v>45174</v>
      </c>
      <c r="B2066" s="5">
        <f t="shared" si="685"/>
        <v>9</v>
      </c>
      <c r="C2066" s="5">
        <f t="shared" si="686"/>
        <v>2023</v>
      </c>
      <c r="D2066" s="88" t="s">
        <v>1886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87"/>
        <v>45294</v>
      </c>
      <c r="L2066" s="5">
        <f t="shared" si="688"/>
        <v>1</v>
      </c>
      <c r="M2066" s="5">
        <f t="shared" si="689"/>
        <v>2024</v>
      </c>
      <c r="N2066" s="96">
        <v>420</v>
      </c>
      <c r="P2066" s="6">
        <f t="shared" si="683"/>
        <v>420</v>
      </c>
      <c r="Q2066" s="7">
        <f t="shared" si="690"/>
        <v>3563916.9500000016</v>
      </c>
      <c r="R2066" s="44" t="str">
        <f>VLOOKUP(F2066,'Set up'!$A$2:$E$44,5,FALSE)</f>
        <v>Trsf</v>
      </c>
    </row>
    <row r="2067" spans="1:19" ht="15" customHeight="1" x14ac:dyDescent="0.3">
      <c r="A2067" s="4">
        <v>45174</v>
      </c>
      <c r="B2067" s="5">
        <f t="shared" si="685"/>
        <v>9</v>
      </c>
      <c r="C2067" s="5">
        <f t="shared" si="686"/>
        <v>2023</v>
      </c>
      <c r="D2067" s="88" t="s">
        <v>1887</v>
      </c>
      <c r="E2067" s="5" t="str">
        <f>VLOOKUP(F2067,'Set up'!$A$2:$C$44,2,FALSE)</f>
        <v>C00000034</v>
      </c>
      <c r="F2067" s="1" t="s">
        <v>1198</v>
      </c>
      <c r="G2067" s="11" t="s">
        <v>1199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87"/>
        <v>45174</v>
      </c>
      <c r="L2067" s="5">
        <f t="shared" si="688"/>
        <v>9</v>
      </c>
      <c r="M2067" s="5">
        <f t="shared" si="689"/>
        <v>2023</v>
      </c>
      <c r="N2067" s="96">
        <v>1738</v>
      </c>
      <c r="O2067" s="6">
        <f t="shared" ref="O2067:O2074" si="692">-N2067</f>
        <v>-1738</v>
      </c>
      <c r="P2067" s="6">
        <f t="shared" si="683"/>
        <v>0</v>
      </c>
      <c r="Q2067" s="7">
        <f t="shared" si="690"/>
        <v>3565654.9500000016</v>
      </c>
      <c r="R2067" s="44" t="str">
        <f>VLOOKUP(F2067,'Set up'!$A$2:$E$44,5,FALSE)</f>
        <v>Trsf</v>
      </c>
      <c r="S2067" s="1" t="s">
        <v>1970</v>
      </c>
    </row>
    <row r="2068" spans="1:19" ht="15" customHeight="1" x14ac:dyDescent="0.3">
      <c r="A2068" s="4">
        <v>45175</v>
      </c>
      <c r="B2068" s="5">
        <f t="shared" si="685"/>
        <v>9</v>
      </c>
      <c r="C2068" s="5">
        <f t="shared" si="686"/>
        <v>2023</v>
      </c>
      <c r="D2068" s="88" t="s">
        <v>1888</v>
      </c>
      <c r="E2068" s="5" t="str">
        <f>VLOOKUP(F2068,'Set up'!$A$2:$C$44,2,FALSE)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87"/>
        <v>45175</v>
      </c>
      <c r="L2068" s="5">
        <f t="shared" si="688"/>
        <v>9</v>
      </c>
      <c r="M2068" s="5">
        <f t="shared" si="689"/>
        <v>2023</v>
      </c>
      <c r="N2068" s="96">
        <v>3388</v>
      </c>
      <c r="O2068" s="6">
        <f t="shared" si="692"/>
        <v>-3388</v>
      </c>
      <c r="P2068" s="6">
        <f t="shared" si="683"/>
        <v>0</v>
      </c>
      <c r="Q2068" s="7">
        <f t="shared" si="690"/>
        <v>3569042.9500000016</v>
      </c>
      <c r="R2068" s="44" t="str">
        <f>VLOOKUP(F2068,'Set up'!$A$2:$E$44,5,FALSE)</f>
        <v>Cash</v>
      </c>
      <c r="S2068" s="1" t="s">
        <v>1978</v>
      </c>
    </row>
    <row r="2069" spans="1:19" ht="15" customHeight="1" x14ac:dyDescent="0.3">
      <c r="A2069" s="4">
        <v>45175</v>
      </c>
      <c r="B2069" s="5">
        <f t="shared" si="685"/>
        <v>9</v>
      </c>
      <c r="C2069" s="5">
        <f t="shared" si="686"/>
        <v>2023</v>
      </c>
      <c r="D2069" s="88" t="s">
        <v>1888</v>
      </c>
      <c r="E2069" s="5" t="str">
        <f>VLOOKUP(F2069,'Set up'!$A$2:$C$44,2,FALSE)</f>
        <v>C00000014</v>
      </c>
      <c r="F2069" s="1" t="s">
        <v>263</v>
      </c>
      <c r="G2069" s="99" t="s">
        <v>990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87"/>
        <v>45175</v>
      </c>
      <c r="L2069" s="5">
        <f t="shared" si="688"/>
        <v>9</v>
      </c>
      <c r="M2069" s="5">
        <f t="shared" si="689"/>
        <v>2023</v>
      </c>
      <c r="N2069" s="96">
        <v>1404</v>
      </c>
      <c r="O2069" s="6">
        <f t="shared" si="692"/>
        <v>-1404</v>
      </c>
      <c r="P2069" s="6">
        <f t="shared" si="683"/>
        <v>0</v>
      </c>
      <c r="Q2069" s="7">
        <f t="shared" si="690"/>
        <v>3570446.9500000016</v>
      </c>
      <c r="R2069" s="44" t="str">
        <f>VLOOKUP(F2069,'Set up'!$A$2:$E$44,5,FALSE)</f>
        <v>Cash</v>
      </c>
      <c r="S2069" s="1" t="s">
        <v>1978</v>
      </c>
    </row>
    <row r="2070" spans="1:19" ht="15" customHeight="1" x14ac:dyDescent="0.3">
      <c r="A2070" s="4">
        <v>45175</v>
      </c>
      <c r="B2070" s="5">
        <f t="shared" si="685"/>
        <v>9</v>
      </c>
      <c r="C2070" s="5">
        <f t="shared" si="686"/>
        <v>2023</v>
      </c>
      <c r="D2070" s="88" t="s">
        <v>1888</v>
      </c>
      <c r="E2070" s="5" t="str">
        <f>VLOOKUP(F2070,'Set up'!$A$2:$C$44,2,FALSE)</f>
        <v>C00000014</v>
      </c>
      <c r="F2070" s="1" t="s">
        <v>263</v>
      </c>
      <c r="G2070" s="99" t="s">
        <v>1470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87"/>
        <v>45175</v>
      </c>
      <c r="L2070" s="5">
        <f t="shared" si="688"/>
        <v>9</v>
      </c>
      <c r="M2070" s="5">
        <f t="shared" si="689"/>
        <v>2023</v>
      </c>
      <c r="N2070" s="96">
        <v>645</v>
      </c>
      <c r="O2070" s="6">
        <f t="shared" si="692"/>
        <v>-645</v>
      </c>
      <c r="P2070" s="6">
        <f t="shared" si="683"/>
        <v>0</v>
      </c>
      <c r="Q2070" s="7">
        <f t="shared" si="690"/>
        <v>3571091.9500000016</v>
      </c>
      <c r="R2070" s="44" t="str">
        <f>VLOOKUP(F2070,'Set up'!$A$2:$E$44,5,FALSE)</f>
        <v>Cash</v>
      </c>
      <c r="S2070" s="1" t="s">
        <v>1978</v>
      </c>
    </row>
    <row r="2071" spans="1:19" ht="15" customHeight="1" x14ac:dyDescent="0.3">
      <c r="A2071" s="4">
        <v>45175</v>
      </c>
      <c r="B2071" s="5">
        <f t="shared" si="685"/>
        <v>9</v>
      </c>
      <c r="C2071" s="5">
        <f t="shared" si="686"/>
        <v>2023</v>
      </c>
      <c r="D2071" s="88" t="s">
        <v>1888</v>
      </c>
      <c r="E2071" s="5" t="str">
        <f>VLOOKUP(F2071,'Set up'!$A$2:$C$44,2,FALSE)</f>
        <v>C00000014</v>
      </c>
      <c r="F2071" s="1" t="s">
        <v>263</v>
      </c>
      <c r="G2071" s="99" t="s">
        <v>1889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87"/>
        <v>45175</v>
      </c>
      <c r="L2071" s="5">
        <f t="shared" si="688"/>
        <v>9</v>
      </c>
      <c r="M2071" s="5">
        <f t="shared" si="689"/>
        <v>2023</v>
      </c>
      <c r="N2071" s="96">
        <v>320</v>
      </c>
      <c r="O2071" s="6">
        <f t="shared" si="692"/>
        <v>-320</v>
      </c>
      <c r="P2071" s="6">
        <f t="shared" si="683"/>
        <v>0</v>
      </c>
      <c r="Q2071" s="7">
        <f t="shared" si="690"/>
        <v>3571411.9500000016</v>
      </c>
      <c r="R2071" s="44" t="str">
        <f>VLOOKUP(F2071,'Set up'!$A$2:$E$44,5,FALSE)</f>
        <v>Cash</v>
      </c>
      <c r="S2071" s="1" t="s">
        <v>1978</v>
      </c>
    </row>
    <row r="2072" spans="1:19" ht="15" customHeight="1" x14ac:dyDescent="0.3">
      <c r="A2072" s="4">
        <v>45175</v>
      </c>
      <c r="B2072" s="5">
        <f t="shared" si="685"/>
        <v>9</v>
      </c>
      <c r="C2072" s="5">
        <f t="shared" si="686"/>
        <v>2023</v>
      </c>
      <c r="D2072" s="88" t="s">
        <v>1888</v>
      </c>
      <c r="E2072" s="5" t="str">
        <f>VLOOKUP(F2072,'Set up'!$A$2:$C$44,2,FALSE)</f>
        <v>C00000014</v>
      </c>
      <c r="F2072" s="1" t="s">
        <v>263</v>
      </c>
      <c r="G2072" s="99" t="s">
        <v>1718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87"/>
        <v>45175</v>
      </c>
      <c r="L2072" s="5">
        <f t="shared" si="688"/>
        <v>9</v>
      </c>
      <c r="M2072" s="5">
        <f t="shared" si="689"/>
        <v>2023</v>
      </c>
      <c r="N2072" s="96">
        <v>165</v>
      </c>
      <c r="O2072" s="6">
        <f t="shared" si="692"/>
        <v>-165</v>
      </c>
      <c r="P2072" s="6">
        <f t="shared" si="683"/>
        <v>0</v>
      </c>
      <c r="Q2072" s="7">
        <f t="shared" si="690"/>
        <v>3571576.9500000016</v>
      </c>
      <c r="R2072" s="44" t="str">
        <f>VLOOKUP(F2072,'Set up'!$A$2:$E$44,5,FALSE)</f>
        <v>Cash</v>
      </c>
      <c r="S2072" s="1" t="s">
        <v>1978</v>
      </c>
    </row>
    <row r="2073" spans="1:19" ht="15" customHeight="1" x14ac:dyDescent="0.3">
      <c r="A2073" s="4">
        <v>45175</v>
      </c>
      <c r="B2073" s="5">
        <f t="shared" si="685"/>
        <v>9</v>
      </c>
      <c r="C2073" s="5">
        <f t="shared" si="686"/>
        <v>2023</v>
      </c>
      <c r="D2073" s="88" t="s">
        <v>1888</v>
      </c>
      <c r="E2073" s="5" t="str">
        <f>VLOOKUP(F2073,'Set up'!$A$2:$C$44,2,FALSE)</f>
        <v>C00000014</v>
      </c>
      <c r="F2073" s="1" t="s">
        <v>263</v>
      </c>
      <c r="G2073" s="99" t="s">
        <v>1063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87"/>
        <v>45175</v>
      </c>
      <c r="L2073" s="5">
        <f t="shared" si="688"/>
        <v>9</v>
      </c>
      <c r="M2073" s="5">
        <f t="shared" si="689"/>
        <v>2023</v>
      </c>
      <c r="N2073" s="96">
        <v>95</v>
      </c>
      <c r="O2073" s="6">
        <f t="shared" si="692"/>
        <v>-95</v>
      </c>
      <c r="P2073" s="6">
        <f t="shared" si="683"/>
        <v>0</v>
      </c>
      <c r="Q2073" s="7">
        <f t="shared" si="690"/>
        <v>3571671.9500000016</v>
      </c>
      <c r="R2073" s="44" t="str">
        <f>VLOOKUP(F2073,'Set up'!$A$2:$E$44,5,FALSE)</f>
        <v>Cash</v>
      </c>
      <c r="S2073" s="1" t="s">
        <v>1978</v>
      </c>
    </row>
    <row r="2074" spans="1:19" ht="15" customHeight="1" x14ac:dyDescent="0.3">
      <c r="A2074" s="4">
        <v>45175</v>
      </c>
      <c r="B2074" s="5">
        <f t="shared" si="685"/>
        <v>9</v>
      </c>
      <c r="C2074" s="5">
        <f t="shared" si="686"/>
        <v>2023</v>
      </c>
      <c r="D2074" s="88" t="s">
        <v>1890</v>
      </c>
      <c r="E2074" s="5" t="str">
        <f>VLOOKUP(F2074,'Set up'!$A$2:$C$44,2,FALSE)</f>
        <v>C00000014</v>
      </c>
      <c r="F2074" s="1" t="s">
        <v>263</v>
      </c>
      <c r="G2074" s="99" t="s">
        <v>1112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87"/>
        <v>45175</v>
      </c>
      <c r="L2074" s="5">
        <f t="shared" si="688"/>
        <v>9</v>
      </c>
      <c r="M2074" s="5">
        <f t="shared" si="689"/>
        <v>2023</v>
      </c>
      <c r="N2074" s="96">
        <v>62.5</v>
      </c>
      <c r="O2074" s="6">
        <f t="shared" si="692"/>
        <v>-62.5</v>
      </c>
      <c r="P2074" s="6">
        <f t="shared" si="683"/>
        <v>0</v>
      </c>
      <c r="Q2074" s="7">
        <f t="shared" si="690"/>
        <v>3571734.4500000016</v>
      </c>
      <c r="R2074" s="44" t="str">
        <f>VLOOKUP(F2074,'Set up'!$A$2:$E$44,5,FALSE)</f>
        <v>Cash</v>
      </c>
      <c r="S2074" s="1" t="s">
        <v>1978</v>
      </c>
    </row>
    <row r="2075" spans="1:19" ht="15" customHeight="1" x14ac:dyDescent="0.3">
      <c r="A2075" s="4">
        <v>45176</v>
      </c>
      <c r="B2075" s="5">
        <f t="shared" si="685"/>
        <v>9</v>
      </c>
      <c r="C2075" s="5">
        <f t="shared" si="686"/>
        <v>2023</v>
      </c>
      <c r="D2075" s="88" t="s">
        <v>1891</v>
      </c>
      <c r="E2075" s="5" t="str">
        <f>VLOOKUP(F2075,'Set up'!$A$2:$C$44,2,FALSE)</f>
        <v>C00000021</v>
      </c>
      <c r="F2075" s="1" t="s">
        <v>493</v>
      </c>
      <c r="G2075" s="107" t="s">
        <v>718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87"/>
        <v>45176</v>
      </c>
      <c r="L2075" s="5">
        <f t="shared" si="688"/>
        <v>9</v>
      </c>
      <c r="M2075" s="5">
        <f t="shared" si="689"/>
        <v>2023</v>
      </c>
      <c r="N2075" s="96">
        <v>1738</v>
      </c>
      <c r="P2075" s="6">
        <f t="shared" si="683"/>
        <v>1738</v>
      </c>
      <c r="Q2075" s="7">
        <f t="shared" si="690"/>
        <v>3573472.4500000016</v>
      </c>
      <c r="R2075" s="44" t="str">
        <f>VLOOKUP(F2075,'Set up'!$A$2:$E$44,5,FALSE)</f>
        <v>PD Chq</v>
      </c>
    </row>
    <row r="2076" spans="1:19" ht="15" customHeight="1" x14ac:dyDescent="0.3">
      <c r="A2076" s="4">
        <v>45176</v>
      </c>
      <c r="B2076" s="5">
        <f t="shared" si="685"/>
        <v>9</v>
      </c>
      <c r="C2076" s="5">
        <f t="shared" si="686"/>
        <v>2023</v>
      </c>
      <c r="D2076" s="88" t="s">
        <v>1891</v>
      </c>
      <c r="E2076" s="5" t="str">
        <f>VLOOKUP(F2076,'Set up'!$A$2:$C$44,2,FALSE)</f>
        <v>C00000021</v>
      </c>
      <c r="F2076" s="1" t="s">
        <v>493</v>
      </c>
      <c r="G2076" s="99" t="s">
        <v>656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87"/>
        <v>45176</v>
      </c>
      <c r="L2076" s="5">
        <f t="shared" si="688"/>
        <v>9</v>
      </c>
      <c r="M2076" s="5">
        <f t="shared" si="689"/>
        <v>2023</v>
      </c>
      <c r="N2076" s="96">
        <v>468</v>
      </c>
      <c r="P2076" s="6">
        <f t="shared" si="683"/>
        <v>468</v>
      </c>
      <c r="Q2076" s="7">
        <f t="shared" si="690"/>
        <v>3573940.4500000016</v>
      </c>
      <c r="R2076" s="44" t="str">
        <f>VLOOKUP(F2076,'Set up'!$A$2:$E$44,5,FALSE)</f>
        <v>PD Chq</v>
      </c>
    </row>
    <row r="2077" spans="1:19" ht="15" customHeight="1" x14ac:dyDescent="0.3">
      <c r="A2077" s="4">
        <v>45176</v>
      </c>
      <c r="B2077" s="5">
        <f t="shared" si="685"/>
        <v>9</v>
      </c>
      <c r="C2077" s="5">
        <f t="shared" si="686"/>
        <v>2023</v>
      </c>
      <c r="D2077" s="88" t="s">
        <v>1891</v>
      </c>
      <c r="E2077" s="5" t="str">
        <f>VLOOKUP(F2077,'Set up'!$A$2:$C$44,2,FALSE)</f>
        <v>C00000021</v>
      </c>
      <c r="F2077" s="1" t="s">
        <v>493</v>
      </c>
      <c r="G2077" s="99" t="s">
        <v>1063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87"/>
        <v>45176</v>
      </c>
      <c r="L2077" s="5">
        <f t="shared" si="688"/>
        <v>9</v>
      </c>
      <c r="M2077" s="5">
        <f t="shared" si="689"/>
        <v>2023</v>
      </c>
      <c r="N2077" s="96">
        <v>95</v>
      </c>
      <c r="P2077" s="6">
        <f t="shared" si="683"/>
        <v>95</v>
      </c>
      <c r="Q2077" s="7">
        <f t="shared" si="690"/>
        <v>3574035.4500000016</v>
      </c>
      <c r="R2077" s="44" t="str">
        <f>VLOOKUP(F2077,'Set up'!$A$2:$E$44,5,FALSE)</f>
        <v>PD Chq</v>
      </c>
    </row>
    <row r="2078" spans="1:19" ht="15" customHeight="1" x14ac:dyDescent="0.3">
      <c r="A2078" s="4">
        <v>45176</v>
      </c>
      <c r="B2078" s="5">
        <f t="shared" si="685"/>
        <v>9</v>
      </c>
      <c r="C2078" s="5">
        <f t="shared" si="686"/>
        <v>2023</v>
      </c>
      <c r="D2078" s="88" t="s">
        <v>1891</v>
      </c>
      <c r="E2078" s="5" t="str">
        <f>VLOOKUP(F2078,'Set up'!$A$2:$C$44,2,FALSE)</f>
        <v>C00000021</v>
      </c>
      <c r="F2078" s="1" t="s">
        <v>493</v>
      </c>
      <c r="G2078" s="99" t="s">
        <v>1112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87"/>
        <v>45176</v>
      </c>
      <c r="L2078" s="5">
        <f t="shared" si="688"/>
        <v>9</v>
      </c>
      <c r="M2078" s="5">
        <f t="shared" si="689"/>
        <v>2023</v>
      </c>
      <c r="N2078" s="96">
        <v>312.5</v>
      </c>
      <c r="P2078" s="6">
        <f t="shared" si="683"/>
        <v>312.5</v>
      </c>
      <c r="Q2078" s="7">
        <f t="shared" si="690"/>
        <v>3574347.9500000016</v>
      </c>
      <c r="R2078" s="44" t="str">
        <f>VLOOKUP(F2078,'Set up'!$A$2:$E$44,5,FALSE)</f>
        <v>PD Chq</v>
      </c>
    </row>
    <row r="2079" spans="1:19" ht="15" customHeight="1" x14ac:dyDescent="0.3">
      <c r="A2079" s="4">
        <v>45177</v>
      </c>
      <c r="B2079" s="5">
        <f t="shared" si="685"/>
        <v>9</v>
      </c>
      <c r="C2079" s="5">
        <f t="shared" si="686"/>
        <v>2023</v>
      </c>
      <c r="D2079" s="88" t="s">
        <v>1892</v>
      </c>
      <c r="E2079" s="5" t="str">
        <f>VLOOKUP(F2079,'Set up'!$A$2:$C$44,2,FALSE)</f>
        <v>C00000019</v>
      </c>
      <c r="F2079" s="1" t="s">
        <v>402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87"/>
        <v>45177</v>
      </c>
      <c r="L2079" s="5">
        <f t="shared" si="688"/>
        <v>9</v>
      </c>
      <c r="M2079" s="5">
        <f t="shared" si="689"/>
        <v>2023</v>
      </c>
      <c r="N2079" s="96">
        <v>1738</v>
      </c>
      <c r="P2079" s="6">
        <f t="shared" si="683"/>
        <v>1738</v>
      </c>
      <c r="Q2079" s="7">
        <f t="shared" si="690"/>
        <v>3576085.9500000016</v>
      </c>
      <c r="R2079" s="44" t="str">
        <f>VLOOKUP(F2079,'Set up'!$A$2:$E$44,5,FALSE)</f>
        <v>Trsf</v>
      </c>
    </row>
    <row r="2080" spans="1:19" ht="15" customHeight="1" x14ac:dyDescent="0.3">
      <c r="A2080" s="4">
        <v>45177</v>
      </c>
      <c r="B2080" s="5">
        <f t="shared" si="685"/>
        <v>9</v>
      </c>
      <c r="C2080" s="5">
        <f t="shared" si="686"/>
        <v>2023</v>
      </c>
      <c r="D2080" s="88" t="s">
        <v>1892</v>
      </c>
      <c r="E2080" s="5" t="str">
        <f>VLOOKUP(F2080,'Set up'!$A$2:$C$44,2,FALSE)</f>
        <v>C00000019</v>
      </c>
      <c r="F2080" s="1" t="s">
        <v>402</v>
      </c>
      <c r="G2080" s="99" t="s">
        <v>1615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87"/>
        <v>45177</v>
      </c>
      <c r="L2080" s="5">
        <f t="shared" si="688"/>
        <v>9</v>
      </c>
      <c r="M2080" s="5">
        <f t="shared" si="689"/>
        <v>2023</v>
      </c>
      <c r="N2080" s="96">
        <v>522.6</v>
      </c>
      <c r="P2080" s="6">
        <f t="shared" si="683"/>
        <v>522.6</v>
      </c>
      <c r="Q2080" s="7">
        <f t="shared" si="690"/>
        <v>3576608.5500000017</v>
      </c>
      <c r="R2080" s="44" t="str">
        <f>VLOOKUP(F2080,'Set up'!$A$2:$E$44,5,FALSE)</f>
        <v>Trsf</v>
      </c>
    </row>
    <row r="2081" spans="1:19" ht="15" customHeight="1" x14ac:dyDescent="0.3">
      <c r="A2081" s="4">
        <v>45177</v>
      </c>
      <c r="B2081" s="5">
        <f t="shared" si="685"/>
        <v>9</v>
      </c>
      <c r="C2081" s="5">
        <f t="shared" si="686"/>
        <v>2023</v>
      </c>
      <c r="D2081" s="88" t="s">
        <v>1892</v>
      </c>
      <c r="E2081" s="5" t="str">
        <f>VLOOKUP(F2081,'Set up'!$A$2:$C$44,2,FALSE)</f>
        <v>C00000019</v>
      </c>
      <c r="F2081" s="1" t="s">
        <v>402</v>
      </c>
      <c r="G2081" s="99" t="s">
        <v>793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87"/>
        <v>45177</v>
      </c>
      <c r="L2081" s="5">
        <f t="shared" si="688"/>
        <v>9</v>
      </c>
      <c r="M2081" s="5">
        <f t="shared" si="689"/>
        <v>2023</v>
      </c>
      <c r="N2081" s="96">
        <v>250</v>
      </c>
      <c r="P2081" s="6">
        <f t="shared" si="683"/>
        <v>250</v>
      </c>
      <c r="Q2081" s="7">
        <f t="shared" si="690"/>
        <v>3576858.5500000017</v>
      </c>
      <c r="R2081" s="44" t="str">
        <f>VLOOKUP(F2081,'Set up'!$A$2:$E$44,5,FALSE)</f>
        <v>Trsf</v>
      </c>
    </row>
    <row r="2082" spans="1:19" ht="15" customHeight="1" x14ac:dyDescent="0.3">
      <c r="A2082" s="4">
        <v>45177</v>
      </c>
      <c r="B2082" s="5">
        <f t="shared" si="685"/>
        <v>9</v>
      </c>
      <c r="C2082" s="5">
        <f t="shared" si="686"/>
        <v>2023</v>
      </c>
      <c r="D2082" s="88" t="s">
        <v>1892</v>
      </c>
      <c r="E2082" s="5" t="str">
        <f>VLOOKUP(F2082,'Set up'!$A$2:$C$44,2,FALSE)</f>
        <v>C00000019</v>
      </c>
      <c r="F2082" s="1" t="s">
        <v>402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87"/>
        <v>45177</v>
      </c>
      <c r="L2082" s="5">
        <f t="shared" si="688"/>
        <v>9</v>
      </c>
      <c r="M2082" s="5">
        <f t="shared" si="689"/>
        <v>2023</v>
      </c>
      <c r="N2082" s="96">
        <v>105</v>
      </c>
      <c r="P2082" s="6">
        <f t="shared" si="683"/>
        <v>105</v>
      </c>
      <c r="Q2082" s="7">
        <f t="shared" si="690"/>
        <v>3576963.5500000017</v>
      </c>
      <c r="R2082" s="44" t="str">
        <f>VLOOKUP(F2082,'Set up'!$A$2:$E$44,5,FALSE)</f>
        <v>Trsf</v>
      </c>
    </row>
    <row r="2083" spans="1:19" ht="15" customHeight="1" x14ac:dyDescent="0.3">
      <c r="A2083" s="4">
        <v>45177</v>
      </c>
      <c r="B2083" s="5">
        <f t="shared" si="685"/>
        <v>9</v>
      </c>
      <c r="C2083" s="5">
        <f t="shared" si="686"/>
        <v>2023</v>
      </c>
      <c r="D2083" s="88" t="s">
        <v>1892</v>
      </c>
      <c r="E2083" s="5" t="str">
        <f>VLOOKUP(F2083,'Set up'!$A$2:$C$44,2,FALSE)</f>
        <v>C00000019</v>
      </c>
      <c r="F2083" s="1" t="s">
        <v>402</v>
      </c>
      <c r="G2083" s="99" t="s">
        <v>1471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87"/>
        <v>45177</v>
      </c>
      <c r="L2083" s="5">
        <f t="shared" si="688"/>
        <v>9</v>
      </c>
      <c r="M2083" s="5">
        <f t="shared" si="689"/>
        <v>2023</v>
      </c>
      <c r="N2083" s="96">
        <v>390</v>
      </c>
      <c r="P2083" s="6">
        <f t="shared" si="683"/>
        <v>390</v>
      </c>
      <c r="Q2083" s="7">
        <f t="shared" si="690"/>
        <v>3577353.5500000017</v>
      </c>
      <c r="R2083" s="44" t="str">
        <f>VLOOKUP(F2083,'Set up'!$A$2:$E$44,5,FALSE)</f>
        <v>Trsf</v>
      </c>
    </row>
    <row r="2084" spans="1:19" ht="15" customHeight="1" x14ac:dyDescent="0.3">
      <c r="A2084" s="4">
        <v>45177</v>
      </c>
      <c r="B2084" s="5">
        <f t="shared" si="685"/>
        <v>9</v>
      </c>
      <c r="C2084" s="5">
        <f t="shared" si="686"/>
        <v>2023</v>
      </c>
      <c r="D2084" s="88" t="s">
        <v>1893</v>
      </c>
      <c r="E2084" s="5" t="str">
        <f>VLOOKUP(F2084,'Set up'!$A$2:$C$44,2,FALSE)</f>
        <v>C00000009</v>
      </c>
      <c r="F2084" s="1" t="s">
        <v>58</v>
      </c>
      <c r="G2084" s="11" t="s">
        <v>951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87"/>
        <v>45237</v>
      </c>
      <c r="L2084" s="5">
        <f t="shared" si="688"/>
        <v>11</v>
      </c>
      <c r="M2084" s="5">
        <f t="shared" si="689"/>
        <v>2023</v>
      </c>
      <c r="N2084" s="96">
        <v>540</v>
      </c>
      <c r="P2084" s="6">
        <f t="shared" si="683"/>
        <v>540</v>
      </c>
      <c r="Q2084" s="7">
        <f t="shared" si="690"/>
        <v>3577893.5500000017</v>
      </c>
      <c r="R2084" s="44" t="str">
        <f>VLOOKUP(F2084,'Set up'!$A$2:$E$44,5,FALSE)</f>
        <v>Chq</v>
      </c>
    </row>
    <row r="2085" spans="1:19" ht="15" customHeight="1" x14ac:dyDescent="0.3">
      <c r="A2085" s="4">
        <v>45178</v>
      </c>
      <c r="B2085" s="5">
        <f t="shared" si="685"/>
        <v>9</v>
      </c>
      <c r="C2085" s="5">
        <f t="shared" si="686"/>
        <v>2023</v>
      </c>
      <c r="D2085" s="88" t="s">
        <v>1894</v>
      </c>
      <c r="E2085" s="5" t="str">
        <f>VLOOKUP(F2085,'Set up'!$A$2:$C$44,2,FALSE)</f>
        <v>C00000020</v>
      </c>
      <c r="F2085" s="1" t="s">
        <v>411</v>
      </c>
      <c r="G2085" s="103" t="s">
        <v>1112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87"/>
        <v>45178</v>
      </c>
      <c r="L2085" s="5">
        <f t="shared" si="688"/>
        <v>9</v>
      </c>
      <c r="M2085" s="5">
        <f t="shared" si="689"/>
        <v>2023</v>
      </c>
      <c r="N2085" s="96">
        <v>125</v>
      </c>
      <c r="P2085" s="6">
        <f t="shared" si="683"/>
        <v>125</v>
      </c>
      <c r="Q2085" s="7">
        <f t="shared" si="690"/>
        <v>3578018.5500000017</v>
      </c>
      <c r="R2085" s="44" t="str">
        <f>VLOOKUP(F2085,'Set up'!$A$2:$E$44,5,FALSE)</f>
        <v>Trsf</v>
      </c>
    </row>
    <row r="2086" spans="1:19" ht="15" customHeight="1" x14ac:dyDescent="0.3">
      <c r="A2086" s="4">
        <v>45178</v>
      </c>
      <c r="B2086" s="5">
        <f t="shared" si="685"/>
        <v>9</v>
      </c>
      <c r="C2086" s="5">
        <f t="shared" si="686"/>
        <v>2023</v>
      </c>
      <c r="D2086" s="88" t="s">
        <v>1895</v>
      </c>
      <c r="E2086" s="5" t="str">
        <f>VLOOKUP(F2086,'Set up'!$A$2:$C$44,2,FALSE)</f>
        <v>C00000020</v>
      </c>
      <c r="F2086" s="1" t="s">
        <v>411</v>
      </c>
      <c r="G2086" s="103" t="s">
        <v>1736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87"/>
        <v>45178</v>
      </c>
      <c r="L2086" s="5">
        <f t="shared" si="688"/>
        <v>9</v>
      </c>
      <c r="M2086" s="5">
        <f t="shared" si="689"/>
        <v>2023</v>
      </c>
      <c r="N2086" s="96">
        <v>3212</v>
      </c>
      <c r="P2086" s="6">
        <f t="shared" si="683"/>
        <v>3212</v>
      </c>
      <c r="Q2086" s="7">
        <f t="shared" si="690"/>
        <v>3581230.5500000017</v>
      </c>
      <c r="R2086" s="44" t="str">
        <f>VLOOKUP(F2086,'Set up'!$A$2:$E$44,5,FALSE)</f>
        <v>Trsf</v>
      </c>
    </row>
    <row r="2087" spans="1:19" ht="15" customHeight="1" x14ac:dyDescent="0.3">
      <c r="A2087" s="4">
        <v>45178</v>
      </c>
      <c r="B2087" s="5">
        <f t="shared" si="685"/>
        <v>9</v>
      </c>
      <c r="C2087" s="5">
        <f t="shared" si="686"/>
        <v>2023</v>
      </c>
      <c r="D2087" s="88" t="s">
        <v>1895</v>
      </c>
      <c r="E2087" s="5" t="str">
        <f>VLOOKUP(F2087,'Set up'!$A$2:$C$44,2,FALSE)</f>
        <v>C00000020</v>
      </c>
      <c r="F2087" s="1" t="s">
        <v>411</v>
      </c>
      <c r="G2087" s="90" t="s">
        <v>915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87"/>
        <v>45178</v>
      </c>
      <c r="L2087" s="5">
        <f t="shared" si="688"/>
        <v>9</v>
      </c>
      <c r="M2087" s="5">
        <f t="shared" si="689"/>
        <v>2023</v>
      </c>
      <c r="N2087" s="96">
        <v>1134</v>
      </c>
      <c r="P2087" s="6">
        <f t="shared" si="683"/>
        <v>1134</v>
      </c>
      <c r="Q2087" s="7">
        <f t="shared" si="690"/>
        <v>3582364.5500000017</v>
      </c>
      <c r="R2087" s="44" t="str">
        <f>VLOOKUP(F2087,'Set up'!$A$2:$E$44,5,FALSE)</f>
        <v>Trsf</v>
      </c>
    </row>
    <row r="2088" spans="1:19" ht="15" customHeight="1" x14ac:dyDescent="0.3">
      <c r="A2088" s="4">
        <v>45178</v>
      </c>
      <c r="B2088" s="5">
        <f t="shared" si="685"/>
        <v>9</v>
      </c>
      <c r="C2088" s="5">
        <f t="shared" si="686"/>
        <v>2023</v>
      </c>
      <c r="D2088" s="88" t="s">
        <v>1895</v>
      </c>
      <c r="E2088" s="5" t="str">
        <f>VLOOKUP(F2088,'Set up'!$A$2:$C$44,2,FALSE)</f>
        <v>C00000020</v>
      </c>
      <c r="F2088" s="1" t="s">
        <v>411</v>
      </c>
      <c r="G2088" s="90" t="s">
        <v>780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87"/>
        <v>45178</v>
      </c>
      <c r="L2088" s="5">
        <f t="shared" si="688"/>
        <v>9</v>
      </c>
      <c r="M2088" s="5">
        <f t="shared" si="689"/>
        <v>2023</v>
      </c>
      <c r="N2088" s="96">
        <v>400</v>
      </c>
      <c r="P2088" s="6">
        <f t="shared" si="683"/>
        <v>400</v>
      </c>
      <c r="Q2088" s="7">
        <f t="shared" si="690"/>
        <v>3582764.5500000017</v>
      </c>
      <c r="R2088" s="44" t="str">
        <f>VLOOKUP(F2088,'Set up'!$A$2:$E$44,5,FALSE)</f>
        <v>Trsf</v>
      </c>
    </row>
    <row r="2089" spans="1:19" ht="15" customHeight="1" x14ac:dyDescent="0.3">
      <c r="A2089" s="4">
        <v>45178</v>
      </c>
      <c r="B2089" s="5">
        <f t="shared" si="685"/>
        <v>9</v>
      </c>
      <c r="C2089" s="5">
        <f t="shared" si="686"/>
        <v>2023</v>
      </c>
      <c r="D2089" s="88" t="s">
        <v>1895</v>
      </c>
      <c r="E2089" s="5" t="str">
        <f>VLOOKUP(F2089,'Set up'!$A$2:$C$44,2,FALSE)</f>
        <v>C00000020</v>
      </c>
      <c r="F2089" s="1" t="s">
        <v>411</v>
      </c>
      <c r="G2089" s="90" t="s">
        <v>1075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87"/>
        <v>45178</v>
      </c>
      <c r="L2089" s="5">
        <f t="shared" si="688"/>
        <v>9</v>
      </c>
      <c r="M2089" s="5">
        <f t="shared" si="689"/>
        <v>2023</v>
      </c>
      <c r="N2089" s="96">
        <v>1000</v>
      </c>
      <c r="P2089" s="6">
        <f t="shared" si="683"/>
        <v>1000</v>
      </c>
      <c r="Q2089" s="7">
        <f t="shared" si="690"/>
        <v>3583764.5500000017</v>
      </c>
      <c r="R2089" s="44" t="str">
        <f>VLOOKUP(F2089,'Set up'!$A$2:$E$44,5,FALSE)</f>
        <v>Trsf</v>
      </c>
    </row>
    <row r="2090" spans="1:19" ht="15" customHeight="1" x14ac:dyDescent="0.3">
      <c r="A2090" s="4">
        <v>45178</v>
      </c>
      <c r="B2090" s="5">
        <f t="shared" si="685"/>
        <v>9</v>
      </c>
      <c r="C2090" s="5">
        <f t="shared" si="686"/>
        <v>2023</v>
      </c>
      <c r="D2090" s="88" t="s">
        <v>1896</v>
      </c>
      <c r="E2090" s="5" t="str">
        <f>VLOOKUP(F2090,'Set up'!$A$2:$C$44,2,FALSE)</f>
        <v>C00000040</v>
      </c>
      <c r="F2090" s="1" t="s">
        <v>1705</v>
      </c>
      <c r="G2090" s="99" t="s">
        <v>1120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87"/>
        <v>45178</v>
      </c>
      <c r="L2090" s="5">
        <f t="shared" si="688"/>
        <v>9</v>
      </c>
      <c r="M2090" s="5">
        <f t="shared" si="689"/>
        <v>2023</v>
      </c>
      <c r="N2090" s="96">
        <v>48</v>
      </c>
      <c r="O2090" s="6">
        <f t="shared" ref="O2090:O2093" si="693">-N2090</f>
        <v>-48</v>
      </c>
      <c r="P2090" s="6">
        <f t="shared" si="683"/>
        <v>0</v>
      </c>
      <c r="Q2090" s="7">
        <f t="shared" si="690"/>
        <v>3583812.5500000017</v>
      </c>
      <c r="R2090" s="44" t="str">
        <f>VLOOKUP(F2090,'Set up'!$A$2:$E$44,5,FALSE)</f>
        <v>Cash</v>
      </c>
      <c r="S2090" s="1" t="s">
        <v>1984</v>
      </c>
    </row>
    <row r="2091" spans="1:19" ht="15" customHeight="1" x14ac:dyDescent="0.3">
      <c r="A2091" s="4">
        <v>45180</v>
      </c>
      <c r="B2091" s="5">
        <f t="shared" si="685"/>
        <v>9</v>
      </c>
      <c r="C2091" s="5">
        <f t="shared" si="686"/>
        <v>2023</v>
      </c>
      <c r="D2091" s="88" t="s">
        <v>1899</v>
      </c>
      <c r="E2091" s="5" t="str">
        <f>VLOOKUP(F2091,'Set up'!$A$2:$C$44,2,FALSE)</f>
        <v>C00000041</v>
      </c>
      <c r="F2091" s="1" t="s">
        <v>1707</v>
      </c>
      <c r="G2091" s="99" t="s">
        <v>1897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87"/>
        <v>45180</v>
      </c>
      <c r="L2091" s="5">
        <f t="shared" si="688"/>
        <v>9</v>
      </c>
      <c r="M2091" s="5">
        <f t="shared" si="689"/>
        <v>2023</v>
      </c>
      <c r="N2091" s="96">
        <v>1738</v>
      </c>
      <c r="O2091" s="6">
        <f t="shared" si="693"/>
        <v>-1738</v>
      </c>
      <c r="P2091" s="6">
        <f t="shared" si="683"/>
        <v>0</v>
      </c>
      <c r="Q2091" s="7">
        <f t="shared" si="690"/>
        <v>3585550.5500000017</v>
      </c>
      <c r="R2091" s="44" t="str">
        <f>VLOOKUP(F2091,'Set up'!$A$2:$E$44,5,FALSE)</f>
        <v>Trsf</v>
      </c>
      <c r="S2091" s="1" t="s">
        <v>1983</v>
      </c>
    </row>
    <row r="2092" spans="1:19" ht="15" customHeight="1" x14ac:dyDescent="0.3">
      <c r="A2092" s="4">
        <v>45180</v>
      </c>
      <c r="B2092" s="5">
        <f t="shared" si="685"/>
        <v>9</v>
      </c>
      <c r="C2092" s="5">
        <f t="shared" si="686"/>
        <v>2023</v>
      </c>
      <c r="D2092" s="88" t="s">
        <v>1899</v>
      </c>
      <c r="E2092" s="5" t="str">
        <f>VLOOKUP(F2092,'Set up'!$A$2:$C$44,2,FALSE)</f>
        <v>C00000041</v>
      </c>
      <c r="F2092" s="1" t="s">
        <v>1707</v>
      </c>
      <c r="G2092" s="99" t="s">
        <v>1898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87"/>
        <v>45180</v>
      </c>
      <c r="L2092" s="5">
        <f t="shared" si="688"/>
        <v>9</v>
      </c>
      <c r="M2092" s="5">
        <f t="shared" si="689"/>
        <v>2023</v>
      </c>
      <c r="N2092" s="96">
        <v>48</v>
      </c>
      <c r="O2092" s="6">
        <f t="shared" si="693"/>
        <v>-48</v>
      </c>
      <c r="P2092" s="6">
        <f t="shared" si="683"/>
        <v>0</v>
      </c>
      <c r="Q2092" s="7">
        <f t="shared" si="690"/>
        <v>3585598.5500000017</v>
      </c>
      <c r="R2092" s="44" t="str">
        <f>VLOOKUP(F2092,'Set up'!$A$2:$E$44,5,FALSE)</f>
        <v>Trsf</v>
      </c>
      <c r="S2092" s="1" t="s">
        <v>1983</v>
      </c>
    </row>
    <row r="2093" spans="1:19" ht="15" customHeight="1" x14ac:dyDescent="0.3">
      <c r="A2093" s="4">
        <v>45180</v>
      </c>
      <c r="B2093" s="5">
        <f t="shared" si="685"/>
        <v>9</v>
      </c>
      <c r="C2093" s="5">
        <f t="shared" si="686"/>
        <v>2023</v>
      </c>
      <c r="D2093" s="88" t="s">
        <v>1899</v>
      </c>
      <c r="E2093" s="5" t="str">
        <f>VLOOKUP(F2093,'Set up'!$A$2:$C$44,2,FALSE)</f>
        <v>C00000041</v>
      </c>
      <c r="F2093" s="1" t="s">
        <v>1707</v>
      </c>
      <c r="G2093" s="99" t="s">
        <v>866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87"/>
        <v>45180</v>
      </c>
      <c r="L2093" s="5">
        <f t="shared" si="688"/>
        <v>9</v>
      </c>
      <c r="M2093" s="5">
        <f t="shared" si="689"/>
        <v>2023</v>
      </c>
      <c r="N2093" s="96">
        <v>340</v>
      </c>
      <c r="O2093" s="6">
        <f t="shared" si="693"/>
        <v>-340</v>
      </c>
      <c r="P2093" s="6">
        <f t="shared" si="683"/>
        <v>0</v>
      </c>
      <c r="Q2093" s="7">
        <f t="shared" si="690"/>
        <v>3585938.5500000017</v>
      </c>
      <c r="R2093" s="44" t="str">
        <f>VLOOKUP(F2093,'Set up'!$A$2:$E$44,5,FALSE)</f>
        <v>Trsf</v>
      </c>
      <c r="S2093" s="1" t="s">
        <v>1983</v>
      </c>
    </row>
    <row r="2094" spans="1:19" ht="15" customHeight="1" x14ac:dyDescent="0.3">
      <c r="A2094" s="4">
        <v>45181</v>
      </c>
      <c r="B2094" s="5">
        <f t="shared" si="685"/>
        <v>9</v>
      </c>
      <c r="C2094" s="5">
        <f t="shared" si="686"/>
        <v>2023</v>
      </c>
      <c r="D2094" s="88" t="s">
        <v>1900</v>
      </c>
      <c r="E2094" s="5" t="str">
        <f>VLOOKUP(F2094,'Set up'!$A$2:$C$44,2,FALSE)</f>
        <v>C00000034</v>
      </c>
      <c r="F2094" s="1" t="s">
        <v>1198</v>
      </c>
      <c r="G2094" s="99" t="s">
        <v>1199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87"/>
        <v>45181</v>
      </c>
      <c r="L2094" s="5">
        <f t="shared" si="688"/>
        <v>9</v>
      </c>
      <c r="M2094" s="5">
        <f t="shared" si="689"/>
        <v>2023</v>
      </c>
      <c r="N2094" s="96">
        <v>1738</v>
      </c>
      <c r="O2094" s="6">
        <f>-6.7</f>
        <v>-6.7</v>
      </c>
      <c r="P2094" s="6">
        <f t="shared" ref="P2094:P2118" si="694">SUM(N2094+O2094)</f>
        <v>1731.3</v>
      </c>
      <c r="Q2094" s="7">
        <f t="shared" si="690"/>
        <v>3587676.5500000017</v>
      </c>
      <c r="R2094" s="44" t="str">
        <f>VLOOKUP(F2094,'Set up'!$A$2:$E$44,5,FALSE)</f>
        <v>Trsf</v>
      </c>
      <c r="S2094" s="1" t="s">
        <v>1971</v>
      </c>
    </row>
    <row r="2095" spans="1:19" ht="15" customHeight="1" x14ac:dyDescent="0.3">
      <c r="A2095" s="4">
        <v>45181</v>
      </c>
      <c r="B2095" s="5">
        <f t="shared" si="685"/>
        <v>9</v>
      </c>
      <c r="C2095" s="5">
        <f t="shared" si="686"/>
        <v>2023</v>
      </c>
      <c r="D2095" s="88" t="s">
        <v>1900</v>
      </c>
      <c r="E2095" s="5" t="str">
        <f>VLOOKUP(F2095,'Set up'!$A$2:$C$44,2,FALSE)</f>
        <v>C00000034</v>
      </c>
      <c r="F2095" s="1" t="s">
        <v>1198</v>
      </c>
      <c r="G2095" s="99" t="s">
        <v>1433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87"/>
        <v>45181</v>
      </c>
      <c r="L2095" s="5">
        <f t="shared" si="688"/>
        <v>9</v>
      </c>
      <c r="M2095" s="5">
        <f t="shared" si="689"/>
        <v>2023</v>
      </c>
      <c r="N2095" s="96">
        <v>219</v>
      </c>
      <c r="P2095" s="6">
        <f t="shared" si="694"/>
        <v>219</v>
      </c>
      <c r="Q2095" s="7">
        <f t="shared" si="690"/>
        <v>3587895.5500000017</v>
      </c>
      <c r="R2095" s="44" t="str">
        <f>VLOOKUP(F2095,'Set up'!$A$2:$E$44,5,FALSE)</f>
        <v>Trsf</v>
      </c>
    </row>
    <row r="2096" spans="1:19" ht="15" customHeight="1" x14ac:dyDescent="0.3">
      <c r="A2096" s="4">
        <v>45181</v>
      </c>
      <c r="B2096" s="5">
        <f t="shared" si="685"/>
        <v>9</v>
      </c>
      <c r="C2096" s="5">
        <f t="shared" si="686"/>
        <v>2023</v>
      </c>
      <c r="D2096" s="88" t="s">
        <v>1900</v>
      </c>
      <c r="E2096" s="5" t="str">
        <f>VLOOKUP(F2096,'Set up'!$A$2:$C$44,2,FALSE)</f>
        <v>C00000034</v>
      </c>
      <c r="F2096" s="1" t="s">
        <v>1198</v>
      </c>
      <c r="G2096" s="99" t="s">
        <v>1799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87"/>
        <v>45181</v>
      </c>
      <c r="L2096" s="5">
        <f t="shared" si="688"/>
        <v>9</v>
      </c>
      <c r="M2096" s="5">
        <f t="shared" si="689"/>
        <v>2023</v>
      </c>
      <c r="N2096" s="96">
        <v>438</v>
      </c>
      <c r="P2096" s="6">
        <f t="shared" si="694"/>
        <v>438</v>
      </c>
      <c r="Q2096" s="7">
        <f t="shared" si="690"/>
        <v>3588333.5500000017</v>
      </c>
      <c r="R2096" s="44" t="str">
        <f>VLOOKUP(F2096,'Set up'!$A$2:$E$44,5,FALSE)</f>
        <v>Trsf</v>
      </c>
    </row>
    <row r="2097" spans="1:19" ht="15" customHeight="1" x14ac:dyDescent="0.3">
      <c r="A2097" s="4">
        <v>45181</v>
      </c>
      <c r="B2097" s="5">
        <f t="shared" si="685"/>
        <v>9</v>
      </c>
      <c r="C2097" s="5">
        <f t="shared" si="686"/>
        <v>2023</v>
      </c>
      <c r="D2097" s="88" t="s">
        <v>1900</v>
      </c>
      <c r="E2097" s="5" t="str">
        <f>VLOOKUP(F2097,'Set up'!$A$2:$C$44,2,FALSE)</f>
        <v>C00000034</v>
      </c>
      <c r="F2097" s="1" t="s">
        <v>1198</v>
      </c>
      <c r="G2097" s="99" t="s">
        <v>1820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87"/>
        <v>45181</v>
      </c>
      <c r="L2097" s="5">
        <f t="shared" si="688"/>
        <v>9</v>
      </c>
      <c r="M2097" s="5">
        <f t="shared" si="689"/>
        <v>2023</v>
      </c>
      <c r="N2097" s="96">
        <v>236</v>
      </c>
      <c r="P2097" s="6">
        <f t="shared" si="694"/>
        <v>236</v>
      </c>
      <c r="Q2097" s="7">
        <f t="shared" si="690"/>
        <v>3588569.5500000017</v>
      </c>
      <c r="R2097" s="44" t="str">
        <f>VLOOKUP(F2097,'Set up'!$A$2:$E$44,5,FALSE)</f>
        <v>Trsf</v>
      </c>
    </row>
    <row r="2098" spans="1:19" ht="15" customHeight="1" x14ac:dyDescent="0.3">
      <c r="A2098" s="4">
        <v>45181</v>
      </c>
      <c r="B2098" s="5">
        <f t="shared" si="685"/>
        <v>9</v>
      </c>
      <c r="C2098" s="5">
        <f t="shared" si="686"/>
        <v>2023</v>
      </c>
      <c r="D2098" s="88" t="s">
        <v>1900</v>
      </c>
      <c r="E2098" s="5" t="str">
        <f>VLOOKUP(F2098,'Set up'!$A$2:$C$44,2,FALSE)</f>
        <v>C00000034</v>
      </c>
      <c r="F2098" s="1" t="s">
        <v>1198</v>
      </c>
      <c r="G2098" s="99" t="s">
        <v>1063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87"/>
        <v>45181</v>
      </c>
      <c r="L2098" s="5">
        <f t="shared" si="688"/>
        <v>9</v>
      </c>
      <c r="M2098" s="5">
        <f t="shared" si="689"/>
        <v>2023</v>
      </c>
      <c r="N2098" s="96">
        <v>190</v>
      </c>
      <c r="P2098" s="6">
        <f t="shared" si="694"/>
        <v>190</v>
      </c>
      <c r="Q2098" s="7">
        <f t="shared" si="690"/>
        <v>3588759.5500000017</v>
      </c>
      <c r="R2098" s="44" t="str">
        <f>VLOOKUP(F2098,'Set up'!$A$2:$E$44,5,FALSE)</f>
        <v>Trsf</v>
      </c>
    </row>
    <row r="2099" spans="1:19" ht="15" customHeight="1" x14ac:dyDescent="0.3">
      <c r="A2099" s="4">
        <v>45181</v>
      </c>
      <c r="B2099" s="5">
        <f t="shared" si="685"/>
        <v>9</v>
      </c>
      <c r="C2099" s="5">
        <f t="shared" si="686"/>
        <v>2023</v>
      </c>
      <c r="D2099" s="88" t="s">
        <v>1900</v>
      </c>
      <c r="E2099" s="5" t="str">
        <f>VLOOKUP(F2099,'Set up'!$A$2:$C$44,2,FALSE)</f>
        <v>C00000034</v>
      </c>
      <c r="F2099" s="1" t="s">
        <v>1198</v>
      </c>
      <c r="G2099" s="99" t="s">
        <v>1112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87"/>
        <v>45181</v>
      </c>
      <c r="L2099" s="5">
        <f t="shared" si="688"/>
        <v>9</v>
      </c>
      <c r="M2099" s="5">
        <f t="shared" si="689"/>
        <v>2023</v>
      </c>
      <c r="N2099" s="96">
        <v>125</v>
      </c>
      <c r="P2099" s="6">
        <f t="shared" si="694"/>
        <v>125</v>
      </c>
      <c r="Q2099" s="7">
        <f t="shared" si="690"/>
        <v>3588884.5500000017</v>
      </c>
      <c r="R2099" s="44" t="str">
        <f>VLOOKUP(F2099,'Set up'!$A$2:$E$44,5,FALSE)</f>
        <v>Trsf</v>
      </c>
    </row>
    <row r="2100" spans="1:19" ht="15" customHeight="1" x14ac:dyDescent="0.3">
      <c r="A2100" s="4">
        <v>45181</v>
      </c>
      <c r="B2100" s="5">
        <f t="shared" si="685"/>
        <v>9</v>
      </c>
      <c r="C2100" s="5">
        <f t="shared" si="686"/>
        <v>2023</v>
      </c>
      <c r="D2100" s="88" t="s">
        <v>1900</v>
      </c>
      <c r="E2100" s="5" t="str">
        <f>VLOOKUP(F2100,'Set up'!$A$2:$C$44,2,FALSE)</f>
        <v>C00000034</v>
      </c>
      <c r="F2100" s="1" t="s">
        <v>1198</v>
      </c>
      <c r="G2100" s="99" t="s">
        <v>1244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87"/>
        <v>45181</v>
      </c>
      <c r="L2100" s="5">
        <f t="shared" si="688"/>
        <v>9</v>
      </c>
      <c r="M2100" s="5">
        <f t="shared" si="689"/>
        <v>2023</v>
      </c>
      <c r="N2100" s="96">
        <v>834</v>
      </c>
      <c r="P2100" s="6">
        <f t="shared" si="694"/>
        <v>834</v>
      </c>
      <c r="Q2100" s="7">
        <f t="shared" si="690"/>
        <v>3589718.5500000017</v>
      </c>
      <c r="R2100" s="44" t="str">
        <f>VLOOKUP(F2100,'Set up'!$A$2:$E$44,5,FALSE)</f>
        <v>Trsf</v>
      </c>
    </row>
    <row r="2101" spans="1:19" ht="15" customHeight="1" x14ac:dyDescent="0.3">
      <c r="A2101" s="4">
        <v>45180</v>
      </c>
      <c r="B2101" s="5">
        <f t="shared" si="685"/>
        <v>9</v>
      </c>
      <c r="C2101" s="5">
        <f t="shared" si="686"/>
        <v>2023</v>
      </c>
      <c r="D2101" s="88" t="s">
        <v>1901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87"/>
        <v>45225</v>
      </c>
      <c r="L2101" s="5">
        <f t="shared" si="688"/>
        <v>10</v>
      </c>
      <c r="M2101" s="5">
        <f t="shared" si="689"/>
        <v>2023</v>
      </c>
      <c r="N2101" s="96">
        <v>1870</v>
      </c>
      <c r="P2101" s="6">
        <f t="shared" si="694"/>
        <v>1870</v>
      </c>
      <c r="Q2101" s="7">
        <f t="shared" si="690"/>
        <v>3591588.5500000017</v>
      </c>
      <c r="R2101" s="44" t="str">
        <f>VLOOKUP(F2101,'Set up'!$A$2:$E$44,5,FALSE)</f>
        <v>PD Chq</v>
      </c>
    </row>
    <row r="2102" spans="1:19" ht="15" customHeight="1" x14ac:dyDescent="0.3">
      <c r="A2102" s="4">
        <v>45180</v>
      </c>
      <c r="B2102" s="5">
        <f t="shared" si="685"/>
        <v>9</v>
      </c>
      <c r="C2102" s="5">
        <f t="shared" si="686"/>
        <v>2023</v>
      </c>
      <c r="D2102" s="88" t="s">
        <v>1901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87"/>
        <v>45225</v>
      </c>
      <c r="L2102" s="5">
        <f t="shared" si="688"/>
        <v>10</v>
      </c>
      <c r="M2102" s="5">
        <f t="shared" si="689"/>
        <v>2023</v>
      </c>
      <c r="N2102" s="96">
        <v>220</v>
      </c>
      <c r="P2102" s="6">
        <f t="shared" si="694"/>
        <v>220</v>
      </c>
      <c r="Q2102" s="7">
        <f t="shared" si="690"/>
        <v>3591808.5500000017</v>
      </c>
      <c r="R2102" s="44" t="str">
        <f>VLOOKUP(F2102,'Set up'!$A$2:$E$44,5,FALSE)</f>
        <v>PD Chq</v>
      </c>
    </row>
    <row r="2103" spans="1:19" ht="15" customHeight="1" x14ac:dyDescent="0.3">
      <c r="A2103" s="4">
        <v>45183</v>
      </c>
      <c r="B2103" s="5">
        <f t="shared" si="685"/>
        <v>9</v>
      </c>
      <c r="C2103" s="5">
        <f t="shared" si="686"/>
        <v>2023</v>
      </c>
      <c r="D2103" s="88" t="s">
        <v>1902</v>
      </c>
      <c r="E2103" s="5" t="str">
        <f>VLOOKUP(F2103,'Set up'!$A$2:$C$44,2,FALSE)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87"/>
        <v>45183</v>
      </c>
      <c r="L2103" s="5">
        <f t="shared" si="688"/>
        <v>9</v>
      </c>
      <c r="M2103" s="5">
        <f t="shared" si="689"/>
        <v>2023</v>
      </c>
      <c r="N2103" s="96">
        <v>5082</v>
      </c>
      <c r="O2103" s="6">
        <f t="shared" ref="O2103:O2108" si="695">-N2103</f>
        <v>-5082</v>
      </c>
      <c r="P2103" s="6">
        <f t="shared" si="694"/>
        <v>0</v>
      </c>
      <c r="Q2103" s="7">
        <f t="shared" si="690"/>
        <v>3596890.5500000017</v>
      </c>
      <c r="R2103" s="44" t="str">
        <f>VLOOKUP(F2103,'Set up'!$A$2:$E$44,5,FALSE)</f>
        <v>Cash</v>
      </c>
      <c r="S2103" s="1" t="s">
        <v>1979</v>
      </c>
    </row>
    <row r="2104" spans="1:19" ht="15" customHeight="1" x14ac:dyDescent="0.3">
      <c r="A2104" s="4">
        <v>45183</v>
      </c>
      <c r="B2104" s="5">
        <f t="shared" si="685"/>
        <v>9</v>
      </c>
      <c r="C2104" s="5">
        <f t="shared" si="686"/>
        <v>2023</v>
      </c>
      <c r="D2104" s="88" t="s">
        <v>1902</v>
      </c>
      <c r="E2104" s="5" t="str">
        <f>VLOOKUP(F2104,'Set up'!$A$2:$C$44,2,FALSE)</f>
        <v>C00000014</v>
      </c>
      <c r="F2104" s="1" t="s">
        <v>263</v>
      </c>
      <c r="G2104" s="90" t="s">
        <v>990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87"/>
        <v>45183</v>
      </c>
      <c r="L2104" s="5">
        <f t="shared" si="688"/>
        <v>9</v>
      </c>
      <c r="M2104" s="5">
        <f t="shared" si="689"/>
        <v>2023</v>
      </c>
      <c r="N2104" s="96">
        <v>1170</v>
      </c>
      <c r="O2104" s="6">
        <f t="shared" si="695"/>
        <v>-1170</v>
      </c>
      <c r="P2104" s="6">
        <f t="shared" si="694"/>
        <v>0</v>
      </c>
      <c r="Q2104" s="7">
        <f t="shared" si="690"/>
        <v>3598060.5500000017</v>
      </c>
      <c r="R2104" s="44" t="str">
        <f>VLOOKUP(F2104,'Set up'!$A$2:$E$44,5,FALSE)</f>
        <v>Cash</v>
      </c>
      <c r="S2104" s="1" t="s">
        <v>1979</v>
      </c>
    </row>
    <row r="2105" spans="1:19" ht="15" customHeight="1" x14ac:dyDescent="0.3">
      <c r="A2105" s="4">
        <v>45183</v>
      </c>
      <c r="B2105" s="5">
        <f t="shared" si="685"/>
        <v>9</v>
      </c>
      <c r="C2105" s="5">
        <f t="shared" si="686"/>
        <v>2023</v>
      </c>
      <c r="D2105" s="88" t="s">
        <v>1902</v>
      </c>
      <c r="E2105" s="5" t="str">
        <f>VLOOKUP(F2105,'Set up'!$A$2:$C$44,2,FALSE)</f>
        <v>C00000014</v>
      </c>
      <c r="F2105" s="1" t="s">
        <v>263</v>
      </c>
      <c r="G2105" s="1" t="s">
        <v>1470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87"/>
        <v>45183</v>
      </c>
      <c r="L2105" s="5">
        <f t="shared" si="688"/>
        <v>9</v>
      </c>
      <c r="M2105" s="5">
        <f t="shared" si="689"/>
        <v>2023</v>
      </c>
      <c r="N2105" s="96">
        <v>645</v>
      </c>
      <c r="O2105" s="6">
        <f t="shared" si="695"/>
        <v>-645</v>
      </c>
      <c r="P2105" s="6">
        <f t="shared" si="694"/>
        <v>0</v>
      </c>
      <c r="Q2105" s="7">
        <f t="shared" si="690"/>
        <v>3598705.5500000017</v>
      </c>
      <c r="R2105" s="44" t="str">
        <f>VLOOKUP(F2105,'Set up'!$A$2:$E$44,5,FALSE)</f>
        <v>Cash</v>
      </c>
      <c r="S2105" s="1" t="s">
        <v>1979</v>
      </c>
    </row>
    <row r="2106" spans="1:19" ht="15" customHeight="1" x14ac:dyDescent="0.3">
      <c r="A2106" s="4">
        <v>45183</v>
      </c>
      <c r="B2106" s="5">
        <f t="shared" si="685"/>
        <v>9</v>
      </c>
      <c r="C2106" s="5">
        <f t="shared" si="686"/>
        <v>2023</v>
      </c>
      <c r="D2106" s="88" t="s">
        <v>1902</v>
      </c>
      <c r="E2106" s="5" t="str">
        <f>VLOOKUP(F2106,'Set up'!$A$2:$C$44,2,FALSE)</f>
        <v>C00000014</v>
      </c>
      <c r="F2106" s="1" t="s">
        <v>263</v>
      </c>
      <c r="G2106" s="11" t="s">
        <v>1889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87"/>
        <v>45183</v>
      </c>
      <c r="L2106" s="5">
        <f t="shared" si="688"/>
        <v>9</v>
      </c>
      <c r="M2106" s="5">
        <f t="shared" si="689"/>
        <v>2023</v>
      </c>
      <c r="N2106" s="96">
        <v>640</v>
      </c>
      <c r="O2106" s="6">
        <f t="shared" si="695"/>
        <v>-640</v>
      </c>
      <c r="P2106" s="6">
        <f t="shared" si="694"/>
        <v>0</v>
      </c>
      <c r="Q2106" s="7">
        <f t="shared" si="690"/>
        <v>3599345.5500000017</v>
      </c>
      <c r="R2106" s="44" t="str">
        <f>VLOOKUP(F2106,'Set up'!$A$2:$E$44,5,FALSE)</f>
        <v>Cash</v>
      </c>
      <c r="S2106" s="1" t="s">
        <v>1979</v>
      </c>
    </row>
    <row r="2107" spans="1:19" ht="15" customHeight="1" x14ac:dyDescent="0.3">
      <c r="A2107" s="4">
        <v>45183</v>
      </c>
      <c r="B2107" s="5">
        <f t="shared" si="685"/>
        <v>9</v>
      </c>
      <c r="C2107" s="5">
        <f t="shared" si="686"/>
        <v>2023</v>
      </c>
      <c r="D2107" s="88" t="s">
        <v>1902</v>
      </c>
      <c r="E2107" s="5" t="str">
        <f>VLOOKUP(F2107,'Set up'!$A$2:$C$44,2,FALSE)</f>
        <v>C00000014</v>
      </c>
      <c r="F2107" s="1" t="s">
        <v>263</v>
      </c>
      <c r="G2107" s="90" t="s">
        <v>1718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87"/>
        <v>45183</v>
      </c>
      <c r="L2107" s="5">
        <f t="shared" si="688"/>
        <v>9</v>
      </c>
      <c r="M2107" s="5">
        <f t="shared" si="689"/>
        <v>2023</v>
      </c>
      <c r="N2107" s="96">
        <v>330</v>
      </c>
      <c r="O2107" s="6">
        <f t="shared" si="695"/>
        <v>-330</v>
      </c>
      <c r="P2107" s="6">
        <f t="shared" si="694"/>
        <v>0</v>
      </c>
      <c r="Q2107" s="7">
        <f t="shared" si="690"/>
        <v>3599675.5500000017</v>
      </c>
      <c r="R2107" s="44" t="str">
        <f>VLOOKUP(F2107,'Set up'!$A$2:$E$44,5,FALSE)</f>
        <v>Cash</v>
      </c>
      <c r="S2107" s="1" t="s">
        <v>1979</v>
      </c>
    </row>
    <row r="2108" spans="1:19" ht="15" customHeight="1" x14ac:dyDescent="0.3">
      <c r="A2108" s="4">
        <v>45183</v>
      </c>
      <c r="B2108" s="5">
        <f t="shared" ref="B2108:B2118" si="696">MONTH(A2108)</f>
        <v>9</v>
      </c>
      <c r="C2108" s="5">
        <f t="shared" ref="C2108:C2118" si="697">YEAR(A2108)</f>
        <v>2023</v>
      </c>
      <c r="D2108" s="88" t="s">
        <v>1902</v>
      </c>
      <c r="E2108" s="5" t="str">
        <f>VLOOKUP(F2108,'Set up'!$A$2:$C$44,2,FALSE)</f>
        <v>C00000014</v>
      </c>
      <c r="F2108" s="1" t="s">
        <v>263</v>
      </c>
      <c r="G2108" s="99" t="s">
        <v>1063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698">A2108+J2108</f>
        <v>45183</v>
      </c>
      <c r="L2108" s="5">
        <f t="shared" ref="L2108:L2118" si="699">MONTH(K2108)</f>
        <v>9</v>
      </c>
      <c r="M2108" s="5">
        <f t="shared" ref="M2108:M2118" si="700">YEAR(K2108)</f>
        <v>2023</v>
      </c>
      <c r="N2108" s="96">
        <v>95</v>
      </c>
      <c r="O2108" s="6">
        <f t="shared" si="695"/>
        <v>-95</v>
      </c>
      <c r="P2108" s="6">
        <f t="shared" si="694"/>
        <v>0</v>
      </c>
      <c r="Q2108" s="7">
        <f t="shared" ref="Q2108:Q2118" si="701">SUM(Q2107+N2108)</f>
        <v>3599770.5500000017</v>
      </c>
      <c r="R2108" s="44" t="str">
        <f>VLOOKUP(F2108,'Set up'!$A$2:$E$44,5,FALSE)</f>
        <v>Cash</v>
      </c>
      <c r="S2108" s="1" t="s">
        <v>1979</v>
      </c>
    </row>
    <row r="2109" spans="1:19" ht="15" customHeight="1" x14ac:dyDescent="0.3">
      <c r="A2109" s="4">
        <v>45183</v>
      </c>
      <c r="B2109" s="5">
        <f t="shared" si="696"/>
        <v>9</v>
      </c>
      <c r="C2109" s="5">
        <f t="shared" si="697"/>
        <v>2023</v>
      </c>
      <c r="D2109" s="88" t="s">
        <v>1902</v>
      </c>
      <c r="E2109" s="5" t="str">
        <f>VLOOKUP(F2109,'Set up'!$A$2:$C$44,2,FALSE)</f>
        <v>C00000014</v>
      </c>
      <c r="F2109" s="1" t="s">
        <v>263</v>
      </c>
      <c r="G2109" s="99" t="s">
        <v>1112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698"/>
        <v>45183</v>
      </c>
      <c r="L2109" s="5">
        <f t="shared" si="699"/>
        <v>9</v>
      </c>
      <c r="M2109" s="5">
        <f t="shared" si="700"/>
        <v>2023</v>
      </c>
      <c r="N2109" s="96">
        <v>125</v>
      </c>
      <c r="O2109" s="6">
        <f t="shared" ref="O2109" si="702">-N2109</f>
        <v>-125</v>
      </c>
      <c r="P2109" s="6">
        <f t="shared" si="694"/>
        <v>0</v>
      </c>
      <c r="Q2109" s="7">
        <f t="shared" si="701"/>
        <v>3599895.5500000017</v>
      </c>
      <c r="R2109" s="44" t="str">
        <f>VLOOKUP(F2109,'Set up'!$A$2:$E$44,5,FALSE)</f>
        <v>Cash</v>
      </c>
      <c r="S2109" s="1" t="s">
        <v>1979</v>
      </c>
    </row>
    <row r="2110" spans="1:19" ht="15" customHeight="1" x14ac:dyDescent="0.3">
      <c r="A2110" s="4">
        <v>45182</v>
      </c>
      <c r="B2110" s="5">
        <f t="shared" si="696"/>
        <v>9</v>
      </c>
      <c r="C2110" s="5">
        <f t="shared" si="697"/>
        <v>2023</v>
      </c>
      <c r="D2110" s="88" t="s">
        <v>1903</v>
      </c>
      <c r="E2110" s="5" t="str">
        <f>VLOOKUP(F2110,'Set up'!$A$2:$C$44,2,FALSE)</f>
        <v>C00000020</v>
      </c>
      <c r="F2110" s="1" t="s">
        <v>411</v>
      </c>
      <c r="G2110" s="99" t="s">
        <v>1112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698"/>
        <v>45182</v>
      </c>
      <c r="L2110" s="5">
        <f t="shared" si="699"/>
        <v>9</v>
      </c>
      <c r="M2110" s="5">
        <f t="shared" si="700"/>
        <v>2023</v>
      </c>
      <c r="N2110" s="96">
        <v>125</v>
      </c>
      <c r="P2110" s="6">
        <f t="shared" si="694"/>
        <v>125</v>
      </c>
      <c r="Q2110" s="7">
        <f t="shared" si="701"/>
        <v>3600020.5500000017</v>
      </c>
      <c r="R2110" s="44" t="str">
        <f>VLOOKUP(F2110,'Set up'!$A$2:$E$44,5,FALSE)</f>
        <v>Trsf</v>
      </c>
    </row>
    <row r="2111" spans="1:19" ht="15" customHeight="1" x14ac:dyDescent="0.3">
      <c r="A2111" s="4">
        <v>45182</v>
      </c>
      <c r="B2111" s="5">
        <f t="shared" si="696"/>
        <v>9</v>
      </c>
      <c r="C2111" s="5">
        <f t="shared" si="697"/>
        <v>2023</v>
      </c>
      <c r="D2111" s="88" t="s">
        <v>1904</v>
      </c>
      <c r="E2111" s="5" t="str">
        <f>VLOOKUP(F2111,'Set up'!$A$2:$C$44,2,FALSE)</f>
        <v>C00000020</v>
      </c>
      <c r="F2111" s="1" t="s">
        <v>411</v>
      </c>
      <c r="G2111" s="103" t="s">
        <v>1736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698"/>
        <v>45182</v>
      </c>
      <c r="L2111" s="5">
        <f t="shared" si="699"/>
        <v>9</v>
      </c>
      <c r="M2111" s="5">
        <f t="shared" si="700"/>
        <v>2023</v>
      </c>
      <c r="N2111" s="96">
        <v>3212</v>
      </c>
      <c r="P2111" s="6">
        <f t="shared" si="694"/>
        <v>3212</v>
      </c>
      <c r="Q2111" s="7">
        <f t="shared" si="701"/>
        <v>3603232.5500000017</v>
      </c>
      <c r="R2111" s="44" t="str">
        <f>VLOOKUP(F2111,'Set up'!$A$2:$E$44,5,FALSE)</f>
        <v>Trsf</v>
      </c>
    </row>
    <row r="2112" spans="1:19" ht="15" customHeight="1" x14ac:dyDescent="0.3">
      <c r="A2112" s="4">
        <v>45182</v>
      </c>
      <c r="B2112" s="5">
        <f t="shared" si="696"/>
        <v>9</v>
      </c>
      <c r="C2112" s="5">
        <f t="shared" si="697"/>
        <v>2023</v>
      </c>
      <c r="D2112" s="88" t="s">
        <v>1904</v>
      </c>
      <c r="E2112" s="5" t="str">
        <f>VLOOKUP(F2112,'Set up'!$A$2:$C$44,2,FALSE)</f>
        <v>C00000020</v>
      </c>
      <c r="F2112" s="1" t="s">
        <v>411</v>
      </c>
      <c r="G2112" s="90" t="s">
        <v>915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698"/>
        <v>45182</v>
      </c>
      <c r="L2112" s="5">
        <f t="shared" si="699"/>
        <v>9</v>
      </c>
      <c r="M2112" s="5">
        <f t="shared" si="700"/>
        <v>2023</v>
      </c>
      <c r="N2112" s="96">
        <v>1134</v>
      </c>
      <c r="P2112" s="6">
        <f t="shared" si="694"/>
        <v>1134</v>
      </c>
      <c r="Q2112" s="7">
        <f t="shared" si="701"/>
        <v>3604366.5500000017</v>
      </c>
      <c r="R2112" s="44" t="str">
        <f>VLOOKUP(F2112,'Set up'!$A$2:$E$44,5,FALSE)</f>
        <v>Trsf</v>
      </c>
    </row>
    <row r="2113" spans="1:19" ht="15" customHeight="1" x14ac:dyDescent="0.3">
      <c r="A2113" s="4">
        <v>45182</v>
      </c>
      <c r="B2113" s="5">
        <f t="shared" si="696"/>
        <v>9</v>
      </c>
      <c r="C2113" s="5">
        <f t="shared" si="697"/>
        <v>2023</v>
      </c>
      <c r="D2113" s="88" t="s">
        <v>1904</v>
      </c>
      <c r="E2113" s="5" t="str">
        <f>VLOOKUP(F2113,'Set up'!$A$2:$C$44,2,FALSE)</f>
        <v>C00000020</v>
      </c>
      <c r="F2113" s="1" t="s">
        <v>411</v>
      </c>
      <c r="G2113" s="90" t="s">
        <v>780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698"/>
        <v>45182</v>
      </c>
      <c r="L2113" s="5">
        <f t="shared" si="699"/>
        <v>9</v>
      </c>
      <c r="M2113" s="5">
        <f t="shared" si="700"/>
        <v>2023</v>
      </c>
      <c r="N2113" s="96">
        <v>600</v>
      </c>
      <c r="P2113" s="6">
        <f t="shared" si="694"/>
        <v>600</v>
      </c>
      <c r="Q2113" s="7">
        <f t="shared" si="701"/>
        <v>3604966.5500000017</v>
      </c>
      <c r="R2113" s="44" t="str">
        <f>VLOOKUP(F2113,'Set up'!$A$2:$E$44,5,FALSE)</f>
        <v>Trsf</v>
      </c>
    </row>
    <row r="2114" spans="1:19" ht="15" customHeight="1" x14ac:dyDescent="0.3">
      <c r="A2114" s="4">
        <v>45182</v>
      </c>
      <c r="B2114" s="5">
        <f t="shared" si="696"/>
        <v>9</v>
      </c>
      <c r="C2114" s="5">
        <f t="shared" si="697"/>
        <v>2023</v>
      </c>
      <c r="D2114" s="88" t="s">
        <v>1904</v>
      </c>
      <c r="E2114" s="5" t="str">
        <f>VLOOKUP(F2114,'Set up'!$A$2:$C$44,2,FALSE)</f>
        <v>C00000020</v>
      </c>
      <c r="F2114" s="1" t="s">
        <v>411</v>
      </c>
      <c r="G2114" s="90" t="s">
        <v>1063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698"/>
        <v>45182</v>
      </c>
      <c r="L2114" s="5">
        <f t="shared" si="699"/>
        <v>9</v>
      </c>
      <c r="M2114" s="5">
        <f t="shared" si="700"/>
        <v>2023</v>
      </c>
      <c r="N2114" s="96">
        <v>380</v>
      </c>
      <c r="P2114" s="6">
        <f t="shared" si="694"/>
        <v>380</v>
      </c>
      <c r="Q2114" s="7">
        <f t="shared" si="701"/>
        <v>3605346.5500000017</v>
      </c>
      <c r="R2114" s="44" t="str">
        <f>VLOOKUP(F2114,'Set up'!$A$2:$E$44,5,FALSE)</f>
        <v>Trsf</v>
      </c>
    </row>
    <row r="2115" spans="1:19" ht="15" customHeight="1" x14ac:dyDescent="0.3">
      <c r="A2115" s="4">
        <v>45182</v>
      </c>
      <c r="B2115" s="5">
        <f t="shared" si="696"/>
        <v>9</v>
      </c>
      <c r="C2115" s="5">
        <f t="shared" si="697"/>
        <v>2023</v>
      </c>
      <c r="D2115" s="88" t="s">
        <v>1905</v>
      </c>
      <c r="E2115" s="5" t="str">
        <f>VLOOKUP(F2115,'Set up'!$A$2:$C$44,2,FALSE)</f>
        <v>C00000019</v>
      </c>
      <c r="F2115" s="1" t="s">
        <v>402</v>
      </c>
      <c r="G2115" s="99" t="s">
        <v>1470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698"/>
        <v>45182</v>
      </c>
      <c r="L2115" s="5">
        <f t="shared" si="699"/>
        <v>9</v>
      </c>
      <c r="M2115" s="5">
        <f t="shared" si="700"/>
        <v>2023</v>
      </c>
      <c r="N2115" s="96">
        <v>322.5</v>
      </c>
      <c r="P2115" s="6">
        <f t="shared" si="694"/>
        <v>322.5</v>
      </c>
      <c r="Q2115" s="7">
        <f t="shared" si="701"/>
        <v>3605669.0500000017</v>
      </c>
      <c r="R2115" s="44" t="str">
        <f>VLOOKUP(F2115,'Set up'!$A$2:$E$44,5,FALSE)</f>
        <v>Trsf</v>
      </c>
    </row>
    <row r="2116" spans="1:19" ht="15" customHeight="1" x14ac:dyDescent="0.3">
      <c r="A2116" s="4">
        <v>45184</v>
      </c>
      <c r="B2116" s="5">
        <f t="shared" si="696"/>
        <v>9</v>
      </c>
      <c r="C2116" s="5">
        <f t="shared" si="697"/>
        <v>2023</v>
      </c>
      <c r="D2116" s="88" t="s">
        <v>1906</v>
      </c>
      <c r="E2116" s="5" t="str">
        <f>VLOOKUP(F2116,'Set up'!$A$2:$C$44,2,FALSE)</f>
        <v>C00000020</v>
      </c>
      <c r="F2116" s="1" t="s">
        <v>411</v>
      </c>
      <c r="G2116" s="103" t="s">
        <v>1112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698"/>
        <v>45184</v>
      </c>
      <c r="L2116" s="5">
        <f t="shared" si="699"/>
        <v>9</v>
      </c>
      <c r="M2116" s="5">
        <f t="shared" si="700"/>
        <v>2023</v>
      </c>
      <c r="N2116" s="96">
        <v>125</v>
      </c>
      <c r="P2116" s="6">
        <f t="shared" si="694"/>
        <v>125</v>
      </c>
      <c r="Q2116" s="7">
        <f t="shared" si="701"/>
        <v>3605794.0500000017</v>
      </c>
      <c r="R2116" s="44" t="str">
        <f>VLOOKUP(F2116,'Set up'!$A$2:$E$44,5,FALSE)</f>
        <v>Trsf</v>
      </c>
    </row>
    <row r="2117" spans="1:19" ht="15" customHeight="1" x14ac:dyDescent="0.3">
      <c r="A2117" s="4">
        <v>45184</v>
      </c>
      <c r="B2117" s="5">
        <f t="shared" si="696"/>
        <v>9</v>
      </c>
      <c r="C2117" s="5">
        <f t="shared" si="697"/>
        <v>2023</v>
      </c>
      <c r="D2117" s="88" t="s">
        <v>1907</v>
      </c>
      <c r="E2117" s="5" t="str">
        <f>VLOOKUP(F2117,'Set up'!$A$2:$C$44,2,FALSE)</f>
        <v>C00000020</v>
      </c>
      <c r="F2117" s="1" t="s">
        <v>411</v>
      </c>
      <c r="G2117" s="103" t="s">
        <v>1736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698"/>
        <v>45184</v>
      </c>
      <c r="L2117" s="5">
        <f t="shared" si="699"/>
        <v>9</v>
      </c>
      <c r="M2117" s="5">
        <f t="shared" si="700"/>
        <v>2023</v>
      </c>
      <c r="N2117" s="96">
        <v>3212</v>
      </c>
      <c r="P2117" s="6">
        <f t="shared" si="694"/>
        <v>3212</v>
      </c>
      <c r="Q2117" s="7">
        <f t="shared" si="701"/>
        <v>3609006.0500000017</v>
      </c>
      <c r="R2117" s="44" t="str">
        <f>VLOOKUP(F2117,'Set up'!$A$2:$E$44,5,FALSE)</f>
        <v>Trsf</v>
      </c>
    </row>
    <row r="2118" spans="1:19" ht="15" customHeight="1" x14ac:dyDescent="0.3">
      <c r="A2118" s="4">
        <v>45184</v>
      </c>
      <c r="B2118" s="5">
        <f t="shared" si="696"/>
        <v>9</v>
      </c>
      <c r="C2118" s="5">
        <f t="shared" si="697"/>
        <v>2023</v>
      </c>
      <c r="D2118" s="88" t="s">
        <v>1907</v>
      </c>
      <c r="E2118" s="5" t="str">
        <f>VLOOKUP(F2118,'Set up'!$A$2:$C$44,2,FALSE)</f>
        <v>C00000020</v>
      </c>
      <c r="F2118" s="1" t="s">
        <v>411</v>
      </c>
      <c r="G2118" s="90" t="s">
        <v>915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698"/>
        <v>45184</v>
      </c>
      <c r="L2118" s="5">
        <f t="shared" si="699"/>
        <v>9</v>
      </c>
      <c r="M2118" s="5">
        <f t="shared" si="700"/>
        <v>2023</v>
      </c>
      <c r="N2118" s="96">
        <v>1890</v>
      </c>
      <c r="P2118" s="6">
        <f t="shared" si="694"/>
        <v>1890</v>
      </c>
      <c r="Q2118" s="7">
        <f t="shared" si="701"/>
        <v>3610896.0500000017</v>
      </c>
      <c r="R2118" s="44" t="str">
        <f>VLOOKUP(F2118,'Set up'!$A$2:$E$44,5,FALSE)</f>
        <v>Trsf</v>
      </c>
    </row>
    <row r="2119" spans="1:19" ht="15" customHeight="1" x14ac:dyDescent="0.3">
      <c r="A2119" s="4">
        <v>45184</v>
      </c>
      <c r="B2119" s="5">
        <f t="shared" ref="B2119:B2139" si="703">MONTH(A2119)</f>
        <v>9</v>
      </c>
      <c r="C2119" s="5">
        <f t="shared" ref="C2119:C2139" si="704">YEAR(A2119)</f>
        <v>2023</v>
      </c>
      <c r="D2119" s="88" t="s">
        <v>1907</v>
      </c>
      <c r="E2119" s="5" t="str">
        <f>VLOOKUP(F2119,'Set up'!$A$2:$C$44,2,FALSE)</f>
        <v>C00000020</v>
      </c>
      <c r="F2119" s="1" t="s">
        <v>411</v>
      </c>
      <c r="G2119" s="90" t="s">
        <v>780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05">A2119+J2119</f>
        <v>45184</v>
      </c>
      <c r="L2119" s="5">
        <f t="shared" ref="L2119:L2139" si="706">MONTH(K2119)</f>
        <v>9</v>
      </c>
      <c r="M2119" s="5">
        <f t="shared" ref="M2119:M2139" si="707">YEAR(K2119)</f>
        <v>2023</v>
      </c>
      <c r="N2119" s="96">
        <v>400</v>
      </c>
      <c r="P2119" s="6">
        <f t="shared" ref="P2119:P2139" si="708">SUM(N2119+O2119)</f>
        <v>400</v>
      </c>
      <c r="Q2119" s="7">
        <f t="shared" ref="Q2119:Q2139" si="709">SUM(Q2118+N2119)</f>
        <v>3611296.0500000017</v>
      </c>
      <c r="R2119" s="44" t="str">
        <f>VLOOKUP(F2119,'Set up'!$A$2:$E$44,5,FALSE)</f>
        <v>Trsf</v>
      </c>
    </row>
    <row r="2120" spans="1:19" ht="15" customHeight="1" x14ac:dyDescent="0.3">
      <c r="A2120" s="4">
        <v>45187</v>
      </c>
      <c r="B2120" s="5">
        <f t="shared" si="703"/>
        <v>9</v>
      </c>
      <c r="C2120" s="5">
        <f t="shared" si="704"/>
        <v>2023</v>
      </c>
      <c r="D2120" s="88" t="s">
        <v>1908</v>
      </c>
      <c r="E2120" s="5" t="str">
        <f>VLOOKUP(F2120,'Set up'!$A$2:$C$44,2,FALSE)</f>
        <v>C00000022</v>
      </c>
      <c r="F2120" s="1" t="s">
        <v>639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05"/>
        <v>45187</v>
      </c>
      <c r="L2120" s="5">
        <f t="shared" si="706"/>
        <v>9</v>
      </c>
      <c r="M2120" s="5">
        <f t="shared" si="707"/>
        <v>2023</v>
      </c>
      <c r="N2120" s="96">
        <v>1738</v>
      </c>
      <c r="P2120" s="6">
        <f t="shared" si="708"/>
        <v>1738</v>
      </c>
      <c r="Q2120" s="7">
        <f t="shared" si="709"/>
        <v>3613034.0500000017</v>
      </c>
      <c r="R2120" s="44" t="str">
        <f>VLOOKUP(F2120,'Set up'!$A$2:$E$44,5,FALSE)</f>
        <v>Trsf</v>
      </c>
    </row>
    <row r="2121" spans="1:19" ht="15" customHeight="1" x14ac:dyDescent="0.3">
      <c r="A2121" s="4">
        <v>45187</v>
      </c>
      <c r="B2121" s="5">
        <f t="shared" si="703"/>
        <v>9</v>
      </c>
      <c r="C2121" s="5">
        <f t="shared" si="704"/>
        <v>2023</v>
      </c>
      <c r="D2121" s="88" t="s">
        <v>1908</v>
      </c>
      <c r="E2121" s="5" t="str">
        <f>VLOOKUP(F2121,'Set up'!$A$2:$C$44,2,FALSE)</f>
        <v>C00000022</v>
      </c>
      <c r="F2121" s="1" t="s">
        <v>639</v>
      </c>
      <c r="G2121" s="99" t="s">
        <v>1909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05"/>
        <v>45187</v>
      </c>
      <c r="L2121" s="5">
        <f t="shared" si="706"/>
        <v>9</v>
      </c>
      <c r="M2121" s="5">
        <f t="shared" si="707"/>
        <v>2023</v>
      </c>
      <c r="N2121" s="96">
        <v>3600</v>
      </c>
      <c r="P2121" s="6">
        <f t="shared" si="708"/>
        <v>3600</v>
      </c>
      <c r="Q2121" s="7">
        <f t="shared" si="709"/>
        <v>3616634.0500000017</v>
      </c>
      <c r="R2121" s="44" t="str">
        <f>VLOOKUP(F2121,'Set up'!$A$2:$E$44,5,FALSE)</f>
        <v>Trsf</v>
      </c>
    </row>
    <row r="2122" spans="1:19" ht="15" customHeight="1" x14ac:dyDescent="0.3">
      <c r="A2122" s="4">
        <v>45187</v>
      </c>
      <c r="B2122" s="5">
        <f t="shared" si="703"/>
        <v>9</v>
      </c>
      <c r="C2122" s="5">
        <f t="shared" si="704"/>
        <v>2023</v>
      </c>
      <c r="D2122" s="88" t="s">
        <v>1908</v>
      </c>
      <c r="E2122" s="5" t="str">
        <f>VLOOKUP(F2122,'Set up'!$A$2:$C$44,2,FALSE)</f>
        <v>C00000022</v>
      </c>
      <c r="F2122" s="1" t="s">
        <v>639</v>
      </c>
      <c r="G2122" s="99" t="s">
        <v>915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05"/>
        <v>45187</v>
      </c>
      <c r="L2122" s="5">
        <f t="shared" si="706"/>
        <v>9</v>
      </c>
      <c r="M2122" s="5">
        <f t="shared" si="707"/>
        <v>2023</v>
      </c>
      <c r="N2122" s="96">
        <v>702</v>
      </c>
      <c r="P2122" s="6">
        <f t="shared" si="708"/>
        <v>702</v>
      </c>
      <c r="Q2122" s="7">
        <f t="shared" si="709"/>
        <v>3617336.0500000017</v>
      </c>
      <c r="R2122" s="44" t="str">
        <f>VLOOKUP(F2122,'Set up'!$A$2:$E$44,5,FALSE)</f>
        <v>Trsf</v>
      </c>
    </row>
    <row r="2123" spans="1:19" ht="15" customHeight="1" x14ac:dyDescent="0.3">
      <c r="A2123" s="4">
        <v>45187</v>
      </c>
      <c r="B2123" s="5">
        <f t="shared" si="703"/>
        <v>9</v>
      </c>
      <c r="C2123" s="5">
        <f t="shared" si="704"/>
        <v>2023</v>
      </c>
      <c r="D2123" s="88" t="s">
        <v>1908</v>
      </c>
      <c r="E2123" s="5" t="str">
        <f>VLOOKUP(F2123,'Set up'!$A$2:$C$44,2,FALSE)</f>
        <v>C00000022</v>
      </c>
      <c r="F2123" s="1" t="s">
        <v>639</v>
      </c>
      <c r="G2123" s="99" t="s">
        <v>1200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05"/>
        <v>45187</v>
      </c>
      <c r="L2123" s="5">
        <f t="shared" si="706"/>
        <v>9</v>
      </c>
      <c r="M2123" s="5">
        <f t="shared" si="707"/>
        <v>2023</v>
      </c>
      <c r="N2123" s="96">
        <v>234</v>
      </c>
      <c r="P2123" s="6">
        <f t="shared" si="708"/>
        <v>234</v>
      </c>
      <c r="Q2123" s="7">
        <f t="shared" si="709"/>
        <v>3617570.0500000017</v>
      </c>
      <c r="R2123" s="44" t="str">
        <f>VLOOKUP(F2123,'Set up'!$A$2:$E$44,5,FALSE)</f>
        <v>Trsf</v>
      </c>
    </row>
    <row r="2124" spans="1:19" ht="15" customHeight="1" x14ac:dyDescent="0.3">
      <c r="A2124" s="4">
        <v>45187</v>
      </c>
      <c r="B2124" s="5">
        <f t="shared" si="703"/>
        <v>9</v>
      </c>
      <c r="C2124" s="5">
        <f t="shared" si="704"/>
        <v>2023</v>
      </c>
      <c r="D2124" s="88" t="s">
        <v>1908</v>
      </c>
      <c r="E2124" s="5" t="str">
        <f>VLOOKUP(F2124,'Set up'!$A$2:$C$44,2,FALSE)</f>
        <v>C00000022</v>
      </c>
      <c r="F2124" s="1" t="s">
        <v>639</v>
      </c>
      <c r="G2124" s="99" t="s">
        <v>1910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05"/>
        <v>45187</v>
      </c>
      <c r="L2124" s="5">
        <f t="shared" si="706"/>
        <v>9</v>
      </c>
      <c r="M2124" s="5">
        <f t="shared" si="707"/>
        <v>2023</v>
      </c>
      <c r="N2124" s="96">
        <v>250</v>
      </c>
      <c r="P2124" s="6">
        <f t="shared" si="708"/>
        <v>250</v>
      </c>
      <c r="Q2124" s="7">
        <f t="shared" si="709"/>
        <v>3617820.0500000017</v>
      </c>
      <c r="R2124" s="44" t="str">
        <f>VLOOKUP(F2124,'Set up'!$A$2:$E$44,5,FALSE)</f>
        <v>Trsf</v>
      </c>
    </row>
    <row r="2125" spans="1:19" ht="15" customHeight="1" x14ac:dyDescent="0.3">
      <c r="A2125" s="4">
        <v>45187</v>
      </c>
      <c r="B2125" s="5">
        <f t="shared" si="703"/>
        <v>9</v>
      </c>
      <c r="C2125" s="5">
        <f t="shared" si="704"/>
        <v>2023</v>
      </c>
      <c r="D2125" s="88" t="s">
        <v>1908</v>
      </c>
      <c r="E2125" s="5" t="str">
        <f>VLOOKUP(F2125,'Set up'!$A$2:$C$44,2,FALSE)</f>
        <v>C00000022</v>
      </c>
      <c r="F2125" s="1" t="s">
        <v>639</v>
      </c>
      <c r="G2125" s="99" t="s">
        <v>1911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05"/>
        <v>45187</v>
      </c>
      <c r="L2125" s="5">
        <f t="shared" si="706"/>
        <v>9</v>
      </c>
      <c r="M2125" s="5">
        <f t="shared" si="707"/>
        <v>2023</v>
      </c>
      <c r="N2125" s="96">
        <v>175</v>
      </c>
      <c r="P2125" s="6">
        <f t="shared" si="708"/>
        <v>175</v>
      </c>
      <c r="Q2125" s="7">
        <f t="shared" si="709"/>
        <v>3617995.0500000017</v>
      </c>
      <c r="R2125" s="44" t="str">
        <f>VLOOKUP(F2125,'Set up'!$A$2:$E$44,5,FALSE)</f>
        <v>Trsf</v>
      </c>
    </row>
    <row r="2126" spans="1:19" ht="15" customHeight="1" x14ac:dyDescent="0.3">
      <c r="A2126" s="4">
        <v>45188</v>
      </c>
      <c r="B2126" s="5">
        <f t="shared" si="703"/>
        <v>9</v>
      </c>
      <c r="C2126" s="5">
        <f t="shared" si="704"/>
        <v>2023</v>
      </c>
      <c r="D2126" s="88" t="s">
        <v>1912</v>
      </c>
      <c r="E2126" s="5" t="str">
        <f>VLOOKUP(F2126,'Set up'!$A$2:$C$44,2,FALSE)</f>
        <v>C00000013</v>
      </c>
      <c r="F2126" s="1" t="s">
        <v>1455</v>
      </c>
      <c r="G2126" s="89" t="s">
        <v>1748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05"/>
        <v>45188</v>
      </c>
      <c r="L2126" s="5">
        <f t="shared" si="706"/>
        <v>9</v>
      </c>
      <c r="M2126" s="5">
        <f t="shared" si="707"/>
        <v>2023</v>
      </c>
      <c r="N2126" s="96">
        <v>560</v>
      </c>
      <c r="O2126" s="6">
        <f t="shared" ref="O2126" si="710">-N2126</f>
        <v>-560</v>
      </c>
      <c r="P2126" s="6">
        <f t="shared" si="708"/>
        <v>0</v>
      </c>
      <c r="Q2126" s="7">
        <f t="shared" si="709"/>
        <v>3618555.0500000017</v>
      </c>
      <c r="R2126" s="44" t="str">
        <f>VLOOKUP(F2126,'Set up'!$A$2:$E$44,5,FALSE)</f>
        <v>Chq</v>
      </c>
      <c r="S2126" s="1" t="s">
        <v>1987</v>
      </c>
    </row>
    <row r="2127" spans="1:19" ht="15" customHeight="1" x14ac:dyDescent="0.3">
      <c r="A2127" s="4">
        <v>45189</v>
      </c>
      <c r="B2127" s="5">
        <f t="shared" si="703"/>
        <v>9</v>
      </c>
      <c r="C2127" s="5">
        <f t="shared" si="704"/>
        <v>2023</v>
      </c>
      <c r="D2127" s="88" t="s">
        <v>1913</v>
      </c>
      <c r="E2127" s="5" t="str">
        <f>VLOOKUP(F2127,'Set up'!$A$2:$C$44,2,FALSE)</f>
        <v>C00000020</v>
      </c>
      <c r="F2127" s="1" t="s">
        <v>411</v>
      </c>
      <c r="G2127" s="99" t="s">
        <v>1112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05"/>
        <v>45189</v>
      </c>
      <c r="L2127" s="5">
        <f t="shared" si="706"/>
        <v>9</v>
      </c>
      <c r="M2127" s="5">
        <f t="shared" si="707"/>
        <v>2023</v>
      </c>
      <c r="N2127" s="96">
        <v>125</v>
      </c>
      <c r="P2127" s="6">
        <f t="shared" si="708"/>
        <v>125</v>
      </c>
      <c r="Q2127" s="7">
        <f t="shared" si="709"/>
        <v>3618680.0500000017</v>
      </c>
      <c r="R2127" s="44" t="str">
        <f>VLOOKUP(F2127,'Set up'!$A$2:$E$44,5,FALSE)</f>
        <v>Trsf</v>
      </c>
    </row>
    <row r="2128" spans="1:19" ht="15" customHeight="1" x14ac:dyDescent="0.3">
      <c r="A2128" s="4">
        <v>45189</v>
      </c>
      <c r="B2128" s="5">
        <f t="shared" si="703"/>
        <v>9</v>
      </c>
      <c r="C2128" s="5">
        <f t="shared" si="704"/>
        <v>2023</v>
      </c>
      <c r="D2128" s="88" t="s">
        <v>1914</v>
      </c>
      <c r="E2128" s="5" t="str">
        <f>VLOOKUP(F2128,'Set up'!$A$2:$C$44,2,FALSE)</f>
        <v>C00000020</v>
      </c>
      <c r="F2128" s="1" t="s">
        <v>411</v>
      </c>
      <c r="G2128" s="99" t="s">
        <v>1736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05"/>
        <v>45189</v>
      </c>
      <c r="L2128" s="5">
        <f t="shared" si="706"/>
        <v>9</v>
      </c>
      <c r="M2128" s="5">
        <f t="shared" si="707"/>
        <v>2023</v>
      </c>
      <c r="N2128" s="96">
        <v>3212</v>
      </c>
      <c r="P2128" s="6">
        <f t="shared" si="708"/>
        <v>3212</v>
      </c>
      <c r="Q2128" s="7">
        <f t="shared" si="709"/>
        <v>3621892.0500000017</v>
      </c>
      <c r="R2128" s="44" t="str">
        <f>VLOOKUP(F2128,'Set up'!$A$2:$E$44,5,FALSE)</f>
        <v>Trsf</v>
      </c>
    </row>
    <row r="2129" spans="1:19" ht="15" customHeight="1" x14ac:dyDescent="0.3">
      <c r="A2129" s="4">
        <v>45189</v>
      </c>
      <c r="B2129" s="5">
        <f t="shared" si="703"/>
        <v>9</v>
      </c>
      <c r="C2129" s="5">
        <f t="shared" si="704"/>
        <v>2023</v>
      </c>
      <c r="D2129" s="88" t="s">
        <v>1914</v>
      </c>
      <c r="E2129" s="5" t="str">
        <f>VLOOKUP(F2129,'Set up'!$A$2:$C$44,2,FALSE)</f>
        <v>C00000020</v>
      </c>
      <c r="F2129" s="1" t="s">
        <v>411</v>
      </c>
      <c r="G2129" s="99" t="s">
        <v>915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05"/>
        <v>45189</v>
      </c>
      <c r="L2129" s="5">
        <f t="shared" si="706"/>
        <v>9</v>
      </c>
      <c r="M2129" s="5">
        <f t="shared" si="707"/>
        <v>2023</v>
      </c>
      <c r="N2129" s="96">
        <v>1134</v>
      </c>
      <c r="P2129" s="6">
        <f t="shared" si="708"/>
        <v>1134</v>
      </c>
      <c r="Q2129" s="7">
        <f t="shared" si="709"/>
        <v>3623026.0500000017</v>
      </c>
      <c r="R2129" s="44" t="str">
        <f>VLOOKUP(F2129,'Set up'!$A$2:$E$44,5,FALSE)</f>
        <v>Trsf</v>
      </c>
    </row>
    <row r="2130" spans="1:19" ht="15" customHeight="1" x14ac:dyDescent="0.3">
      <c r="A2130" s="4">
        <v>45189</v>
      </c>
      <c r="B2130" s="5">
        <f t="shared" si="703"/>
        <v>9</v>
      </c>
      <c r="C2130" s="5">
        <f t="shared" si="704"/>
        <v>2023</v>
      </c>
      <c r="D2130" s="88" t="s">
        <v>1914</v>
      </c>
      <c r="E2130" s="5" t="str">
        <f>VLOOKUP(F2130,'Set up'!$A$2:$C$44,2,FALSE)</f>
        <v>C00000020</v>
      </c>
      <c r="F2130" s="1" t="s">
        <v>411</v>
      </c>
      <c r="G2130" s="99" t="s">
        <v>780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05"/>
        <v>45189</v>
      </c>
      <c r="L2130" s="5">
        <f t="shared" si="706"/>
        <v>9</v>
      </c>
      <c r="M2130" s="5">
        <f t="shared" si="707"/>
        <v>2023</v>
      </c>
      <c r="N2130" s="96">
        <v>600</v>
      </c>
      <c r="P2130" s="6">
        <f t="shared" si="708"/>
        <v>600</v>
      </c>
      <c r="Q2130" s="7">
        <f t="shared" si="709"/>
        <v>3623626.0500000017</v>
      </c>
      <c r="R2130" s="44" t="str">
        <f>VLOOKUP(F2130,'Set up'!$A$2:$E$44,5,FALSE)</f>
        <v>Trsf</v>
      </c>
    </row>
    <row r="2131" spans="1:19" ht="15" customHeight="1" x14ac:dyDescent="0.3">
      <c r="A2131" s="4">
        <v>45189</v>
      </c>
      <c r="B2131" s="5">
        <f t="shared" si="703"/>
        <v>9</v>
      </c>
      <c r="C2131" s="5">
        <f t="shared" si="704"/>
        <v>2023</v>
      </c>
      <c r="D2131" s="88" t="s">
        <v>1914</v>
      </c>
      <c r="E2131" s="5" t="str">
        <f>VLOOKUP(F2131,'Set up'!$A$2:$C$44,2,FALSE)</f>
        <v>C00000020</v>
      </c>
      <c r="F2131" s="1" t="s">
        <v>411</v>
      </c>
      <c r="G2131" s="99" t="s">
        <v>1075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05"/>
        <v>45189</v>
      </c>
      <c r="L2131" s="5">
        <f t="shared" si="706"/>
        <v>9</v>
      </c>
      <c r="M2131" s="5">
        <f t="shared" si="707"/>
        <v>2023</v>
      </c>
      <c r="N2131" s="96">
        <v>1000</v>
      </c>
      <c r="P2131" s="6">
        <f t="shared" si="708"/>
        <v>1000</v>
      </c>
      <c r="Q2131" s="7">
        <f t="shared" si="709"/>
        <v>3624626.0500000017</v>
      </c>
      <c r="R2131" s="44" t="str">
        <f>VLOOKUP(F2131,'Set up'!$A$2:$E$44,5,FALSE)</f>
        <v>Trsf</v>
      </c>
    </row>
    <row r="2132" spans="1:19" ht="15" customHeight="1" x14ac:dyDescent="0.3">
      <c r="A2132" s="4">
        <v>45189</v>
      </c>
      <c r="B2132" s="5">
        <f t="shared" si="703"/>
        <v>9</v>
      </c>
      <c r="C2132" s="5">
        <f t="shared" si="704"/>
        <v>2023</v>
      </c>
      <c r="D2132" s="88" t="s">
        <v>1914</v>
      </c>
      <c r="E2132" s="5" t="str">
        <f>VLOOKUP(F2132,'Set up'!$A$2:$C$44,2,FALSE)</f>
        <v>C00000020</v>
      </c>
      <c r="F2132" s="1" t="s">
        <v>411</v>
      </c>
      <c r="G2132" s="99" t="s">
        <v>1063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05"/>
        <v>45189</v>
      </c>
      <c r="L2132" s="5">
        <f t="shared" si="706"/>
        <v>9</v>
      </c>
      <c r="M2132" s="5">
        <f t="shared" si="707"/>
        <v>2023</v>
      </c>
      <c r="N2132" s="96">
        <v>380</v>
      </c>
      <c r="P2132" s="6">
        <f t="shared" si="708"/>
        <v>380</v>
      </c>
      <c r="Q2132" s="7">
        <f t="shared" si="709"/>
        <v>3625006.0500000017</v>
      </c>
      <c r="R2132" s="44" t="str">
        <f>VLOOKUP(F2132,'Set up'!$A$2:$E$44,5,FALSE)</f>
        <v>Trsf</v>
      </c>
    </row>
    <row r="2133" spans="1:19" ht="15" customHeight="1" x14ac:dyDescent="0.3">
      <c r="A2133" s="4">
        <v>45191</v>
      </c>
      <c r="B2133" s="5">
        <f t="shared" si="703"/>
        <v>9</v>
      </c>
      <c r="C2133" s="5">
        <f t="shared" si="704"/>
        <v>2023</v>
      </c>
      <c r="D2133" s="88" t="s">
        <v>1916</v>
      </c>
      <c r="E2133" s="5" t="str">
        <f>VLOOKUP(F2133,'Set up'!$A$2:$C$44,2,FALSE)</f>
        <v>C00000037</v>
      </c>
      <c r="F2133" s="1" t="s">
        <v>1311</v>
      </c>
      <c r="G2133" s="11" t="s">
        <v>1897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05"/>
        <v>45221</v>
      </c>
      <c r="L2133" s="5">
        <f t="shared" si="706"/>
        <v>10</v>
      </c>
      <c r="M2133" s="5">
        <f t="shared" si="707"/>
        <v>2023</v>
      </c>
      <c r="N2133" s="96">
        <v>10428</v>
      </c>
      <c r="P2133" s="6">
        <f t="shared" si="708"/>
        <v>10428</v>
      </c>
      <c r="Q2133" s="7">
        <f t="shared" si="709"/>
        <v>3635434.0500000017</v>
      </c>
      <c r="R2133" s="44" t="str">
        <f>VLOOKUP(F2133,'Set up'!$A$2:$E$44,5,FALSE)</f>
        <v>Chq</v>
      </c>
    </row>
    <row r="2134" spans="1:19" ht="15" customHeight="1" x14ac:dyDescent="0.3">
      <c r="A2134" s="4">
        <v>45191</v>
      </c>
      <c r="B2134" s="5">
        <f t="shared" si="703"/>
        <v>9</v>
      </c>
      <c r="C2134" s="5">
        <f t="shared" si="704"/>
        <v>2023</v>
      </c>
      <c r="D2134" s="88" t="s">
        <v>1916</v>
      </c>
      <c r="E2134" s="5" t="str">
        <f>VLOOKUP(F2134,'Set up'!$A$2:$C$44,2,FALSE)</f>
        <v>C00000037</v>
      </c>
      <c r="F2134" s="1" t="s">
        <v>1311</v>
      </c>
      <c r="G2134" s="11" t="s">
        <v>1915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05"/>
        <v>45221</v>
      </c>
      <c r="L2134" s="5">
        <f t="shared" si="706"/>
        <v>10</v>
      </c>
      <c r="M2134" s="5">
        <f t="shared" si="707"/>
        <v>2023</v>
      </c>
      <c r="N2134" s="96">
        <v>2948.4</v>
      </c>
      <c r="P2134" s="6">
        <f t="shared" si="708"/>
        <v>2948.4</v>
      </c>
      <c r="Q2134" s="7">
        <f t="shared" si="709"/>
        <v>3638382.4500000016</v>
      </c>
      <c r="R2134" s="44" t="str">
        <f>VLOOKUP(F2134,'Set up'!$A$2:$E$44,5,FALSE)</f>
        <v>Chq</v>
      </c>
    </row>
    <row r="2135" spans="1:19" ht="15" customHeight="1" x14ac:dyDescent="0.3">
      <c r="A2135" s="4">
        <v>45191</v>
      </c>
      <c r="B2135" s="5">
        <f t="shared" si="703"/>
        <v>9</v>
      </c>
      <c r="C2135" s="5">
        <f t="shared" si="704"/>
        <v>2023</v>
      </c>
      <c r="D2135" s="88" t="s">
        <v>1916</v>
      </c>
      <c r="E2135" s="5" t="str">
        <f>VLOOKUP(F2135,'Set up'!$A$2:$C$44,2,FALSE)</f>
        <v>C00000037</v>
      </c>
      <c r="F2135" s="1" t="s">
        <v>1311</v>
      </c>
      <c r="G2135" s="90" t="s">
        <v>1407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05"/>
        <v>45221</v>
      </c>
      <c r="L2135" s="5">
        <f t="shared" si="706"/>
        <v>10</v>
      </c>
      <c r="M2135" s="5">
        <f t="shared" si="707"/>
        <v>2023</v>
      </c>
      <c r="N2135" s="96">
        <v>288</v>
      </c>
      <c r="P2135" s="6">
        <f t="shared" si="708"/>
        <v>288</v>
      </c>
      <c r="Q2135" s="7">
        <f t="shared" si="709"/>
        <v>3638670.4500000016</v>
      </c>
      <c r="R2135" s="44" t="str">
        <f>VLOOKUP(F2135,'Set up'!$A$2:$E$44,5,FALSE)</f>
        <v>Chq</v>
      </c>
    </row>
    <row r="2136" spans="1:19" ht="15" customHeight="1" x14ac:dyDescent="0.3">
      <c r="A2136" s="4">
        <v>45191</v>
      </c>
      <c r="B2136" s="5">
        <f t="shared" si="703"/>
        <v>9</v>
      </c>
      <c r="C2136" s="5">
        <f t="shared" si="704"/>
        <v>2023</v>
      </c>
      <c r="D2136" s="88" t="s">
        <v>1916</v>
      </c>
      <c r="E2136" s="5" t="str">
        <f>VLOOKUP(F2136,'Set up'!$A$2:$C$44,2,FALSE)</f>
        <v>C00000037</v>
      </c>
      <c r="F2136" s="1" t="s">
        <v>1311</v>
      </c>
      <c r="G2136" s="99" t="s">
        <v>1112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05"/>
        <v>45221</v>
      </c>
      <c r="L2136" s="5">
        <f t="shared" si="706"/>
        <v>10</v>
      </c>
      <c r="M2136" s="5">
        <f t="shared" si="707"/>
        <v>2023</v>
      </c>
      <c r="N2136" s="96">
        <v>312.5</v>
      </c>
      <c r="P2136" s="6">
        <f t="shared" si="708"/>
        <v>312.5</v>
      </c>
      <c r="Q2136" s="7">
        <f t="shared" si="709"/>
        <v>3638982.9500000016</v>
      </c>
      <c r="R2136" s="44" t="str">
        <f>VLOOKUP(F2136,'Set up'!$A$2:$E$44,5,FALSE)</f>
        <v>Chq</v>
      </c>
    </row>
    <row r="2137" spans="1:19" ht="15" customHeight="1" x14ac:dyDescent="0.3">
      <c r="A2137" s="4">
        <v>45191</v>
      </c>
      <c r="B2137" s="5">
        <f t="shared" si="703"/>
        <v>9</v>
      </c>
      <c r="C2137" s="5">
        <f t="shared" si="704"/>
        <v>2023</v>
      </c>
      <c r="D2137" s="88" t="s">
        <v>1916</v>
      </c>
      <c r="E2137" s="5" t="str">
        <f>VLOOKUP(F2137,'Set up'!$A$2:$C$44,2,FALSE)</f>
        <v>C00000037</v>
      </c>
      <c r="F2137" s="1" t="s">
        <v>1311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05"/>
        <v>45221</v>
      </c>
      <c r="L2137" s="5">
        <f t="shared" si="706"/>
        <v>10</v>
      </c>
      <c r="M2137" s="5">
        <f t="shared" si="707"/>
        <v>2023</v>
      </c>
      <c r="N2137" s="96">
        <v>520</v>
      </c>
      <c r="P2137" s="6">
        <f t="shared" si="708"/>
        <v>520</v>
      </c>
      <c r="Q2137" s="7">
        <f t="shared" si="709"/>
        <v>3639502.9500000016</v>
      </c>
      <c r="R2137" s="44" t="str">
        <f>VLOOKUP(F2137,'Set up'!$A$2:$E$44,5,FALSE)</f>
        <v>Chq</v>
      </c>
    </row>
    <row r="2138" spans="1:19" ht="15" customHeight="1" x14ac:dyDescent="0.3">
      <c r="A2138" s="4">
        <v>45191</v>
      </c>
      <c r="B2138" s="5">
        <f t="shared" si="703"/>
        <v>9</v>
      </c>
      <c r="C2138" s="5">
        <f t="shared" si="704"/>
        <v>2023</v>
      </c>
      <c r="D2138" s="88" t="s">
        <v>1916</v>
      </c>
      <c r="E2138" s="5" t="str">
        <f>VLOOKUP(F2138,'Set up'!$A$2:$C$44,2,FALSE)</f>
        <v>C00000037</v>
      </c>
      <c r="F2138" s="1" t="s">
        <v>1311</v>
      </c>
      <c r="G2138" s="99" t="s">
        <v>1548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05"/>
        <v>45221</v>
      </c>
      <c r="L2138" s="5">
        <f t="shared" si="706"/>
        <v>10</v>
      </c>
      <c r="M2138" s="5">
        <f t="shared" si="707"/>
        <v>2023</v>
      </c>
      <c r="N2138" s="96">
        <v>930</v>
      </c>
      <c r="P2138" s="6">
        <f t="shared" si="708"/>
        <v>930</v>
      </c>
      <c r="Q2138" s="7">
        <f t="shared" si="709"/>
        <v>3640432.9500000016</v>
      </c>
      <c r="R2138" s="44" t="str">
        <f>VLOOKUP(F2138,'Set up'!$A$2:$E$44,5,FALSE)</f>
        <v>Chq</v>
      </c>
    </row>
    <row r="2139" spans="1:19" ht="15" customHeight="1" x14ac:dyDescent="0.3">
      <c r="A2139" s="4">
        <v>45191</v>
      </c>
      <c r="B2139" s="5">
        <f t="shared" si="703"/>
        <v>9</v>
      </c>
      <c r="C2139" s="5">
        <f t="shared" si="704"/>
        <v>2023</v>
      </c>
      <c r="D2139" s="88" t="s">
        <v>1916</v>
      </c>
      <c r="E2139" s="5" t="str">
        <f>VLOOKUP(F2139,'Set up'!$A$2:$C$44,2,FALSE)</f>
        <v>C00000037</v>
      </c>
      <c r="F2139" s="1" t="s">
        <v>1311</v>
      </c>
      <c r="G2139" s="99" t="s">
        <v>1063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05"/>
        <v>45221</v>
      </c>
      <c r="L2139" s="5">
        <f t="shared" si="706"/>
        <v>10</v>
      </c>
      <c r="M2139" s="5">
        <f t="shared" si="707"/>
        <v>2023</v>
      </c>
      <c r="N2139" s="96">
        <v>190</v>
      </c>
      <c r="P2139" s="6">
        <f t="shared" si="708"/>
        <v>190</v>
      </c>
      <c r="Q2139" s="7">
        <f t="shared" si="709"/>
        <v>3640622.9500000016</v>
      </c>
      <c r="R2139" s="44" t="str">
        <f>VLOOKUP(F2139,'Set up'!$A$2:$E$44,5,FALSE)</f>
        <v>Chq</v>
      </c>
    </row>
    <row r="2140" spans="1:19" ht="15" customHeight="1" x14ac:dyDescent="0.3">
      <c r="A2140" s="4">
        <v>45191</v>
      </c>
      <c r="B2140" s="5">
        <f t="shared" ref="B2140:B2154" si="711">MONTH(A2140)</f>
        <v>9</v>
      </c>
      <c r="C2140" s="5">
        <f t="shared" ref="C2140:C2154" si="712">YEAR(A2140)</f>
        <v>2023</v>
      </c>
      <c r="D2140" s="88" t="s">
        <v>1917</v>
      </c>
      <c r="E2140" s="5" t="str">
        <f>VLOOKUP(F2140,'Set up'!$A$2:$C$44,2,FALSE)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>
        <f t="shared" ref="K2140:K2154" si="713">A2140+J2140</f>
        <v>45191</v>
      </c>
      <c r="L2140" s="5">
        <f t="shared" ref="L2140:L2154" si="714">MONTH(K2140)</f>
        <v>9</v>
      </c>
      <c r="M2140" s="5">
        <f t="shared" ref="M2140:M2154" si="715">YEAR(K2140)</f>
        <v>2023</v>
      </c>
      <c r="N2140" s="96">
        <v>3388</v>
      </c>
      <c r="O2140" s="6">
        <f t="shared" ref="O2140:O2146" si="716">-N2140</f>
        <v>-3388</v>
      </c>
      <c r="P2140" s="6">
        <f t="shared" ref="P2140:P2154" si="717">SUM(N2140+O2140)</f>
        <v>0</v>
      </c>
      <c r="Q2140" s="7">
        <f t="shared" ref="Q2140:Q2154" si="718">SUM(Q2139+N2140)</f>
        <v>3644010.9500000016</v>
      </c>
      <c r="R2140" s="44" t="str">
        <f>VLOOKUP(F2140,'Set up'!$A$2:$E$44,5,FALSE)</f>
        <v>Cash</v>
      </c>
      <c r="S2140" s="1" t="s">
        <v>1980</v>
      </c>
    </row>
    <row r="2141" spans="1:19" ht="15" customHeight="1" x14ac:dyDescent="0.3">
      <c r="A2141" s="4">
        <v>45191</v>
      </c>
      <c r="B2141" s="5">
        <f t="shared" si="711"/>
        <v>9</v>
      </c>
      <c r="C2141" s="5">
        <f t="shared" si="712"/>
        <v>2023</v>
      </c>
      <c r="D2141" s="88" t="s">
        <v>1917</v>
      </c>
      <c r="E2141" s="5" t="str">
        <f>VLOOKUP(F2141,'Set up'!$A$2:$C$44,2,FALSE)</f>
        <v>C00000014</v>
      </c>
      <c r="F2141" s="1" t="s">
        <v>263</v>
      </c>
      <c r="G2141" s="99" t="s">
        <v>990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>
        <f t="shared" si="713"/>
        <v>45191</v>
      </c>
      <c r="L2141" s="5">
        <f t="shared" si="714"/>
        <v>9</v>
      </c>
      <c r="M2141" s="5">
        <f t="shared" si="715"/>
        <v>2023</v>
      </c>
      <c r="N2141" s="96">
        <v>936</v>
      </c>
      <c r="O2141" s="6">
        <f t="shared" si="716"/>
        <v>-936</v>
      </c>
      <c r="P2141" s="6">
        <f t="shared" si="717"/>
        <v>0</v>
      </c>
      <c r="Q2141" s="7">
        <f t="shared" si="718"/>
        <v>3644946.9500000016</v>
      </c>
      <c r="R2141" s="44" t="str">
        <f>VLOOKUP(F2141,'Set up'!$A$2:$E$44,5,FALSE)</f>
        <v>Cash</v>
      </c>
      <c r="S2141" s="1" t="s">
        <v>1980</v>
      </c>
    </row>
    <row r="2142" spans="1:19" ht="15" customHeight="1" x14ac:dyDescent="0.3">
      <c r="A2142" s="4">
        <v>45191</v>
      </c>
      <c r="B2142" s="5">
        <f t="shared" si="711"/>
        <v>9</v>
      </c>
      <c r="C2142" s="5">
        <f t="shared" si="712"/>
        <v>2023</v>
      </c>
      <c r="D2142" s="88" t="s">
        <v>1917</v>
      </c>
      <c r="E2142" s="5" t="str">
        <f>VLOOKUP(F2142,'Set up'!$A$2:$C$44,2,FALSE)</f>
        <v>C00000014</v>
      </c>
      <c r="F2142" s="1" t="s">
        <v>263</v>
      </c>
      <c r="G2142" s="99" t="s">
        <v>1470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>
        <f t="shared" si="713"/>
        <v>45191</v>
      </c>
      <c r="L2142" s="5">
        <f t="shared" si="714"/>
        <v>9</v>
      </c>
      <c r="M2142" s="5">
        <f t="shared" si="715"/>
        <v>2023</v>
      </c>
      <c r="N2142" s="96">
        <v>322.5</v>
      </c>
      <c r="O2142" s="6">
        <f t="shared" si="716"/>
        <v>-322.5</v>
      </c>
      <c r="P2142" s="6">
        <f t="shared" si="717"/>
        <v>0</v>
      </c>
      <c r="Q2142" s="7">
        <f t="shared" si="718"/>
        <v>3645269.4500000016</v>
      </c>
      <c r="R2142" s="44" t="str">
        <f>VLOOKUP(F2142,'Set up'!$A$2:$E$44,5,FALSE)</f>
        <v>Cash</v>
      </c>
      <c r="S2142" s="1" t="s">
        <v>1980</v>
      </c>
    </row>
    <row r="2143" spans="1:19" ht="15" customHeight="1" x14ac:dyDescent="0.3">
      <c r="A2143" s="4">
        <v>45191</v>
      </c>
      <c r="B2143" s="5">
        <f t="shared" si="711"/>
        <v>9</v>
      </c>
      <c r="C2143" s="5">
        <f t="shared" si="712"/>
        <v>2023</v>
      </c>
      <c r="D2143" s="88" t="s">
        <v>1917</v>
      </c>
      <c r="E2143" s="5" t="str">
        <f>VLOOKUP(F2143,'Set up'!$A$2:$C$44,2,FALSE)</f>
        <v>C00000014</v>
      </c>
      <c r="F2143" s="1" t="s">
        <v>263</v>
      </c>
      <c r="G2143" s="99" t="s">
        <v>1889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>
        <f t="shared" si="713"/>
        <v>45191</v>
      </c>
      <c r="L2143" s="5">
        <f t="shared" si="714"/>
        <v>9</v>
      </c>
      <c r="M2143" s="5">
        <f t="shared" si="715"/>
        <v>2023</v>
      </c>
      <c r="N2143" s="96">
        <v>160</v>
      </c>
      <c r="O2143" s="6">
        <f t="shared" si="716"/>
        <v>-160</v>
      </c>
      <c r="P2143" s="6">
        <f t="shared" si="717"/>
        <v>0</v>
      </c>
      <c r="Q2143" s="7">
        <f t="shared" si="718"/>
        <v>3645429.4500000016</v>
      </c>
      <c r="R2143" s="44" t="str">
        <f>VLOOKUP(F2143,'Set up'!$A$2:$E$44,5,FALSE)</f>
        <v>Cash</v>
      </c>
      <c r="S2143" s="1" t="s">
        <v>1980</v>
      </c>
    </row>
    <row r="2144" spans="1:19" ht="15" customHeight="1" x14ac:dyDescent="0.3">
      <c r="A2144" s="4">
        <v>45191</v>
      </c>
      <c r="B2144" s="5">
        <f t="shared" si="711"/>
        <v>9</v>
      </c>
      <c r="C2144" s="5">
        <f t="shared" si="712"/>
        <v>2023</v>
      </c>
      <c r="D2144" s="88" t="s">
        <v>1917</v>
      </c>
      <c r="E2144" s="5" t="str">
        <f>VLOOKUP(F2144,'Set up'!$A$2:$C$44,2,FALSE)</f>
        <v>C00000014</v>
      </c>
      <c r="F2144" s="1" t="s">
        <v>263</v>
      </c>
      <c r="G2144" s="99" t="s">
        <v>1718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>
        <f t="shared" si="713"/>
        <v>45191</v>
      </c>
      <c r="L2144" s="5">
        <f t="shared" si="714"/>
        <v>9</v>
      </c>
      <c r="M2144" s="5">
        <f t="shared" si="715"/>
        <v>2023</v>
      </c>
      <c r="N2144" s="96">
        <v>165</v>
      </c>
      <c r="O2144" s="6">
        <f t="shared" si="716"/>
        <v>-165</v>
      </c>
      <c r="P2144" s="6">
        <f t="shared" si="717"/>
        <v>0</v>
      </c>
      <c r="Q2144" s="7">
        <f t="shared" si="718"/>
        <v>3645594.4500000016</v>
      </c>
      <c r="R2144" s="44" t="str">
        <f>VLOOKUP(F2144,'Set up'!$A$2:$E$44,5,FALSE)</f>
        <v>Cash</v>
      </c>
      <c r="S2144" s="1" t="s">
        <v>1980</v>
      </c>
    </row>
    <row r="2145" spans="1:19" ht="15" customHeight="1" x14ac:dyDescent="0.3">
      <c r="A2145" s="4">
        <v>45191</v>
      </c>
      <c r="B2145" s="5">
        <f t="shared" si="711"/>
        <v>9</v>
      </c>
      <c r="C2145" s="5">
        <f t="shared" si="712"/>
        <v>2023</v>
      </c>
      <c r="D2145" s="88" t="s">
        <v>1917</v>
      </c>
      <c r="E2145" s="5" t="str">
        <f>VLOOKUP(F2145,'Set up'!$A$2:$C$44,2,FALSE)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>
        <f t="shared" si="713"/>
        <v>45191</v>
      </c>
      <c r="L2145" s="5">
        <f t="shared" si="714"/>
        <v>9</v>
      </c>
      <c r="M2145" s="5">
        <f t="shared" si="715"/>
        <v>2023</v>
      </c>
      <c r="N2145" s="96">
        <v>105</v>
      </c>
      <c r="O2145" s="6">
        <f t="shared" si="716"/>
        <v>-105</v>
      </c>
      <c r="P2145" s="6">
        <f t="shared" si="717"/>
        <v>0</v>
      </c>
      <c r="Q2145" s="7">
        <f t="shared" si="718"/>
        <v>3645699.4500000016</v>
      </c>
      <c r="R2145" s="44" t="str">
        <f>VLOOKUP(F2145,'Set up'!$A$2:$E$44,5,FALSE)</f>
        <v>Cash</v>
      </c>
      <c r="S2145" s="1" t="s">
        <v>1980</v>
      </c>
    </row>
    <row r="2146" spans="1:19" ht="15" customHeight="1" x14ac:dyDescent="0.3">
      <c r="A2146" s="4">
        <v>45191</v>
      </c>
      <c r="B2146" s="5">
        <f t="shared" si="711"/>
        <v>9</v>
      </c>
      <c r="C2146" s="5">
        <f t="shared" si="712"/>
        <v>2023</v>
      </c>
      <c r="D2146" s="88" t="s">
        <v>1917</v>
      </c>
      <c r="E2146" s="5" t="str">
        <f>VLOOKUP(F2146,'Set up'!$A$2:$C$44,2,FALSE)</f>
        <v>C00000014</v>
      </c>
      <c r="F2146" s="1" t="s">
        <v>263</v>
      </c>
      <c r="G2146" s="99" t="s">
        <v>1112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>
        <f t="shared" si="713"/>
        <v>45191</v>
      </c>
      <c r="L2146" s="5">
        <f t="shared" si="714"/>
        <v>9</v>
      </c>
      <c r="M2146" s="5">
        <f t="shared" si="715"/>
        <v>2023</v>
      </c>
      <c r="N2146" s="96">
        <v>187.5</v>
      </c>
      <c r="O2146" s="6">
        <f t="shared" si="716"/>
        <v>-187.5</v>
      </c>
      <c r="P2146" s="6">
        <f t="shared" si="717"/>
        <v>0</v>
      </c>
      <c r="Q2146" s="7">
        <f t="shared" si="718"/>
        <v>3645886.9500000016</v>
      </c>
      <c r="R2146" s="44" t="str">
        <f>VLOOKUP(F2146,'Set up'!$A$2:$E$44,5,FALSE)</f>
        <v>Cash</v>
      </c>
      <c r="S2146" s="1" t="s">
        <v>1980</v>
      </c>
    </row>
    <row r="2147" spans="1:19" ht="15" customHeight="1" x14ac:dyDescent="0.3">
      <c r="A2147" s="4">
        <v>45192</v>
      </c>
      <c r="B2147" s="5">
        <f t="shared" si="711"/>
        <v>9</v>
      </c>
      <c r="C2147" s="5">
        <f t="shared" si="712"/>
        <v>2023</v>
      </c>
      <c r="D2147" s="88" t="s">
        <v>1919</v>
      </c>
      <c r="E2147" s="5" t="str">
        <f>VLOOKUP(F2147,'Set up'!$A$2:$C$44,2,FALSE)</f>
        <v>C00000019</v>
      </c>
      <c r="F2147" s="1" t="s">
        <v>402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13"/>
        <v>45192</v>
      </c>
      <c r="L2147" s="5">
        <f t="shared" si="714"/>
        <v>9</v>
      </c>
      <c r="M2147" s="5">
        <f t="shared" si="715"/>
        <v>2023</v>
      </c>
      <c r="N2147" s="96">
        <v>1738</v>
      </c>
      <c r="P2147" s="6">
        <f t="shared" si="717"/>
        <v>1738</v>
      </c>
      <c r="Q2147" s="7">
        <f t="shared" si="718"/>
        <v>3647624.9500000016</v>
      </c>
      <c r="R2147" s="44" t="str">
        <f>VLOOKUP(F2147,'Set up'!$A$2:$E$44,5,FALSE)</f>
        <v>Trsf</v>
      </c>
    </row>
    <row r="2148" spans="1:19" ht="15" customHeight="1" x14ac:dyDescent="0.3">
      <c r="A2148" s="4">
        <v>45192</v>
      </c>
      <c r="B2148" s="5">
        <f t="shared" si="711"/>
        <v>9</v>
      </c>
      <c r="C2148" s="5">
        <f t="shared" si="712"/>
        <v>2023</v>
      </c>
      <c r="D2148" s="88" t="s">
        <v>1919</v>
      </c>
      <c r="E2148" s="5" t="str">
        <f>VLOOKUP(F2148,'Set up'!$A$2:$C$44,2,FALSE)</f>
        <v>C00000019</v>
      </c>
      <c r="F2148" s="1" t="s">
        <v>402</v>
      </c>
      <c r="G2148" s="99" t="s">
        <v>1471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13"/>
        <v>45192</v>
      </c>
      <c r="L2148" s="5">
        <f t="shared" si="714"/>
        <v>9</v>
      </c>
      <c r="M2148" s="5">
        <f t="shared" si="715"/>
        <v>2023</v>
      </c>
      <c r="N2148" s="96">
        <v>390</v>
      </c>
      <c r="P2148" s="6">
        <f t="shared" si="717"/>
        <v>390</v>
      </c>
      <c r="Q2148" s="7">
        <f t="shared" si="718"/>
        <v>3648014.9500000016</v>
      </c>
      <c r="R2148" s="44" t="str">
        <f>VLOOKUP(F2148,'Set up'!$A$2:$E$44,5,FALSE)</f>
        <v>Trsf</v>
      </c>
    </row>
    <row r="2149" spans="1:19" ht="15" customHeight="1" x14ac:dyDescent="0.3">
      <c r="A2149" s="4">
        <v>45195</v>
      </c>
      <c r="B2149" s="5">
        <f t="shared" si="711"/>
        <v>9</v>
      </c>
      <c r="C2149" s="5">
        <f t="shared" si="712"/>
        <v>2023</v>
      </c>
      <c r="D2149" s="88" t="s">
        <v>1922</v>
      </c>
      <c r="E2149" s="5" t="str">
        <f>VLOOKUP(F2149,'Set up'!$A$2:$C$44,2,FALSE)</f>
        <v>C00000034</v>
      </c>
      <c r="F2149" s="1" t="s">
        <v>1198</v>
      </c>
      <c r="G2149" s="99" t="s">
        <v>1920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13"/>
        <v>45195</v>
      </c>
      <c r="L2149" s="5">
        <f t="shared" si="714"/>
        <v>9</v>
      </c>
      <c r="M2149" s="5">
        <f t="shared" si="715"/>
        <v>2023</v>
      </c>
      <c r="N2149" s="96">
        <v>390</v>
      </c>
      <c r="P2149" s="6">
        <f t="shared" si="717"/>
        <v>390</v>
      </c>
      <c r="Q2149" s="7">
        <f t="shared" si="718"/>
        <v>3648404.9500000016</v>
      </c>
      <c r="R2149" s="44" t="str">
        <f>VLOOKUP(F2149,'Set up'!$A$2:$E$44,5,FALSE)</f>
        <v>Trsf</v>
      </c>
    </row>
    <row r="2150" spans="1:19" ht="15" customHeight="1" x14ac:dyDescent="0.3">
      <c r="A2150" s="4">
        <v>45195</v>
      </c>
      <c r="B2150" s="5">
        <f t="shared" si="711"/>
        <v>9</v>
      </c>
      <c r="C2150" s="5">
        <f t="shared" si="712"/>
        <v>2023</v>
      </c>
      <c r="D2150" s="88" t="s">
        <v>1922</v>
      </c>
      <c r="E2150" s="5" t="str">
        <f>VLOOKUP(F2150,'Set up'!$A$2:$C$44,2,FALSE)</f>
        <v>C00000034</v>
      </c>
      <c r="F2150" s="1" t="s">
        <v>1198</v>
      </c>
      <c r="G2150" s="99" t="s">
        <v>1799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13"/>
        <v>45195</v>
      </c>
      <c r="L2150" s="5">
        <f t="shared" si="714"/>
        <v>9</v>
      </c>
      <c r="M2150" s="5">
        <f t="shared" si="715"/>
        <v>2023</v>
      </c>
      <c r="N2150" s="96">
        <v>219</v>
      </c>
      <c r="P2150" s="6">
        <f t="shared" si="717"/>
        <v>219</v>
      </c>
      <c r="Q2150" s="7">
        <f t="shared" si="718"/>
        <v>3648623.9500000016</v>
      </c>
      <c r="R2150" s="44" t="str">
        <f>VLOOKUP(F2150,'Set up'!$A$2:$E$44,5,FALSE)</f>
        <v>Trsf</v>
      </c>
    </row>
    <row r="2151" spans="1:19" ht="15" customHeight="1" x14ac:dyDescent="0.3">
      <c r="A2151" s="4">
        <v>45195</v>
      </c>
      <c r="B2151" s="5">
        <f t="shared" si="711"/>
        <v>9</v>
      </c>
      <c r="C2151" s="5">
        <f t="shared" si="712"/>
        <v>2023</v>
      </c>
      <c r="D2151" s="88" t="s">
        <v>1922</v>
      </c>
      <c r="E2151" s="5" t="str">
        <f>VLOOKUP(F2151,'Set up'!$A$2:$C$44,2,FALSE)</f>
        <v>C00000034</v>
      </c>
      <c r="F2151" s="1" t="s">
        <v>1198</v>
      </c>
      <c r="G2151" s="99" t="s">
        <v>1921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13"/>
        <v>45195</v>
      </c>
      <c r="L2151" s="5">
        <f t="shared" si="714"/>
        <v>9</v>
      </c>
      <c r="M2151" s="5">
        <f t="shared" si="715"/>
        <v>2023</v>
      </c>
      <c r="N2151" s="96">
        <v>531</v>
      </c>
      <c r="P2151" s="6">
        <f t="shared" si="717"/>
        <v>531</v>
      </c>
      <c r="Q2151" s="7">
        <f t="shared" si="718"/>
        <v>3649154.9500000016</v>
      </c>
      <c r="R2151" s="44" t="str">
        <f>VLOOKUP(F2151,'Set up'!$A$2:$E$44,5,FALSE)</f>
        <v>Trsf</v>
      </c>
    </row>
    <row r="2152" spans="1:19" ht="15" customHeight="1" x14ac:dyDescent="0.3">
      <c r="A2152" s="4">
        <v>45195</v>
      </c>
      <c r="B2152" s="5">
        <f t="shared" si="711"/>
        <v>9</v>
      </c>
      <c r="C2152" s="5">
        <f t="shared" si="712"/>
        <v>2023</v>
      </c>
      <c r="D2152" s="88" t="s">
        <v>1922</v>
      </c>
      <c r="E2152" s="5" t="str">
        <f>VLOOKUP(F2152,'Set up'!$A$2:$C$44,2,FALSE)</f>
        <v>C00000034</v>
      </c>
      <c r="F2152" s="1" t="s">
        <v>1198</v>
      </c>
      <c r="G2152" s="99" t="s">
        <v>1063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13"/>
        <v>45195</v>
      </c>
      <c r="L2152" s="5">
        <f t="shared" si="714"/>
        <v>9</v>
      </c>
      <c r="M2152" s="5">
        <f t="shared" si="715"/>
        <v>2023</v>
      </c>
      <c r="N2152" s="96">
        <v>95</v>
      </c>
      <c r="P2152" s="6">
        <f t="shared" si="717"/>
        <v>95</v>
      </c>
      <c r="Q2152" s="7">
        <f t="shared" si="718"/>
        <v>3649249.9500000016</v>
      </c>
      <c r="R2152" s="44" t="str">
        <f>VLOOKUP(F2152,'Set up'!$A$2:$E$44,5,FALSE)</f>
        <v>Trsf</v>
      </c>
    </row>
    <row r="2153" spans="1:19" ht="15" customHeight="1" x14ac:dyDescent="0.3">
      <c r="A2153" s="4">
        <v>45195</v>
      </c>
      <c r="B2153" s="5">
        <f t="shared" si="711"/>
        <v>9</v>
      </c>
      <c r="C2153" s="5">
        <f t="shared" si="712"/>
        <v>2023</v>
      </c>
      <c r="D2153" s="88" t="s">
        <v>1923</v>
      </c>
      <c r="E2153" s="5" t="str">
        <f>VLOOKUP(F2153,'Set up'!$A$2:$C$44,2,FALSE)</f>
        <v>C00000019</v>
      </c>
      <c r="F2153" s="1" t="s">
        <v>402</v>
      </c>
      <c r="G2153" s="99" t="s">
        <v>946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13"/>
        <v>45195</v>
      </c>
      <c r="L2153" s="5">
        <f t="shared" si="714"/>
        <v>9</v>
      </c>
      <c r="M2153" s="5">
        <f t="shared" si="715"/>
        <v>2023</v>
      </c>
      <c r="N2153" s="96">
        <v>420</v>
      </c>
      <c r="P2153" s="6">
        <f t="shared" si="717"/>
        <v>420</v>
      </c>
      <c r="Q2153" s="7">
        <f t="shared" si="718"/>
        <v>3649669.9500000016</v>
      </c>
      <c r="R2153" s="44" t="str">
        <f>VLOOKUP(F2153,'Set up'!$A$2:$E$44,5,FALSE)</f>
        <v>Trsf</v>
      </c>
    </row>
    <row r="2154" spans="1:19" ht="15" customHeight="1" x14ac:dyDescent="0.3">
      <c r="A2154" s="4">
        <v>45195</v>
      </c>
      <c r="B2154" s="5">
        <f t="shared" si="711"/>
        <v>9</v>
      </c>
      <c r="C2154" s="5">
        <f t="shared" si="712"/>
        <v>2023</v>
      </c>
      <c r="D2154" s="88" t="s">
        <v>1923</v>
      </c>
      <c r="E2154" s="5" t="str">
        <f>VLOOKUP(F2154,'Set up'!$A$2:$C$44,2,FALSE)</f>
        <v>C00000019</v>
      </c>
      <c r="F2154" s="1" t="s">
        <v>402</v>
      </c>
      <c r="G2154" s="99" t="s">
        <v>1413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13"/>
        <v>45195</v>
      </c>
      <c r="L2154" s="5">
        <f t="shared" si="714"/>
        <v>9</v>
      </c>
      <c r="M2154" s="5">
        <f t="shared" si="715"/>
        <v>2023</v>
      </c>
      <c r="N2154" s="96">
        <v>421.2</v>
      </c>
      <c r="P2154" s="6">
        <f t="shared" si="717"/>
        <v>421.2</v>
      </c>
      <c r="Q2154" s="7">
        <f t="shared" si="718"/>
        <v>3650091.1500000018</v>
      </c>
      <c r="R2154" s="44" t="str">
        <f>VLOOKUP(F2154,'Set up'!$A$2:$E$44,5,FALSE)</f>
        <v>Trsf</v>
      </c>
    </row>
    <row r="2155" spans="1:19" ht="15" customHeight="1" x14ac:dyDescent="0.3">
      <c r="A2155" s="4">
        <v>45195</v>
      </c>
      <c r="B2155" s="5">
        <f t="shared" ref="B2155:B2167" si="719">MONTH(A2155)</f>
        <v>9</v>
      </c>
      <c r="C2155" s="5">
        <f t="shared" ref="C2155:C2167" si="720">YEAR(A2155)</f>
        <v>2023</v>
      </c>
      <c r="D2155" s="88" t="s">
        <v>1923</v>
      </c>
      <c r="E2155" s="5" t="str">
        <f>VLOOKUP(F2155,'Set up'!$A$2:$C$44,2,FALSE)</f>
        <v>C00000019</v>
      </c>
      <c r="F2155" s="1" t="s">
        <v>402</v>
      </c>
      <c r="G2155" s="99" t="s">
        <v>793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21">A2155+J2155</f>
        <v>45195</v>
      </c>
      <c r="L2155" s="5">
        <f t="shared" ref="L2155:L2167" si="722">MONTH(K2155)</f>
        <v>9</v>
      </c>
      <c r="M2155" s="5">
        <f t="shared" ref="M2155:M2167" si="723">YEAR(K2155)</f>
        <v>2023</v>
      </c>
      <c r="N2155" s="96">
        <v>250</v>
      </c>
      <c r="P2155" s="6">
        <f t="shared" ref="P2155:P2167" si="724">SUM(N2155+O2155)</f>
        <v>250</v>
      </c>
      <c r="Q2155" s="7">
        <f t="shared" ref="Q2155:Q2167" si="725">SUM(Q2154+N2155)</f>
        <v>3650341.1500000018</v>
      </c>
      <c r="R2155" s="44" t="str">
        <f>VLOOKUP(F2155,'Set up'!$A$2:$E$44,5,FALSE)</f>
        <v>Trsf</v>
      </c>
    </row>
    <row r="2156" spans="1:19" ht="15" customHeight="1" x14ac:dyDescent="0.3">
      <c r="A2156" s="4">
        <v>45195</v>
      </c>
      <c r="B2156" s="5">
        <f t="shared" si="719"/>
        <v>9</v>
      </c>
      <c r="C2156" s="5">
        <f t="shared" si="720"/>
        <v>2023</v>
      </c>
      <c r="D2156" s="88" t="s">
        <v>1923</v>
      </c>
      <c r="E2156" s="5" t="str">
        <f>VLOOKUP(F2156,'Set up'!$A$2:$C$44,2,FALSE)</f>
        <v>C00000019</v>
      </c>
      <c r="F2156" s="1" t="s">
        <v>402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21"/>
        <v>45195</v>
      </c>
      <c r="L2156" s="5">
        <f t="shared" si="722"/>
        <v>9</v>
      </c>
      <c r="M2156" s="5">
        <f t="shared" si="723"/>
        <v>2023</v>
      </c>
      <c r="N2156" s="96">
        <v>105</v>
      </c>
      <c r="P2156" s="6">
        <f t="shared" si="724"/>
        <v>105</v>
      </c>
      <c r="Q2156" s="7">
        <f t="shared" si="725"/>
        <v>3650446.1500000018</v>
      </c>
      <c r="R2156" s="44" t="str">
        <f>VLOOKUP(F2156,'Set up'!$A$2:$E$44,5,FALSE)</f>
        <v>Trsf</v>
      </c>
    </row>
    <row r="2157" spans="1:19" ht="15" customHeight="1" x14ac:dyDescent="0.3">
      <c r="A2157" s="4">
        <v>45196</v>
      </c>
      <c r="B2157" s="5">
        <f t="shared" si="719"/>
        <v>9</v>
      </c>
      <c r="C2157" s="5">
        <f t="shared" si="720"/>
        <v>2023</v>
      </c>
      <c r="D2157" s="88" t="s">
        <v>1924</v>
      </c>
      <c r="E2157" s="5" t="str">
        <f>VLOOKUP(F2157,'Set up'!$A$2:$C$44,2,FALSE)</f>
        <v>C00000020</v>
      </c>
      <c r="F2157" s="1" t="s">
        <v>411</v>
      </c>
      <c r="G2157" s="103" t="s">
        <v>1112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21"/>
        <v>45196</v>
      </c>
      <c r="L2157" s="5">
        <f t="shared" si="722"/>
        <v>9</v>
      </c>
      <c r="M2157" s="5">
        <f t="shared" si="723"/>
        <v>2023</v>
      </c>
      <c r="N2157" s="96">
        <v>500</v>
      </c>
      <c r="P2157" s="6">
        <f t="shared" si="724"/>
        <v>500</v>
      </c>
      <c r="Q2157" s="7">
        <f t="shared" si="725"/>
        <v>3650946.1500000018</v>
      </c>
      <c r="R2157" s="44" t="str">
        <f>VLOOKUP(F2157,'Set up'!$A$2:$E$44,5,FALSE)</f>
        <v>Trsf</v>
      </c>
    </row>
    <row r="2158" spans="1:19" ht="15" customHeight="1" x14ac:dyDescent="0.3">
      <c r="A2158" s="4">
        <v>45196</v>
      </c>
      <c r="B2158" s="5">
        <f t="shared" si="719"/>
        <v>9</v>
      </c>
      <c r="C2158" s="5">
        <f t="shared" si="720"/>
        <v>2023</v>
      </c>
      <c r="D2158" s="88" t="s">
        <v>1926</v>
      </c>
      <c r="E2158" s="5" t="str">
        <f>VLOOKUP(F2158,'Set up'!$A$2:$C$44,2,FALSE)</f>
        <v>C00000020</v>
      </c>
      <c r="F2158" s="1" t="s">
        <v>411</v>
      </c>
      <c r="G2158" s="99" t="s">
        <v>1736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21"/>
        <v>45196</v>
      </c>
      <c r="L2158" s="5">
        <f t="shared" si="722"/>
        <v>9</v>
      </c>
      <c r="M2158" s="5">
        <f t="shared" si="723"/>
        <v>2023</v>
      </c>
      <c r="N2158" s="96">
        <v>12848</v>
      </c>
      <c r="P2158" s="6">
        <f t="shared" si="724"/>
        <v>12848</v>
      </c>
      <c r="Q2158" s="7">
        <f t="shared" si="725"/>
        <v>3663794.1500000018</v>
      </c>
      <c r="R2158" s="44" t="str">
        <f>VLOOKUP(F2158,'Set up'!$A$2:$E$44,5,FALSE)</f>
        <v>Trsf</v>
      </c>
    </row>
    <row r="2159" spans="1:19" ht="15" customHeight="1" x14ac:dyDescent="0.3">
      <c r="A2159" s="4">
        <v>45196</v>
      </c>
      <c r="B2159" s="5">
        <f t="shared" si="719"/>
        <v>9</v>
      </c>
      <c r="C2159" s="5">
        <f t="shared" si="720"/>
        <v>2023</v>
      </c>
      <c r="D2159" s="88" t="s">
        <v>1926</v>
      </c>
      <c r="E2159" s="5" t="str">
        <f>VLOOKUP(F2159,'Set up'!$A$2:$C$44,2,FALSE)</f>
        <v>C00000020</v>
      </c>
      <c r="F2159" s="1" t="s">
        <v>411</v>
      </c>
      <c r="G2159" s="99" t="s">
        <v>915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21"/>
        <v>45196</v>
      </c>
      <c r="L2159" s="5">
        <f t="shared" si="722"/>
        <v>9</v>
      </c>
      <c r="M2159" s="5">
        <f t="shared" si="723"/>
        <v>2023</v>
      </c>
      <c r="N2159" s="96">
        <v>4536</v>
      </c>
      <c r="P2159" s="6">
        <f t="shared" si="724"/>
        <v>4536</v>
      </c>
      <c r="Q2159" s="7">
        <f t="shared" si="725"/>
        <v>3668330.1500000018</v>
      </c>
      <c r="R2159" s="44" t="str">
        <f>VLOOKUP(F2159,'Set up'!$A$2:$E$44,5,FALSE)</f>
        <v>Trsf</v>
      </c>
    </row>
    <row r="2160" spans="1:19" ht="15" customHeight="1" x14ac:dyDescent="0.3">
      <c r="A2160" s="4">
        <v>45196</v>
      </c>
      <c r="B2160" s="5">
        <f t="shared" si="719"/>
        <v>9</v>
      </c>
      <c r="C2160" s="5">
        <f t="shared" si="720"/>
        <v>2023</v>
      </c>
      <c r="D2160" s="88" t="s">
        <v>1926</v>
      </c>
      <c r="E2160" s="5" t="str">
        <f>VLOOKUP(F2160,'Set up'!$A$2:$C$44,2,FALSE)</f>
        <v>C00000020</v>
      </c>
      <c r="F2160" s="1" t="s">
        <v>411</v>
      </c>
      <c r="G2160" s="99" t="s">
        <v>1925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21"/>
        <v>45196</v>
      </c>
      <c r="L2160" s="5">
        <f t="shared" si="722"/>
        <v>9</v>
      </c>
      <c r="M2160" s="5">
        <f t="shared" si="723"/>
        <v>2023</v>
      </c>
      <c r="N2160" s="96">
        <v>2808</v>
      </c>
      <c r="P2160" s="6">
        <f t="shared" si="724"/>
        <v>2808</v>
      </c>
      <c r="Q2160" s="7">
        <f t="shared" si="725"/>
        <v>3671138.1500000018</v>
      </c>
      <c r="R2160" s="44" t="str">
        <f>VLOOKUP(F2160,'Set up'!$A$2:$E$44,5,FALSE)</f>
        <v>Trsf</v>
      </c>
    </row>
    <row r="2161" spans="1:18" ht="15" customHeight="1" x14ac:dyDescent="0.3">
      <c r="A2161" s="4">
        <v>45196</v>
      </c>
      <c r="B2161" s="5">
        <f t="shared" si="719"/>
        <v>9</v>
      </c>
      <c r="C2161" s="5">
        <f t="shared" si="720"/>
        <v>2023</v>
      </c>
      <c r="D2161" s="88" t="s">
        <v>1926</v>
      </c>
      <c r="E2161" s="5" t="str">
        <f>VLOOKUP(F2161,'Set up'!$A$2:$C$44,2,FALSE)</f>
        <v>C00000020</v>
      </c>
      <c r="F2161" s="1" t="s">
        <v>411</v>
      </c>
      <c r="G2161" s="99" t="s">
        <v>1075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21"/>
        <v>45196</v>
      </c>
      <c r="L2161" s="5">
        <f t="shared" si="722"/>
        <v>9</v>
      </c>
      <c r="M2161" s="5">
        <f t="shared" si="723"/>
        <v>2023</v>
      </c>
      <c r="N2161" s="96">
        <v>1000</v>
      </c>
      <c r="P2161" s="6">
        <f t="shared" si="724"/>
        <v>1000</v>
      </c>
      <c r="Q2161" s="7">
        <f t="shared" si="725"/>
        <v>3672138.1500000018</v>
      </c>
      <c r="R2161" s="44" t="str">
        <f>VLOOKUP(F2161,'Set up'!$A$2:$E$44,5,FALSE)</f>
        <v>Trsf</v>
      </c>
    </row>
    <row r="2162" spans="1:18" ht="15" customHeight="1" x14ac:dyDescent="0.3">
      <c r="A2162" s="4">
        <v>45196</v>
      </c>
      <c r="B2162" s="5">
        <f t="shared" si="719"/>
        <v>9</v>
      </c>
      <c r="C2162" s="5">
        <f t="shared" si="720"/>
        <v>2023</v>
      </c>
      <c r="D2162" s="88" t="s">
        <v>1926</v>
      </c>
      <c r="E2162" s="5" t="str">
        <f>VLOOKUP(F2162,'Set up'!$A$2:$C$44,2,FALSE)</f>
        <v>C00000020</v>
      </c>
      <c r="F2162" s="1" t="s">
        <v>411</v>
      </c>
      <c r="G2162" s="99" t="s">
        <v>1063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21"/>
        <v>45196</v>
      </c>
      <c r="L2162" s="5">
        <f t="shared" si="722"/>
        <v>9</v>
      </c>
      <c r="M2162" s="5">
        <f t="shared" si="723"/>
        <v>2023</v>
      </c>
      <c r="N2162" s="96">
        <v>380</v>
      </c>
      <c r="P2162" s="6">
        <f t="shared" si="724"/>
        <v>380</v>
      </c>
      <c r="Q2162" s="7">
        <f t="shared" si="725"/>
        <v>3672518.1500000018</v>
      </c>
      <c r="R2162" s="44" t="str">
        <f>VLOOKUP(F2162,'Set up'!$A$2:$E$44,5,FALSE)</f>
        <v>Trsf</v>
      </c>
    </row>
    <row r="2163" spans="1:18" ht="15" customHeight="1" x14ac:dyDescent="0.3">
      <c r="A2163" s="4">
        <v>45198</v>
      </c>
      <c r="B2163" s="5">
        <f t="shared" si="719"/>
        <v>9</v>
      </c>
      <c r="C2163" s="5">
        <f t="shared" si="720"/>
        <v>2023</v>
      </c>
      <c r="D2163" s="88" t="s">
        <v>1927</v>
      </c>
      <c r="E2163" s="5" t="str">
        <f>VLOOKUP(F2163,'Set up'!$A$2:$C$44,2,FALSE)</f>
        <v>C00000034</v>
      </c>
      <c r="F2163" s="1" t="s">
        <v>1198</v>
      </c>
      <c r="G2163" s="90" t="s">
        <v>1112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21"/>
        <v>45198</v>
      </c>
      <c r="L2163" s="5">
        <f t="shared" si="722"/>
        <v>9</v>
      </c>
      <c r="M2163" s="5">
        <f t="shared" si="723"/>
        <v>2023</v>
      </c>
      <c r="N2163" s="96">
        <v>250</v>
      </c>
      <c r="P2163" s="6">
        <f t="shared" si="724"/>
        <v>250</v>
      </c>
      <c r="Q2163" s="7">
        <f t="shared" si="725"/>
        <v>3672768.1500000018</v>
      </c>
      <c r="R2163" s="44" t="str">
        <f>VLOOKUP(F2163,'Set up'!$A$2:$E$44,5,FALSE)</f>
        <v>Trsf</v>
      </c>
    </row>
    <row r="2164" spans="1:18" ht="15" customHeight="1" x14ac:dyDescent="0.3">
      <c r="A2164" s="4">
        <v>45199</v>
      </c>
      <c r="B2164" s="5">
        <f t="shared" si="719"/>
        <v>9</v>
      </c>
      <c r="C2164" s="5">
        <f t="shared" si="720"/>
        <v>2023</v>
      </c>
      <c r="D2164" s="88" t="s">
        <v>1928</v>
      </c>
      <c r="E2164" s="5" t="str">
        <f>VLOOKUP(F2164,'Set up'!$A$2:$C$44,2,FALSE)</f>
        <v>C00000020</v>
      </c>
      <c r="F2164" s="1" t="s">
        <v>411</v>
      </c>
      <c r="G2164" s="99" t="s">
        <v>1112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21"/>
        <v>45199</v>
      </c>
      <c r="L2164" s="5">
        <f t="shared" si="722"/>
        <v>9</v>
      </c>
      <c r="M2164" s="5">
        <f t="shared" si="723"/>
        <v>2023</v>
      </c>
      <c r="N2164" s="96">
        <v>312.5</v>
      </c>
      <c r="P2164" s="6">
        <f t="shared" si="724"/>
        <v>312.5</v>
      </c>
      <c r="Q2164" s="7">
        <f t="shared" si="725"/>
        <v>3673080.6500000018</v>
      </c>
      <c r="R2164" s="44" t="str">
        <f>VLOOKUP(F2164,'Set up'!$A$2:$E$44,5,FALSE)</f>
        <v>Trsf</v>
      </c>
    </row>
    <row r="2165" spans="1:18" ht="15" customHeight="1" x14ac:dyDescent="0.3">
      <c r="A2165" s="4">
        <v>45199</v>
      </c>
      <c r="B2165" s="5">
        <f t="shared" si="719"/>
        <v>9</v>
      </c>
      <c r="C2165" s="5">
        <f t="shared" si="720"/>
        <v>2023</v>
      </c>
      <c r="D2165" s="88" t="s">
        <v>1929</v>
      </c>
      <c r="E2165" s="5" t="str">
        <f>VLOOKUP(F2165,'Set up'!$A$2:$C$44,2,FALSE)</f>
        <v>C00000020</v>
      </c>
      <c r="F2165" s="1" t="s">
        <v>411</v>
      </c>
      <c r="G2165" s="99" t="s">
        <v>1897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21"/>
        <v>45199</v>
      </c>
      <c r="L2165" s="5">
        <f t="shared" si="722"/>
        <v>9</v>
      </c>
      <c r="M2165" s="5">
        <f t="shared" si="723"/>
        <v>2023</v>
      </c>
      <c r="N2165" s="96">
        <v>8030</v>
      </c>
      <c r="P2165" s="6">
        <f t="shared" si="724"/>
        <v>8030</v>
      </c>
      <c r="Q2165" s="7">
        <f t="shared" si="725"/>
        <v>3681110.6500000018</v>
      </c>
      <c r="R2165" s="44" t="str">
        <f>VLOOKUP(F2165,'Set up'!$A$2:$E$44,5,FALSE)</f>
        <v>Trsf</v>
      </c>
    </row>
    <row r="2166" spans="1:18" ht="15" customHeight="1" x14ac:dyDescent="0.3">
      <c r="A2166" s="4">
        <v>45199</v>
      </c>
      <c r="B2166" s="5">
        <f t="shared" si="719"/>
        <v>9</v>
      </c>
      <c r="C2166" s="5">
        <f t="shared" si="720"/>
        <v>2023</v>
      </c>
      <c r="D2166" s="88" t="s">
        <v>1929</v>
      </c>
      <c r="E2166" s="5" t="str">
        <f>VLOOKUP(F2166,'Set up'!$A$2:$C$44,2,FALSE)</f>
        <v>C00000020</v>
      </c>
      <c r="F2166" s="1" t="s">
        <v>411</v>
      </c>
      <c r="G2166" s="99" t="s">
        <v>915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21"/>
        <v>45199</v>
      </c>
      <c r="L2166" s="5">
        <f t="shared" si="722"/>
        <v>9</v>
      </c>
      <c r="M2166" s="5">
        <f t="shared" si="723"/>
        <v>2023</v>
      </c>
      <c r="N2166" s="96">
        <v>2835</v>
      </c>
      <c r="P2166" s="6">
        <f t="shared" si="724"/>
        <v>2835</v>
      </c>
      <c r="Q2166" s="7">
        <f t="shared" si="725"/>
        <v>3683945.6500000018</v>
      </c>
      <c r="R2166" s="44" t="str">
        <f>VLOOKUP(F2166,'Set up'!$A$2:$E$44,5,FALSE)</f>
        <v>Trsf</v>
      </c>
    </row>
    <row r="2167" spans="1:18" ht="15" customHeight="1" x14ac:dyDescent="0.3">
      <c r="A2167" s="4">
        <v>45199</v>
      </c>
      <c r="B2167" s="5">
        <f t="shared" si="719"/>
        <v>9</v>
      </c>
      <c r="C2167" s="5">
        <f t="shared" si="720"/>
        <v>2023</v>
      </c>
      <c r="D2167" s="88" t="s">
        <v>1929</v>
      </c>
      <c r="E2167" s="5" t="str">
        <f>VLOOKUP(F2167,'Set up'!$A$2:$C$44,2,FALSE)</f>
        <v>C00000020</v>
      </c>
      <c r="F2167" s="1" t="s">
        <v>411</v>
      </c>
      <c r="G2167" s="99" t="s">
        <v>1925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21"/>
        <v>45199</v>
      </c>
      <c r="L2167" s="5">
        <f t="shared" si="722"/>
        <v>9</v>
      </c>
      <c r="M2167" s="5">
        <f t="shared" si="723"/>
        <v>2023</v>
      </c>
      <c r="N2167" s="96">
        <v>1872</v>
      </c>
      <c r="P2167" s="6">
        <f t="shared" si="724"/>
        <v>1872</v>
      </c>
      <c r="Q2167" s="7">
        <f t="shared" si="725"/>
        <v>3685817.6500000018</v>
      </c>
      <c r="R2167" s="44" t="str">
        <f>VLOOKUP(F2167,'Set up'!$A$2:$E$44,5,FALSE)</f>
        <v>Trsf</v>
      </c>
    </row>
    <row r="2168" spans="1:18" ht="15" customHeight="1" x14ac:dyDescent="0.3">
      <c r="A2168" s="4">
        <v>45199</v>
      </c>
      <c r="B2168" s="5">
        <f t="shared" ref="B2168:B2170" si="726">MONTH(A2168)</f>
        <v>9</v>
      </c>
      <c r="C2168" s="5">
        <f t="shared" ref="C2168:C2170" si="727">YEAR(A2168)</f>
        <v>2023</v>
      </c>
      <c r="D2168" s="88" t="s">
        <v>1929</v>
      </c>
      <c r="E2168" s="5" t="str">
        <f>VLOOKUP(F2168,'Set up'!$A$2:$C$44,2,FALSE)</f>
        <v>C00000020</v>
      </c>
      <c r="F2168" s="1" t="s">
        <v>411</v>
      </c>
      <c r="G2168" s="99" t="s">
        <v>1075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28">A2168+J2168</f>
        <v>45199</v>
      </c>
      <c r="L2168" s="5">
        <f t="shared" ref="L2168:L2169" si="729">MONTH(K2168)</f>
        <v>9</v>
      </c>
      <c r="M2168" s="5">
        <f t="shared" ref="M2168:M2169" si="730">YEAR(K2168)</f>
        <v>2023</v>
      </c>
      <c r="N2168" s="96">
        <v>1000</v>
      </c>
      <c r="P2168" s="6">
        <f t="shared" ref="P2168:P2228" si="731">SUM(N2168+O2168)</f>
        <v>1000</v>
      </c>
      <c r="Q2168" s="7">
        <f t="shared" ref="Q2168:Q2169" si="732">SUM(Q2167+N2168)</f>
        <v>3686817.6500000018</v>
      </c>
      <c r="R2168" s="44" t="str">
        <f>VLOOKUP(F2168,'Set up'!$A$2:$E$44,5,FALSE)</f>
        <v>Trsf</v>
      </c>
    </row>
    <row r="2169" spans="1:18" ht="15" customHeight="1" x14ac:dyDescent="0.3">
      <c r="A2169" s="4">
        <v>45199</v>
      </c>
      <c r="B2169" s="5">
        <f t="shared" si="726"/>
        <v>9</v>
      </c>
      <c r="C2169" s="5">
        <f t="shared" si="727"/>
        <v>2023</v>
      </c>
      <c r="D2169" s="88" t="s">
        <v>1929</v>
      </c>
      <c r="E2169" s="5" t="str">
        <f>VLOOKUP(F2169,'Set up'!$A$2:$C$44,2,FALSE)</f>
        <v>C00000020</v>
      </c>
      <c r="F2169" s="1" t="s">
        <v>411</v>
      </c>
      <c r="G2169" s="99" t="s">
        <v>1063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28"/>
        <v>45199</v>
      </c>
      <c r="L2169" s="5">
        <f t="shared" si="729"/>
        <v>9</v>
      </c>
      <c r="M2169" s="5">
        <f t="shared" si="730"/>
        <v>2023</v>
      </c>
      <c r="N2169" s="96">
        <v>380</v>
      </c>
      <c r="P2169" s="6">
        <f t="shared" si="731"/>
        <v>380</v>
      </c>
      <c r="Q2169" s="7">
        <f t="shared" si="732"/>
        <v>3687197.6500000018</v>
      </c>
      <c r="R2169" s="44" t="str">
        <f>VLOOKUP(F2169,'Set up'!$A$2:$E$44,5,FALSE)</f>
        <v>Trsf</v>
      </c>
    </row>
    <row r="2170" spans="1:18" ht="15" customHeight="1" x14ac:dyDescent="0.3">
      <c r="A2170" s="4">
        <v>45201</v>
      </c>
      <c r="B2170" s="5">
        <f t="shared" si="726"/>
        <v>10</v>
      </c>
      <c r="C2170" s="5">
        <f t="shared" si="727"/>
        <v>2023</v>
      </c>
      <c r="D2170" s="88" t="s">
        <v>1996</v>
      </c>
      <c r="E2170" s="5" t="str">
        <f>VLOOKUP(F2170,'Set up'!$A$2:$C$44,2,FALSE)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33">A2170+J2170</f>
        <v>45201</v>
      </c>
      <c r="L2170" s="5">
        <f t="shared" ref="L2170:L2214" si="734">MONTH(K2170)</f>
        <v>10</v>
      </c>
      <c r="M2170" s="5">
        <f t="shared" ref="M2170:M2214" si="735">YEAR(K2170)</f>
        <v>2023</v>
      </c>
      <c r="N2170" s="96">
        <v>3388</v>
      </c>
      <c r="P2170" s="6">
        <f t="shared" si="731"/>
        <v>3388</v>
      </c>
      <c r="Q2170" s="7">
        <f t="shared" ref="Q2170:Q2214" si="736">SUM(Q2169+N2170)</f>
        <v>3690585.6500000018</v>
      </c>
      <c r="R2170" s="44" t="str">
        <f>VLOOKUP(F2170,'Set up'!$A$2:$E$44,5,FALSE)</f>
        <v>Cash</v>
      </c>
    </row>
    <row r="2171" spans="1:18" ht="15" customHeight="1" x14ac:dyDescent="0.3">
      <c r="A2171" s="4">
        <v>45201</v>
      </c>
      <c r="B2171" s="5">
        <f t="shared" ref="B2171:B2214" si="737">MONTH(A2171)</f>
        <v>10</v>
      </c>
      <c r="C2171" s="5">
        <f t="shared" ref="C2171:C2214" si="738">YEAR(A2171)</f>
        <v>2023</v>
      </c>
      <c r="D2171" s="88" t="s">
        <v>1996</v>
      </c>
      <c r="E2171" s="5" t="str">
        <f>VLOOKUP(F2171,'Set up'!$A$2:$C$44,2,FALSE)</f>
        <v>C00000014</v>
      </c>
      <c r="F2171" s="1" t="s">
        <v>263</v>
      </c>
      <c r="G2171" s="99" t="s">
        <v>990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33"/>
        <v>45201</v>
      </c>
      <c r="L2171" s="5">
        <f t="shared" si="734"/>
        <v>10</v>
      </c>
      <c r="M2171" s="5">
        <f t="shared" si="735"/>
        <v>2023</v>
      </c>
      <c r="N2171" s="96">
        <v>702</v>
      </c>
      <c r="P2171" s="6">
        <f t="shared" si="731"/>
        <v>702</v>
      </c>
      <c r="Q2171" s="7">
        <f t="shared" si="736"/>
        <v>3691287.6500000018</v>
      </c>
      <c r="R2171" s="44" t="str">
        <f>VLOOKUP(F2171,'Set up'!$A$2:$E$44,5,FALSE)</f>
        <v>Cash</v>
      </c>
    </row>
    <row r="2172" spans="1:18" ht="15" customHeight="1" x14ac:dyDescent="0.3">
      <c r="A2172" s="4">
        <v>45201</v>
      </c>
      <c r="B2172" s="5">
        <f t="shared" si="737"/>
        <v>10</v>
      </c>
      <c r="C2172" s="5">
        <f t="shared" si="738"/>
        <v>2023</v>
      </c>
      <c r="D2172" s="88" t="s">
        <v>1996</v>
      </c>
      <c r="E2172" s="5" t="str">
        <f>VLOOKUP(F2172,'Set up'!$A$2:$C$44,2,FALSE)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33"/>
        <v>45201</v>
      </c>
      <c r="L2172" s="5">
        <f t="shared" si="734"/>
        <v>10</v>
      </c>
      <c r="M2172" s="5">
        <f t="shared" si="735"/>
        <v>2023</v>
      </c>
      <c r="N2172" s="96">
        <v>516</v>
      </c>
      <c r="P2172" s="6">
        <f t="shared" si="731"/>
        <v>516</v>
      </c>
      <c r="Q2172" s="7">
        <f t="shared" si="736"/>
        <v>3691803.6500000018</v>
      </c>
      <c r="R2172" s="44" t="str">
        <f>VLOOKUP(F2172,'Set up'!$A$2:$E$44,5,FALSE)</f>
        <v>Cash</v>
      </c>
    </row>
    <row r="2173" spans="1:18" ht="15" customHeight="1" x14ac:dyDescent="0.3">
      <c r="A2173" s="4">
        <v>45201</v>
      </c>
      <c r="B2173" s="5">
        <f t="shared" si="737"/>
        <v>10</v>
      </c>
      <c r="C2173" s="5">
        <f t="shared" si="738"/>
        <v>2023</v>
      </c>
      <c r="D2173" s="88" t="s">
        <v>1996</v>
      </c>
      <c r="E2173" s="5" t="str">
        <f>VLOOKUP(F2173,'Set up'!$A$2:$C$44,2,FALSE)</f>
        <v>C00000014</v>
      </c>
      <c r="F2173" s="1" t="s">
        <v>263</v>
      </c>
      <c r="G2173" s="99" t="s">
        <v>1889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33"/>
        <v>45201</v>
      </c>
      <c r="L2173" s="5">
        <f t="shared" si="734"/>
        <v>10</v>
      </c>
      <c r="M2173" s="5">
        <f t="shared" si="735"/>
        <v>2023</v>
      </c>
      <c r="N2173" s="96">
        <v>320</v>
      </c>
      <c r="P2173" s="6">
        <f t="shared" si="731"/>
        <v>320</v>
      </c>
      <c r="Q2173" s="7">
        <f t="shared" si="736"/>
        <v>3692123.6500000018</v>
      </c>
      <c r="R2173" s="44" t="str">
        <f>VLOOKUP(F2173,'Set up'!$A$2:$E$44,5,FALSE)</f>
        <v>Cash</v>
      </c>
    </row>
    <row r="2174" spans="1:18" ht="15" customHeight="1" x14ac:dyDescent="0.3">
      <c r="A2174" s="4">
        <v>45201</v>
      </c>
      <c r="B2174" s="5">
        <f t="shared" si="737"/>
        <v>10</v>
      </c>
      <c r="C2174" s="5">
        <f t="shared" si="738"/>
        <v>2023</v>
      </c>
      <c r="D2174" s="88" t="s">
        <v>1996</v>
      </c>
      <c r="E2174" s="5" t="str">
        <f>VLOOKUP(F2174,'Set up'!$A$2:$C$44,2,FALSE)</f>
        <v>C00000014</v>
      </c>
      <c r="F2174" s="1" t="s">
        <v>263</v>
      </c>
      <c r="G2174" s="99" t="s">
        <v>1718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33"/>
        <v>45201</v>
      </c>
      <c r="L2174" s="5">
        <f t="shared" si="734"/>
        <v>10</v>
      </c>
      <c r="M2174" s="5">
        <f t="shared" si="735"/>
        <v>2023</v>
      </c>
      <c r="N2174" s="96">
        <v>165</v>
      </c>
      <c r="P2174" s="6">
        <f t="shared" si="731"/>
        <v>165</v>
      </c>
      <c r="Q2174" s="7">
        <f t="shared" si="736"/>
        <v>3692288.6500000018</v>
      </c>
      <c r="R2174" s="44" t="str">
        <f>VLOOKUP(F2174,'Set up'!$A$2:$E$44,5,FALSE)</f>
        <v>Cash</v>
      </c>
    </row>
    <row r="2175" spans="1:18" ht="15" customHeight="1" x14ac:dyDescent="0.3">
      <c r="A2175" s="4">
        <v>45201</v>
      </c>
      <c r="B2175" s="5">
        <f t="shared" si="737"/>
        <v>10</v>
      </c>
      <c r="C2175" s="5">
        <f t="shared" si="738"/>
        <v>2023</v>
      </c>
      <c r="D2175" s="88" t="s">
        <v>1996</v>
      </c>
      <c r="E2175" s="5" t="str">
        <f>VLOOKUP(F2175,'Set up'!$A$2:$C$44,2,FALSE)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33"/>
        <v>45201</v>
      </c>
      <c r="L2175" s="5">
        <f t="shared" si="734"/>
        <v>10</v>
      </c>
      <c r="M2175" s="5">
        <f t="shared" si="735"/>
        <v>2023</v>
      </c>
      <c r="N2175" s="96">
        <v>105</v>
      </c>
      <c r="P2175" s="6">
        <f t="shared" si="731"/>
        <v>105</v>
      </c>
      <c r="Q2175" s="7">
        <f t="shared" si="736"/>
        <v>3692393.6500000018</v>
      </c>
      <c r="R2175" s="44" t="str">
        <f>VLOOKUP(F2175,'Set up'!$A$2:$E$44,5,FALSE)</f>
        <v>Cash</v>
      </c>
    </row>
    <row r="2176" spans="1:18" ht="15" customHeight="1" x14ac:dyDescent="0.3">
      <c r="A2176" s="4">
        <v>45201</v>
      </c>
      <c r="B2176" s="5">
        <f t="shared" si="737"/>
        <v>10</v>
      </c>
      <c r="C2176" s="5">
        <f t="shared" si="738"/>
        <v>2023</v>
      </c>
      <c r="D2176" s="88" t="s">
        <v>1996</v>
      </c>
      <c r="E2176" s="5" t="str">
        <f>VLOOKUP(F2176,'Set up'!$A$2:$C$44,2,FALSE)</f>
        <v>C00000014</v>
      </c>
      <c r="F2176" s="1" t="s">
        <v>263</v>
      </c>
      <c r="G2176" s="99" t="s">
        <v>1112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33"/>
        <v>45201</v>
      </c>
      <c r="L2176" s="5">
        <f t="shared" si="734"/>
        <v>10</v>
      </c>
      <c r="M2176" s="5">
        <f t="shared" si="735"/>
        <v>2023</v>
      </c>
      <c r="N2176" s="96">
        <v>62.5</v>
      </c>
      <c r="P2176" s="6">
        <f t="shared" si="731"/>
        <v>62.5</v>
      </c>
      <c r="Q2176" s="7">
        <f t="shared" si="736"/>
        <v>3692456.1500000018</v>
      </c>
      <c r="R2176" s="44" t="str">
        <f>VLOOKUP(F2176,'Set up'!$A$2:$E$44,5,FALSE)</f>
        <v>Cash</v>
      </c>
    </row>
    <row r="2177" spans="1:18" ht="15" customHeight="1" x14ac:dyDescent="0.3">
      <c r="A2177" s="4">
        <v>45202</v>
      </c>
      <c r="B2177" s="5">
        <f t="shared" si="737"/>
        <v>10</v>
      </c>
      <c r="C2177" s="5">
        <f t="shared" si="738"/>
        <v>2023</v>
      </c>
      <c r="D2177" s="88" t="s">
        <v>1998</v>
      </c>
      <c r="E2177" s="5" t="str">
        <f>VLOOKUP(F2177,'Set up'!$A$2:$C$44,2,FALSE)</f>
        <v>C00000013</v>
      </c>
      <c r="F2177" s="1" t="s">
        <v>1455</v>
      </c>
      <c r="G2177" s="89" t="s">
        <v>1997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33"/>
        <v>45202</v>
      </c>
      <c r="L2177" s="5">
        <f t="shared" si="734"/>
        <v>10</v>
      </c>
      <c r="M2177" s="5">
        <f t="shared" si="735"/>
        <v>2023</v>
      </c>
      <c r="N2177" s="96">
        <v>580</v>
      </c>
      <c r="P2177" s="6">
        <f t="shared" si="731"/>
        <v>580</v>
      </c>
      <c r="Q2177" s="7">
        <f t="shared" si="736"/>
        <v>3693036.1500000018</v>
      </c>
      <c r="R2177" s="44" t="str">
        <f>VLOOKUP(F2177,'Set up'!$A$2:$E$44,5,FALSE)</f>
        <v>Chq</v>
      </c>
    </row>
    <row r="2178" spans="1:18" ht="15" customHeight="1" x14ac:dyDescent="0.3">
      <c r="A2178" s="4">
        <v>45202</v>
      </c>
      <c r="B2178" s="5">
        <f t="shared" si="737"/>
        <v>10</v>
      </c>
      <c r="C2178" s="5">
        <f t="shared" si="738"/>
        <v>2023</v>
      </c>
      <c r="D2178" s="88" t="s">
        <v>1998</v>
      </c>
      <c r="E2178" s="5" t="str">
        <f>VLOOKUP(F2178,'Set up'!$A$2:$C$44,2,FALSE)</f>
        <v>C00000013</v>
      </c>
      <c r="F2178" s="1" t="s">
        <v>1455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33"/>
        <v>45202</v>
      </c>
      <c r="L2178" s="5">
        <f t="shared" si="734"/>
        <v>10</v>
      </c>
      <c r="M2178" s="5">
        <f t="shared" si="735"/>
        <v>2023</v>
      </c>
      <c r="N2178" s="96">
        <v>1032</v>
      </c>
      <c r="P2178" s="6">
        <f t="shared" si="731"/>
        <v>1032</v>
      </c>
      <c r="Q2178" s="7">
        <f t="shared" si="736"/>
        <v>3694068.1500000018</v>
      </c>
      <c r="R2178" s="44" t="str">
        <f>VLOOKUP(F2178,'Set up'!$A$2:$E$44,5,FALSE)</f>
        <v>Chq</v>
      </c>
    </row>
    <row r="2179" spans="1:18" ht="15" customHeight="1" x14ac:dyDescent="0.3">
      <c r="A2179" s="4">
        <v>45202</v>
      </c>
      <c r="B2179" s="5">
        <f t="shared" si="737"/>
        <v>10</v>
      </c>
      <c r="C2179" s="5">
        <f t="shared" si="738"/>
        <v>2023</v>
      </c>
      <c r="D2179" s="88" t="s">
        <v>1999</v>
      </c>
      <c r="E2179" s="5" t="str">
        <f>VLOOKUP(F2179,'Set up'!$A$2:$C$44,2,FALSE)</f>
        <v>C00000019</v>
      </c>
      <c r="F2179" s="1" t="s">
        <v>402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33"/>
        <v>45202</v>
      </c>
      <c r="L2179" s="5">
        <f t="shared" si="734"/>
        <v>10</v>
      </c>
      <c r="M2179" s="5">
        <f t="shared" si="735"/>
        <v>2023</v>
      </c>
      <c r="N2179" s="96">
        <v>1804</v>
      </c>
      <c r="P2179" s="6">
        <f t="shared" si="731"/>
        <v>1804</v>
      </c>
      <c r="Q2179" s="7">
        <f t="shared" si="736"/>
        <v>3695872.1500000018</v>
      </c>
      <c r="R2179" s="44" t="str">
        <f>VLOOKUP(F2179,'Set up'!$A$2:$E$44,5,FALSE)</f>
        <v>Trsf</v>
      </c>
    </row>
    <row r="2180" spans="1:18" ht="15" customHeight="1" x14ac:dyDescent="0.3">
      <c r="A2180" s="4">
        <v>45202</v>
      </c>
      <c r="B2180" s="5">
        <f t="shared" si="737"/>
        <v>10</v>
      </c>
      <c r="C2180" s="5">
        <f t="shared" si="738"/>
        <v>2023</v>
      </c>
      <c r="D2180" s="88" t="s">
        <v>1999</v>
      </c>
      <c r="E2180" s="5" t="str">
        <f>VLOOKUP(F2180,'Set up'!$A$2:$C$44,2,FALSE)</f>
        <v>C00000019</v>
      </c>
      <c r="F2180" s="1" t="s">
        <v>402</v>
      </c>
      <c r="G2180" s="90" t="s">
        <v>1471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33"/>
        <v>45202</v>
      </c>
      <c r="L2180" s="5">
        <f t="shared" si="734"/>
        <v>10</v>
      </c>
      <c r="M2180" s="5">
        <f t="shared" si="735"/>
        <v>2023</v>
      </c>
      <c r="N2180" s="96">
        <v>390</v>
      </c>
      <c r="P2180" s="6">
        <f t="shared" si="731"/>
        <v>390</v>
      </c>
      <c r="Q2180" s="7">
        <f t="shared" si="736"/>
        <v>3696262.1500000018</v>
      </c>
      <c r="R2180" s="44" t="str">
        <f>VLOOKUP(F2180,'Set up'!$A$2:$E$44,5,FALSE)</f>
        <v>Trsf</v>
      </c>
    </row>
    <row r="2181" spans="1:18" ht="15" customHeight="1" x14ac:dyDescent="0.3">
      <c r="A2181" s="4">
        <v>45202</v>
      </c>
      <c r="B2181" s="5">
        <f t="shared" si="737"/>
        <v>10</v>
      </c>
      <c r="C2181" s="5">
        <f t="shared" si="738"/>
        <v>2023</v>
      </c>
      <c r="D2181" s="88" t="s">
        <v>1999</v>
      </c>
      <c r="E2181" s="5" t="str">
        <f>VLOOKUP(F2181,'Set up'!$A$2:$C$44,2,FALSE)</f>
        <v>C00000019</v>
      </c>
      <c r="F2181" s="1" t="s">
        <v>402</v>
      </c>
      <c r="G2181" s="90" t="s">
        <v>1413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33"/>
        <v>45202</v>
      </c>
      <c r="L2181" s="5">
        <f t="shared" si="734"/>
        <v>10</v>
      </c>
      <c r="M2181" s="5">
        <f t="shared" si="735"/>
        <v>2023</v>
      </c>
      <c r="N2181" s="96">
        <v>421.2</v>
      </c>
      <c r="P2181" s="6">
        <f t="shared" si="731"/>
        <v>421.2</v>
      </c>
      <c r="Q2181" s="7">
        <f t="shared" si="736"/>
        <v>3696683.350000002</v>
      </c>
      <c r="R2181" s="44" t="str">
        <f>VLOOKUP(F2181,'Set up'!$A$2:$E$44,5,FALSE)</f>
        <v>Trsf</v>
      </c>
    </row>
    <row r="2182" spans="1:18" ht="15" customHeight="1" x14ac:dyDescent="0.3">
      <c r="A2182" s="4">
        <v>45203</v>
      </c>
      <c r="B2182" s="5">
        <f t="shared" si="737"/>
        <v>10</v>
      </c>
      <c r="C2182" s="5">
        <f t="shared" si="738"/>
        <v>2023</v>
      </c>
      <c r="D2182" s="88" t="s">
        <v>2000</v>
      </c>
      <c r="E2182" s="5" t="str">
        <f>VLOOKUP(F2182,'Set up'!$A$2:$C$44,2,FALSE)</f>
        <v>C00000021</v>
      </c>
      <c r="F2182" s="1" t="s">
        <v>493</v>
      </c>
      <c r="G2182" s="100" t="s">
        <v>718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33"/>
        <v>45203</v>
      </c>
      <c r="L2182" s="5">
        <f t="shared" si="734"/>
        <v>10</v>
      </c>
      <c r="M2182" s="5">
        <f t="shared" si="735"/>
        <v>2023</v>
      </c>
      <c r="N2182" s="96">
        <v>1738</v>
      </c>
      <c r="P2182" s="6">
        <f t="shared" si="731"/>
        <v>1738</v>
      </c>
      <c r="Q2182" s="7">
        <f t="shared" si="736"/>
        <v>3698421.350000002</v>
      </c>
      <c r="R2182" s="44" t="str">
        <f>VLOOKUP(F2182,'Set up'!$A$2:$E$44,5,FALSE)</f>
        <v>PD Chq</v>
      </c>
    </row>
    <row r="2183" spans="1:18" ht="15" customHeight="1" x14ac:dyDescent="0.3">
      <c r="A2183" s="4">
        <v>45203</v>
      </c>
      <c r="B2183" s="5">
        <f t="shared" si="737"/>
        <v>10</v>
      </c>
      <c r="C2183" s="5">
        <f t="shared" si="738"/>
        <v>2023</v>
      </c>
      <c r="D2183" s="88" t="s">
        <v>2000</v>
      </c>
      <c r="E2183" s="5" t="str">
        <f>VLOOKUP(F2183,'Set up'!$A$2:$C$44,2,FALSE)</f>
        <v>C00000021</v>
      </c>
      <c r="F2183" s="1" t="s">
        <v>493</v>
      </c>
      <c r="G2183" s="99" t="s">
        <v>656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33"/>
        <v>45203</v>
      </c>
      <c r="L2183" s="5">
        <f t="shared" si="734"/>
        <v>10</v>
      </c>
      <c r="M2183" s="5">
        <f t="shared" si="735"/>
        <v>2023</v>
      </c>
      <c r="N2183" s="96">
        <v>702</v>
      </c>
      <c r="P2183" s="6">
        <f t="shared" si="731"/>
        <v>702</v>
      </c>
      <c r="Q2183" s="7">
        <f t="shared" si="736"/>
        <v>3699123.350000002</v>
      </c>
      <c r="R2183" s="44" t="str">
        <f>VLOOKUP(F2183,'Set up'!$A$2:$E$44,5,FALSE)</f>
        <v>PD Chq</v>
      </c>
    </row>
    <row r="2184" spans="1:18" ht="15" customHeight="1" x14ac:dyDescent="0.3">
      <c r="A2184" s="4">
        <v>45203</v>
      </c>
      <c r="B2184" s="5">
        <f t="shared" si="737"/>
        <v>10</v>
      </c>
      <c r="C2184" s="5">
        <f t="shared" si="738"/>
        <v>2023</v>
      </c>
      <c r="D2184" s="88" t="s">
        <v>2000</v>
      </c>
      <c r="E2184" s="5" t="str">
        <f>VLOOKUP(F2184,'Set up'!$A$2:$C$44,2,FALSE)</f>
        <v>C00000021</v>
      </c>
      <c r="F2184" s="1" t="s">
        <v>493</v>
      </c>
      <c r="G2184" s="99" t="s">
        <v>1063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33"/>
        <v>45203</v>
      </c>
      <c r="L2184" s="5">
        <f t="shared" si="734"/>
        <v>10</v>
      </c>
      <c r="M2184" s="5">
        <f t="shared" si="735"/>
        <v>2023</v>
      </c>
      <c r="N2184" s="96">
        <v>95</v>
      </c>
      <c r="P2184" s="6">
        <f t="shared" si="731"/>
        <v>95</v>
      </c>
      <c r="Q2184" s="7">
        <f t="shared" si="736"/>
        <v>3699218.350000002</v>
      </c>
      <c r="R2184" s="44" t="str">
        <f>VLOOKUP(F2184,'Set up'!$A$2:$E$44,5,FALSE)</f>
        <v>PD Chq</v>
      </c>
    </row>
    <row r="2185" spans="1:18" ht="15" customHeight="1" x14ac:dyDescent="0.3">
      <c r="A2185" s="4" t="s">
        <v>2003</v>
      </c>
      <c r="B2185" s="5">
        <f t="shared" si="737"/>
        <v>5</v>
      </c>
      <c r="C2185" s="5">
        <f t="shared" si="738"/>
        <v>2023</v>
      </c>
      <c r="D2185" s="88" t="s">
        <v>2001</v>
      </c>
      <c r="E2185" s="5" t="str">
        <f>VLOOKUP(F2185,'Set up'!$A$2:$C$44,2,FALSE)</f>
        <v>C00000020</v>
      </c>
      <c r="F2185" s="1" t="s">
        <v>411</v>
      </c>
      <c r="G2185" s="99" t="s">
        <v>1112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33"/>
        <v>45056</v>
      </c>
      <c r="L2185" s="5">
        <f t="shared" si="734"/>
        <v>5</v>
      </c>
      <c r="M2185" s="5">
        <f t="shared" si="735"/>
        <v>2023</v>
      </c>
      <c r="N2185" s="96">
        <v>125</v>
      </c>
      <c r="P2185" s="6">
        <f t="shared" si="731"/>
        <v>125</v>
      </c>
      <c r="Q2185" s="7">
        <f t="shared" si="736"/>
        <v>3699343.350000002</v>
      </c>
      <c r="R2185" s="44" t="str">
        <f>VLOOKUP(F2185,'Set up'!$A$2:$E$44,5,FALSE)</f>
        <v>Trsf</v>
      </c>
    </row>
    <row r="2186" spans="1:18" ht="15" customHeight="1" x14ac:dyDescent="0.3">
      <c r="A2186" s="4" t="s">
        <v>2003</v>
      </c>
      <c r="B2186" s="5">
        <f t="shared" si="737"/>
        <v>5</v>
      </c>
      <c r="C2186" s="5">
        <f t="shared" si="738"/>
        <v>2023</v>
      </c>
      <c r="D2186" s="88" t="s">
        <v>2002</v>
      </c>
      <c r="E2186" s="5" t="str">
        <f>VLOOKUP(F2186,'Set up'!$A$2:$C$44,2,FALSE)</f>
        <v>C00000020</v>
      </c>
      <c r="F2186" s="1" t="s">
        <v>411</v>
      </c>
      <c r="G2186" s="99" t="s">
        <v>1736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33"/>
        <v>45056</v>
      </c>
      <c r="L2186" s="5">
        <f t="shared" si="734"/>
        <v>5</v>
      </c>
      <c r="M2186" s="5">
        <f t="shared" si="735"/>
        <v>2023</v>
      </c>
      <c r="N2186" s="96">
        <v>3256</v>
      </c>
      <c r="P2186" s="6">
        <f t="shared" si="731"/>
        <v>3256</v>
      </c>
      <c r="Q2186" s="7">
        <f t="shared" si="736"/>
        <v>3702599.350000002</v>
      </c>
      <c r="R2186" s="44" t="str">
        <f>VLOOKUP(F2186,'Set up'!$A$2:$E$44,5,FALSE)</f>
        <v>Trsf</v>
      </c>
    </row>
    <row r="2187" spans="1:18" ht="15" customHeight="1" x14ac:dyDescent="0.3">
      <c r="A2187" s="4" t="s">
        <v>2003</v>
      </c>
      <c r="B2187" s="5">
        <f t="shared" si="737"/>
        <v>5</v>
      </c>
      <c r="C2187" s="5">
        <f t="shared" si="738"/>
        <v>2023</v>
      </c>
      <c r="D2187" s="88" t="s">
        <v>2002</v>
      </c>
      <c r="E2187" s="5" t="str">
        <f>VLOOKUP(F2187,'Set up'!$A$2:$C$44,2,FALSE)</f>
        <v>C00000020</v>
      </c>
      <c r="F2187" s="1" t="s">
        <v>411</v>
      </c>
      <c r="G2187" s="99" t="s">
        <v>915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33"/>
        <v>45056</v>
      </c>
      <c r="L2187" s="5">
        <f t="shared" si="734"/>
        <v>5</v>
      </c>
      <c r="M2187" s="5">
        <f t="shared" si="735"/>
        <v>2023</v>
      </c>
      <c r="N2187" s="96">
        <v>1080</v>
      </c>
      <c r="P2187" s="6">
        <f t="shared" si="731"/>
        <v>1080</v>
      </c>
      <c r="Q2187" s="7">
        <f t="shared" si="736"/>
        <v>3703679.350000002</v>
      </c>
      <c r="R2187" s="44" t="str">
        <f>VLOOKUP(F2187,'Set up'!$A$2:$E$44,5,FALSE)</f>
        <v>Trsf</v>
      </c>
    </row>
    <row r="2188" spans="1:18" ht="15" customHeight="1" x14ac:dyDescent="0.3">
      <c r="A2188" s="4" t="s">
        <v>2003</v>
      </c>
      <c r="B2188" s="5">
        <f t="shared" si="737"/>
        <v>5</v>
      </c>
      <c r="C2188" s="5">
        <f t="shared" si="738"/>
        <v>2023</v>
      </c>
      <c r="D2188" s="88" t="s">
        <v>2002</v>
      </c>
      <c r="E2188" s="5" t="str">
        <f>VLOOKUP(F2188,'Set up'!$A$2:$C$44,2,FALSE)</f>
        <v>C00000020</v>
      </c>
      <c r="F2188" s="1" t="s">
        <v>411</v>
      </c>
      <c r="G2188" s="99" t="s">
        <v>1925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33"/>
        <v>45056</v>
      </c>
      <c r="L2188" s="5">
        <f t="shared" si="734"/>
        <v>5</v>
      </c>
      <c r="M2188" s="5">
        <f t="shared" si="735"/>
        <v>2023</v>
      </c>
      <c r="N2188" s="96">
        <v>702</v>
      </c>
      <c r="P2188" s="6">
        <f t="shared" si="731"/>
        <v>702</v>
      </c>
      <c r="Q2188" s="7">
        <f t="shared" si="736"/>
        <v>3704381.350000002</v>
      </c>
      <c r="R2188" s="44" t="str">
        <f>VLOOKUP(F2188,'Set up'!$A$2:$E$44,5,FALSE)</f>
        <v>Trsf</v>
      </c>
    </row>
    <row r="2189" spans="1:18" ht="15" customHeight="1" x14ac:dyDescent="0.3">
      <c r="A2189" s="4" t="s">
        <v>2003</v>
      </c>
      <c r="B2189" s="5">
        <f t="shared" si="737"/>
        <v>5</v>
      </c>
      <c r="C2189" s="5">
        <f t="shared" si="738"/>
        <v>2023</v>
      </c>
      <c r="D2189" s="88" t="s">
        <v>2002</v>
      </c>
      <c r="E2189" s="5" t="str">
        <f>VLOOKUP(F2189,'Set up'!$A$2:$C$44,2,FALSE)</f>
        <v>C00000020</v>
      </c>
      <c r="F2189" s="1" t="s">
        <v>411</v>
      </c>
      <c r="G2189" s="99" t="s">
        <v>1075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33"/>
        <v>45056</v>
      </c>
      <c r="L2189" s="5">
        <f t="shared" si="734"/>
        <v>5</v>
      </c>
      <c r="M2189" s="5">
        <f t="shared" si="735"/>
        <v>2023</v>
      </c>
      <c r="N2189" s="96">
        <v>1000</v>
      </c>
      <c r="P2189" s="6">
        <f t="shared" si="731"/>
        <v>1000</v>
      </c>
      <c r="Q2189" s="7">
        <f t="shared" si="736"/>
        <v>3705381.350000002</v>
      </c>
      <c r="R2189" s="44" t="str">
        <f>VLOOKUP(F2189,'Set up'!$A$2:$E$44,5,FALSE)</f>
        <v>Trsf</v>
      </c>
    </row>
    <row r="2190" spans="1:18" ht="15" customHeight="1" x14ac:dyDescent="0.3">
      <c r="A2190" s="4">
        <v>45205</v>
      </c>
      <c r="B2190" s="5">
        <f t="shared" si="737"/>
        <v>10</v>
      </c>
      <c r="C2190" s="5">
        <f t="shared" si="738"/>
        <v>2023</v>
      </c>
      <c r="D2190" s="88" t="s">
        <v>2004</v>
      </c>
      <c r="E2190" s="5" t="str">
        <f>VLOOKUP(F2190,'Set up'!$A$2:$C$44,2,FALSE)</f>
        <v>C00000022</v>
      </c>
      <c r="F2190" s="1" t="s">
        <v>639</v>
      </c>
      <c r="G2190" s="99" t="s">
        <v>2005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33"/>
        <v>45205</v>
      </c>
      <c r="L2190" s="5">
        <f t="shared" si="734"/>
        <v>10</v>
      </c>
      <c r="M2190" s="5">
        <f t="shared" si="735"/>
        <v>2023</v>
      </c>
      <c r="N2190" s="96">
        <v>3600</v>
      </c>
      <c r="P2190" s="6">
        <f t="shared" si="731"/>
        <v>3600</v>
      </c>
      <c r="Q2190" s="7">
        <f t="shared" si="736"/>
        <v>3708981.350000002</v>
      </c>
      <c r="R2190" s="44" t="str">
        <f>VLOOKUP(F2190,'Set up'!$A$2:$E$44,5,FALSE)</f>
        <v>Trsf</v>
      </c>
    </row>
    <row r="2191" spans="1:18" ht="15" customHeight="1" x14ac:dyDescent="0.3">
      <c r="A2191" s="4">
        <v>45205</v>
      </c>
      <c r="B2191" s="5">
        <f t="shared" si="737"/>
        <v>10</v>
      </c>
      <c r="C2191" s="5">
        <f t="shared" si="738"/>
        <v>2023</v>
      </c>
      <c r="D2191" s="88" t="s">
        <v>2004</v>
      </c>
      <c r="E2191" s="5" t="str">
        <f>VLOOKUP(F2191,'Set up'!$A$2:$C$44,2,FALSE)</f>
        <v>C00000022</v>
      </c>
      <c r="F2191" s="1" t="s">
        <v>639</v>
      </c>
      <c r="G2191" s="99" t="s">
        <v>915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33"/>
        <v>45205</v>
      </c>
      <c r="L2191" s="5">
        <f t="shared" si="734"/>
        <v>10</v>
      </c>
      <c r="M2191" s="5">
        <f t="shared" si="735"/>
        <v>2023</v>
      </c>
      <c r="N2191" s="96">
        <v>468</v>
      </c>
      <c r="P2191" s="6">
        <f t="shared" si="731"/>
        <v>468</v>
      </c>
      <c r="Q2191" s="7">
        <f t="shared" si="736"/>
        <v>3709449.350000002</v>
      </c>
      <c r="R2191" s="44" t="str">
        <f>VLOOKUP(F2191,'Set up'!$A$2:$E$44,5,FALSE)</f>
        <v>Trsf</v>
      </c>
    </row>
    <row r="2192" spans="1:18" ht="15" customHeight="1" x14ac:dyDescent="0.3">
      <c r="A2192" s="4">
        <v>45205</v>
      </c>
      <c r="B2192" s="5">
        <f t="shared" si="737"/>
        <v>10</v>
      </c>
      <c r="C2192" s="5">
        <f t="shared" si="738"/>
        <v>2023</v>
      </c>
      <c r="D2192" s="88" t="s">
        <v>2006</v>
      </c>
      <c r="E2192" s="5" t="str">
        <f>VLOOKUP(F2192,'Set up'!$A$2:$C$44,2,FALSE)</f>
        <v>C00000010</v>
      </c>
      <c r="F2192" s="1" t="s">
        <v>62</v>
      </c>
      <c r="G2192" s="99" t="s">
        <v>1180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33"/>
        <v>45325</v>
      </c>
      <c r="L2192" s="5">
        <f t="shared" si="734"/>
        <v>2</v>
      </c>
      <c r="M2192" s="5">
        <f t="shared" si="735"/>
        <v>2024</v>
      </c>
      <c r="N2192" s="96">
        <v>9636</v>
      </c>
      <c r="P2192" s="6">
        <f t="shared" si="731"/>
        <v>9636</v>
      </c>
      <c r="Q2192" s="7">
        <f t="shared" si="736"/>
        <v>3719085.350000002</v>
      </c>
      <c r="R2192" s="44" t="str">
        <f>VLOOKUP(F2192,'Set up'!$A$2:$E$44,5,FALSE)</f>
        <v>Trsf</v>
      </c>
    </row>
    <row r="2193" spans="1:18" ht="15" customHeight="1" x14ac:dyDescent="0.3">
      <c r="A2193" s="4">
        <v>45205</v>
      </c>
      <c r="B2193" s="5">
        <f t="shared" si="737"/>
        <v>10</v>
      </c>
      <c r="C2193" s="5">
        <f t="shared" si="738"/>
        <v>2023</v>
      </c>
      <c r="D2193" s="88" t="s">
        <v>2006</v>
      </c>
      <c r="E2193" s="5" t="str">
        <f>VLOOKUP(F2193,'Set up'!$A$2:$C$44,2,FALSE)</f>
        <v>C00000010</v>
      </c>
      <c r="F2193" s="1" t="s">
        <v>62</v>
      </c>
      <c r="G2193" s="99" t="s">
        <v>1545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33"/>
        <v>45325</v>
      </c>
      <c r="L2193" s="5">
        <f t="shared" si="734"/>
        <v>2</v>
      </c>
      <c r="M2193" s="5">
        <f t="shared" si="735"/>
        <v>2024</v>
      </c>
      <c r="N2193" s="96">
        <v>900</v>
      </c>
      <c r="P2193" s="6">
        <f t="shared" si="731"/>
        <v>900</v>
      </c>
      <c r="Q2193" s="7">
        <f t="shared" si="736"/>
        <v>3719985.350000002</v>
      </c>
      <c r="R2193" s="44" t="str">
        <f>VLOOKUP(F2193,'Set up'!$A$2:$E$44,5,FALSE)</f>
        <v>Trsf</v>
      </c>
    </row>
    <row r="2194" spans="1:18" ht="15" customHeight="1" x14ac:dyDescent="0.3">
      <c r="A2194" s="4">
        <v>45205</v>
      </c>
      <c r="B2194" s="5">
        <f t="shared" si="737"/>
        <v>10</v>
      </c>
      <c r="C2194" s="5">
        <f t="shared" si="738"/>
        <v>2023</v>
      </c>
      <c r="D2194" s="88" t="s">
        <v>2006</v>
      </c>
      <c r="E2194" s="5" t="str">
        <f>VLOOKUP(F2194,'Set up'!$A$2:$C$44,2,FALSE)</f>
        <v>C00000010</v>
      </c>
      <c r="F2194" s="1" t="s">
        <v>62</v>
      </c>
      <c r="G2194" s="99" t="s">
        <v>793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33"/>
        <v>45325</v>
      </c>
      <c r="L2194" s="5">
        <f t="shared" si="734"/>
        <v>2</v>
      </c>
      <c r="M2194" s="5">
        <f t="shared" si="735"/>
        <v>2024</v>
      </c>
      <c r="N2194" s="96">
        <v>575</v>
      </c>
      <c r="P2194" s="6">
        <f t="shared" si="731"/>
        <v>575</v>
      </c>
      <c r="Q2194" s="7">
        <f t="shared" si="736"/>
        <v>3720560.350000002</v>
      </c>
      <c r="R2194" s="44" t="str">
        <f>VLOOKUP(F2194,'Set up'!$A$2:$E$44,5,FALSE)</f>
        <v>Trsf</v>
      </c>
    </row>
    <row r="2195" spans="1:18" ht="15" customHeight="1" x14ac:dyDescent="0.3">
      <c r="A2195" s="4">
        <v>45205</v>
      </c>
      <c r="B2195" s="5">
        <f t="shared" si="737"/>
        <v>10</v>
      </c>
      <c r="C2195" s="5">
        <f t="shared" si="738"/>
        <v>2023</v>
      </c>
      <c r="D2195" s="88" t="s">
        <v>2006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33"/>
        <v>45325</v>
      </c>
      <c r="L2195" s="5">
        <f t="shared" si="734"/>
        <v>2</v>
      </c>
      <c r="M2195" s="5">
        <f t="shared" si="735"/>
        <v>2024</v>
      </c>
      <c r="N2195" s="96">
        <v>420</v>
      </c>
      <c r="P2195" s="6">
        <f t="shared" si="731"/>
        <v>420</v>
      </c>
      <c r="Q2195" s="7">
        <f t="shared" si="736"/>
        <v>3720980.350000002</v>
      </c>
      <c r="R2195" s="44" t="str">
        <f>VLOOKUP(F2195,'Set up'!$A$2:$E$44,5,FALSE)</f>
        <v>Trsf</v>
      </c>
    </row>
    <row r="2196" spans="1:18" ht="15" customHeight="1" x14ac:dyDescent="0.3">
      <c r="A2196" s="4">
        <v>45205</v>
      </c>
      <c r="B2196" s="5">
        <f t="shared" si="737"/>
        <v>10</v>
      </c>
      <c r="C2196" s="5">
        <f t="shared" si="738"/>
        <v>2023</v>
      </c>
      <c r="D2196" s="88" t="s">
        <v>2006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33"/>
        <v>45325</v>
      </c>
      <c r="L2196" s="5">
        <f t="shared" si="734"/>
        <v>2</v>
      </c>
      <c r="M2196" s="5">
        <f t="shared" si="735"/>
        <v>2024</v>
      </c>
      <c r="N2196" s="96">
        <v>238</v>
      </c>
      <c r="P2196" s="6">
        <f t="shared" si="731"/>
        <v>238</v>
      </c>
      <c r="Q2196" s="7">
        <f t="shared" si="736"/>
        <v>3721218.350000002</v>
      </c>
      <c r="R2196" s="44" t="str">
        <f>VLOOKUP(F2196,'Set up'!$A$2:$E$44,5,FALSE)</f>
        <v>Trsf</v>
      </c>
    </row>
    <row r="2197" spans="1:18" ht="15" customHeight="1" x14ac:dyDescent="0.3">
      <c r="A2197" s="4">
        <v>45205</v>
      </c>
      <c r="B2197" s="5">
        <f t="shared" si="737"/>
        <v>10</v>
      </c>
      <c r="C2197" s="5">
        <f t="shared" si="738"/>
        <v>2023</v>
      </c>
      <c r="D2197" s="88" t="s">
        <v>2007</v>
      </c>
      <c r="E2197" s="5" t="str">
        <f>VLOOKUP(F2197,'Set up'!$A$2:$C$44,2,FALSE)</f>
        <v>C00000020</v>
      </c>
      <c r="F2197" s="1" t="s">
        <v>411</v>
      </c>
      <c r="G2197" s="99" t="s">
        <v>1112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33"/>
        <v>45205</v>
      </c>
      <c r="L2197" s="5">
        <f t="shared" si="734"/>
        <v>10</v>
      </c>
      <c r="M2197" s="5">
        <f t="shared" si="735"/>
        <v>2023</v>
      </c>
      <c r="N2197" s="96">
        <v>250</v>
      </c>
      <c r="P2197" s="6">
        <f t="shared" si="731"/>
        <v>250</v>
      </c>
      <c r="Q2197" s="7">
        <f t="shared" si="736"/>
        <v>3721468.350000002</v>
      </c>
      <c r="R2197" s="44" t="str">
        <f>VLOOKUP(F2197,'Set up'!$A$2:$E$44,5,FALSE)</f>
        <v>Trsf</v>
      </c>
    </row>
    <row r="2198" spans="1:18" ht="15" customHeight="1" x14ac:dyDescent="0.3">
      <c r="A2198" s="4">
        <v>45205</v>
      </c>
      <c r="B2198" s="5">
        <f t="shared" si="737"/>
        <v>10</v>
      </c>
      <c r="C2198" s="5">
        <f t="shared" si="738"/>
        <v>2023</v>
      </c>
      <c r="D2198" s="88" t="s">
        <v>2007</v>
      </c>
      <c r="E2198" s="5" t="str">
        <f>VLOOKUP(F2198,'Set up'!$A$2:$C$44,2,FALSE)</f>
        <v>C00000020</v>
      </c>
      <c r="F2198" s="1" t="s">
        <v>411</v>
      </c>
      <c r="G2198" s="99" t="s">
        <v>915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33"/>
        <v>45205</v>
      </c>
      <c r="L2198" s="5">
        <f t="shared" si="734"/>
        <v>10</v>
      </c>
      <c r="M2198" s="5">
        <f t="shared" si="735"/>
        <v>2023</v>
      </c>
      <c r="N2198" s="96">
        <v>360</v>
      </c>
      <c r="P2198" s="6">
        <f t="shared" si="731"/>
        <v>360</v>
      </c>
      <c r="Q2198" s="7">
        <f t="shared" si="736"/>
        <v>3721828.350000002</v>
      </c>
      <c r="R2198" s="44" t="str">
        <f>VLOOKUP(F2198,'Set up'!$A$2:$E$44,5,FALSE)</f>
        <v>Trsf</v>
      </c>
    </row>
    <row r="2199" spans="1:18" ht="15" customHeight="1" x14ac:dyDescent="0.3">
      <c r="A2199" s="4">
        <v>45206</v>
      </c>
      <c r="B2199" s="5">
        <f t="shared" si="737"/>
        <v>10</v>
      </c>
      <c r="C2199" s="5">
        <f t="shared" si="738"/>
        <v>2023</v>
      </c>
      <c r="D2199" s="88" t="s">
        <v>2008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33"/>
        <v>45206</v>
      </c>
      <c r="L2199" s="5">
        <f t="shared" si="734"/>
        <v>10</v>
      </c>
      <c r="M2199" s="5">
        <f t="shared" si="735"/>
        <v>2023</v>
      </c>
      <c r="N2199" s="96">
        <v>3476</v>
      </c>
      <c r="P2199" s="6">
        <f t="shared" si="731"/>
        <v>3476</v>
      </c>
      <c r="Q2199" s="7">
        <f t="shared" si="736"/>
        <v>3725304.350000002</v>
      </c>
      <c r="R2199" s="44" t="str">
        <f>VLOOKUP(F2199,'Set up'!$A$2:$E$44,5,FALSE)</f>
        <v>Chq</v>
      </c>
    </row>
    <row r="2200" spans="1:18" ht="15" customHeight="1" x14ac:dyDescent="0.3">
      <c r="A2200" s="4">
        <v>45206</v>
      </c>
      <c r="B2200" s="5">
        <f t="shared" si="737"/>
        <v>10</v>
      </c>
      <c r="C2200" s="5">
        <f t="shared" si="738"/>
        <v>2023</v>
      </c>
      <c r="D2200" s="88" t="s">
        <v>2008</v>
      </c>
      <c r="E2200" s="5" t="str">
        <f>VLOOKUP(F2200,'Set up'!$A$2:$C$44,2,FALSE)</f>
        <v>C00000006</v>
      </c>
      <c r="F2200" s="1" t="s">
        <v>43</v>
      </c>
      <c r="G2200" s="99" t="s">
        <v>1799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33"/>
        <v>45206</v>
      </c>
      <c r="L2200" s="5">
        <f t="shared" si="734"/>
        <v>10</v>
      </c>
      <c r="M2200" s="5">
        <f t="shared" si="735"/>
        <v>2023</v>
      </c>
      <c r="N2200" s="96">
        <v>702</v>
      </c>
      <c r="P2200" s="6">
        <f t="shared" si="731"/>
        <v>702</v>
      </c>
      <c r="Q2200" s="7">
        <f t="shared" si="736"/>
        <v>3726006.350000002</v>
      </c>
      <c r="R2200" s="44" t="str">
        <f>VLOOKUP(F2200,'Set up'!$A$2:$E$44,5,FALSE)</f>
        <v>Chq</v>
      </c>
    </row>
    <row r="2201" spans="1:18" ht="15" customHeight="1" x14ac:dyDescent="0.3">
      <c r="A2201" s="4">
        <v>45206</v>
      </c>
      <c r="B2201" s="5">
        <f t="shared" si="737"/>
        <v>10</v>
      </c>
      <c r="C2201" s="5">
        <f t="shared" si="738"/>
        <v>2023</v>
      </c>
      <c r="D2201" s="88" t="s">
        <v>2008</v>
      </c>
      <c r="E2201" s="5" t="str">
        <f>VLOOKUP(F2201,'Set up'!$A$2:$C$44,2,FALSE)</f>
        <v>C00000006</v>
      </c>
      <c r="F2201" s="1" t="s">
        <v>43</v>
      </c>
      <c r="G2201" s="99" t="s">
        <v>1915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33"/>
        <v>45206</v>
      </c>
      <c r="L2201" s="5">
        <f t="shared" si="734"/>
        <v>10</v>
      </c>
      <c r="M2201" s="5">
        <f t="shared" si="735"/>
        <v>2023</v>
      </c>
      <c r="N2201" s="96">
        <v>421.2</v>
      </c>
      <c r="P2201" s="6">
        <f t="shared" si="731"/>
        <v>421.2</v>
      </c>
      <c r="Q2201" s="7">
        <f t="shared" si="736"/>
        <v>3726427.5500000021</v>
      </c>
      <c r="R2201" s="44" t="str">
        <f>VLOOKUP(F2201,'Set up'!$A$2:$E$44,5,FALSE)</f>
        <v>Chq</v>
      </c>
    </row>
    <row r="2202" spans="1:18" ht="15" customHeight="1" x14ac:dyDescent="0.3">
      <c r="A2202" s="4">
        <v>45206</v>
      </c>
      <c r="B2202" s="5">
        <f t="shared" si="737"/>
        <v>10</v>
      </c>
      <c r="C2202" s="5">
        <f t="shared" si="738"/>
        <v>2023</v>
      </c>
      <c r="D2202" s="88" t="s">
        <v>2008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33"/>
        <v>45206</v>
      </c>
      <c r="L2202" s="5">
        <f t="shared" si="734"/>
        <v>10</v>
      </c>
      <c r="M2202" s="5">
        <f t="shared" si="735"/>
        <v>2023</v>
      </c>
      <c r="N2202" s="96">
        <v>210</v>
      </c>
      <c r="P2202" s="6">
        <f t="shared" si="731"/>
        <v>210</v>
      </c>
      <c r="Q2202" s="7">
        <f t="shared" si="736"/>
        <v>3726637.5500000021</v>
      </c>
      <c r="R2202" s="44" t="str">
        <f>VLOOKUP(F2202,'Set up'!$A$2:$E$44,5,FALSE)</f>
        <v>Chq</v>
      </c>
    </row>
    <row r="2203" spans="1:18" ht="15" customHeight="1" x14ac:dyDescent="0.3">
      <c r="A2203" s="4">
        <v>45206</v>
      </c>
      <c r="B2203" s="5">
        <f t="shared" si="737"/>
        <v>10</v>
      </c>
      <c r="C2203" s="5">
        <f t="shared" si="738"/>
        <v>2023</v>
      </c>
      <c r="D2203" s="88" t="s">
        <v>2008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33"/>
        <v>45206</v>
      </c>
      <c r="L2203" s="5">
        <f t="shared" si="734"/>
        <v>10</v>
      </c>
      <c r="M2203" s="5">
        <f t="shared" si="735"/>
        <v>2023</v>
      </c>
      <c r="N2203" s="96">
        <v>258</v>
      </c>
      <c r="P2203" s="6">
        <f t="shared" si="731"/>
        <v>258</v>
      </c>
      <c r="Q2203" s="7">
        <f t="shared" si="736"/>
        <v>3726895.5500000021</v>
      </c>
      <c r="R2203" s="44" t="str">
        <f>VLOOKUP(F2203,'Set up'!$A$2:$E$44,5,FALSE)</f>
        <v>Chq</v>
      </c>
    </row>
    <row r="2204" spans="1:18" ht="15" customHeight="1" x14ac:dyDescent="0.3">
      <c r="A2204" s="4">
        <v>45211</v>
      </c>
      <c r="B2204" s="5">
        <f t="shared" si="737"/>
        <v>10</v>
      </c>
      <c r="C2204" s="5">
        <f t="shared" si="738"/>
        <v>2023</v>
      </c>
      <c r="D2204" s="88" t="s">
        <v>2009</v>
      </c>
      <c r="E2204" s="5" t="str">
        <f>VLOOKUP(F2204,'Set up'!$A$2:$C$44,2,FALSE)</f>
        <v>C00000020</v>
      </c>
      <c r="F2204" s="1" t="s">
        <v>411</v>
      </c>
      <c r="G2204" s="99" t="s">
        <v>1112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33"/>
        <v>45211</v>
      </c>
      <c r="L2204" s="5">
        <f t="shared" si="734"/>
        <v>10</v>
      </c>
      <c r="M2204" s="5">
        <f t="shared" si="735"/>
        <v>2023</v>
      </c>
      <c r="N2204" s="96">
        <v>125</v>
      </c>
      <c r="P2204" s="6">
        <f t="shared" si="731"/>
        <v>125</v>
      </c>
      <c r="Q2204" s="7">
        <f t="shared" si="736"/>
        <v>3727020.5500000021</v>
      </c>
      <c r="R2204" s="44" t="str">
        <f>VLOOKUP(F2204,'Set up'!$A$2:$E$44,5,FALSE)</f>
        <v>Trsf</v>
      </c>
    </row>
    <row r="2205" spans="1:18" ht="15" customHeight="1" x14ac:dyDescent="0.3">
      <c r="A2205" s="4">
        <v>45211</v>
      </c>
      <c r="B2205" s="5">
        <f t="shared" si="737"/>
        <v>10</v>
      </c>
      <c r="C2205" s="5">
        <f t="shared" si="738"/>
        <v>2023</v>
      </c>
      <c r="D2205" s="88" t="s">
        <v>2009</v>
      </c>
      <c r="E2205" s="5" t="str">
        <f>VLOOKUP(F2205,'Set up'!$A$2:$C$44,2,FALSE)</f>
        <v>C00000020</v>
      </c>
      <c r="F2205" s="1" t="s">
        <v>411</v>
      </c>
      <c r="G2205" s="99" t="s">
        <v>2010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33"/>
        <v>45211</v>
      </c>
      <c r="L2205" s="5">
        <f t="shared" si="734"/>
        <v>10</v>
      </c>
      <c r="M2205" s="5">
        <f t="shared" si="735"/>
        <v>2023</v>
      </c>
      <c r="N2205" s="96">
        <v>900</v>
      </c>
      <c r="P2205" s="6">
        <f t="shared" si="731"/>
        <v>900</v>
      </c>
      <c r="Q2205" s="7">
        <f t="shared" si="736"/>
        <v>3727920.5500000021</v>
      </c>
      <c r="R2205" s="44" t="str">
        <f>VLOOKUP(F2205,'Set up'!$A$2:$E$44,5,FALSE)</f>
        <v>Trsf</v>
      </c>
    </row>
    <row r="2206" spans="1:18" ht="15" customHeight="1" x14ac:dyDescent="0.3">
      <c r="A2206" s="4">
        <v>45209</v>
      </c>
      <c r="B2206" s="5">
        <f t="shared" si="737"/>
        <v>10</v>
      </c>
      <c r="C2206" s="5">
        <f t="shared" si="738"/>
        <v>2023</v>
      </c>
      <c r="D2206" s="88" t="s">
        <v>2011</v>
      </c>
      <c r="E2206" s="5" t="str">
        <f>VLOOKUP(F2206,'Set up'!$A$2:$C$44,2,FALSE)</f>
        <v>C00000022</v>
      </c>
      <c r="F2206" s="1" t="s">
        <v>639</v>
      </c>
      <c r="G2206" s="99" t="s">
        <v>1200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33"/>
        <v>45209</v>
      </c>
      <c r="L2206" s="5">
        <f t="shared" si="734"/>
        <v>10</v>
      </c>
      <c r="M2206" s="5">
        <f t="shared" si="735"/>
        <v>2023</v>
      </c>
      <c r="N2206" s="96">
        <v>234</v>
      </c>
      <c r="P2206" s="6">
        <f t="shared" si="731"/>
        <v>234</v>
      </c>
      <c r="Q2206" s="7">
        <f t="shared" si="736"/>
        <v>3728154.5500000021</v>
      </c>
      <c r="R2206" s="44" t="str">
        <f>VLOOKUP(F2206,'Set up'!$A$2:$E$44,5,FALSE)</f>
        <v>Trsf</v>
      </c>
    </row>
    <row r="2207" spans="1:18" ht="15" customHeight="1" x14ac:dyDescent="0.3">
      <c r="A2207" s="4">
        <v>45209</v>
      </c>
      <c r="B2207" s="5">
        <f t="shared" si="737"/>
        <v>10</v>
      </c>
      <c r="C2207" s="5">
        <f t="shared" si="738"/>
        <v>2023</v>
      </c>
      <c r="D2207" s="88" t="s">
        <v>2011</v>
      </c>
      <c r="E2207" s="5" t="str">
        <f>VLOOKUP(F2207,'Set up'!$A$2:$C$44,2,FALSE)</f>
        <v>C00000022</v>
      </c>
      <c r="F2207" s="1" t="s">
        <v>639</v>
      </c>
      <c r="G2207" s="99" t="s">
        <v>568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33"/>
        <v>45209</v>
      </c>
      <c r="L2207" s="5">
        <f t="shared" si="734"/>
        <v>10</v>
      </c>
      <c r="M2207" s="5">
        <f t="shared" si="735"/>
        <v>2023</v>
      </c>
      <c r="N2207" s="96">
        <v>110</v>
      </c>
      <c r="P2207" s="6">
        <f t="shared" si="731"/>
        <v>110</v>
      </c>
      <c r="Q2207" s="7">
        <f t="shared" si="736"/>
        <v>3728264.5500000021</v>
      </c>
      <c r="R2207" s="44" t="str">
        <f>VLOOKUP(F2207,'Set up'!$A$2:$E$44,5,FALSE)</f>
        <v>Trsf</v>
      </c>
    </row>
    <row r="2208" spans="1:18" ht="15" customHeight="1" x14ac:dyDescent="0.3">
      <c r="A2208" s="4" t="s">
        <v>2012</v>
      </c>
      <c r="B2208" s="5">
        <f t="shared" si="737"/>
        <v>11</v>
      </c>
      <c r="C2208" s="5">
        <f t="shared" si="738"/>
        <v>2023</v>
      </c>
      <c r="D2208" s="88" t="s">
        <v>2013</v>
      </c>
      <c r="E2208" s="5" t="str">
        <f>VLOOKUP(F2208,'Set up'!$A$2:$C$44,2,FALSE)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33"/>
        <v>45240</v>
      </c>
      <c r="L2208" s="5">
        <f t="shared" si="734"/>
        <v>11</v>
      </c>
      <c r="M2208" s="5">
        <f t="shared" si="735"/>
        <v>2023</v>
      </c>
      <c r="N2208" s="96">
        <v>1694</v>
      </c>
      <c r="P2208" s="6">
        <f t="shared" si="731"/>
        <v>1694</v>
      </c>
      <c r="Q2208" s="7">
        <f t="shared" si="736"/>
        <v>3729958.5500000021</v>
      </c>
      <c r="R2208" s="44" t="str">
        <f>VLOOKUP(F2208,'Set up'!$A$2:$E$44,5,FALSE)</f>
        <v>Cash</v>
      </c>
    </row>
    <row r="2209" spans="1:18" ht="15" customHeight="1" x14ac:dyDescent="0.3">
      <c r="A2209" s="4" t="s">
        <v>2012</v>
      </c>
      <c r="B2209" s="5">
        <f t="shared" si="737"/>
        <v>11</v>
      </c>
      <c r="C2209" s="5">
        <f t="shared" si="738"/>
        <v>2023</v>
      </c>
      <c r="D2209" s="88" t="s">
        <v>2013</v>
      </c>
      <c r="E2209" s="5" t="str">
        <f>VLOOKUP(F2209,'Set up'!$A$2:$C$44,2,FALSE)</f>
        <v>C00000014</v>
      </c>
      <c r="F2209" s="1" t="s">
        <v>263</v>
      </c>
      <c r="G2209" s="99" t="s">
        <v>990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33"/>
        <v>45240</v>
      </c>
      <c r="L2209" s="5">
        <f t="shared" si="734"/>
        <v>11</v>
      </c>
      <c r="M2209" s="5">
        <f t="shared" si="735"/>
        <v>2023</v>
      </c>
      <c r="N2209" s="96">
        <v>702</v>
      </c>
      <c r="P2209" s="6">
        <f t="shared" si="731"/>
        <v>702</v>
      </c>
      <c r="Q2209" s="7">
        <f t="shared" si="736"/>
        <v>3730660.5500000021</v>
      </c>
      <c r="R2209" s="44" t="str">
        <f>VLOOKUP(F2209,'Set up'!$A$2:$E$44,5,FALSE)</f>
        <v>Cash</v>
      </c>
    </row>
    <row r="2210" spans="1:18" ht="15" customHeight="1" x14ac:dyDescent="0.3">
      <c r="A2210" s="4" t="s">
        <v>2012</v>
      </c>
      <c r="B2210" s="5">
        <f t="shared" si="737"/>
        <v>11</v>
      </c>
      <c r="C2210" s="5">
        <f t="shared" si="738"/>
        <v>2023</v>
      </c>
      <c r="D2210" s="88" t="s">
        <v>2013</v>
      </c>
      <c r="E2210" s="5" t="str">
        <f>VLOOKUP(F2210,'Set up'!$A$2:$C$44,2,FALSE)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33"/>
        <v>45240</v>
      </c>
      <c r="L2210" s="5">
        <f t="shared" si="734"/>
        <v>11</v>
      </c>
      <c r="M2210" s="5">
        <f t="shared" si="735"/>
        <v>2023</v>
      </c>
      <c r="N2210" s="96">
        <v>258</v>
      </c>
      <c r="P2210" s="6">
        <f t="shared" si="731"/>
        <v>258</v>
      </c>
      <c r="Q2210" s="7">
        <f t="shared" si="736"/>
        <v>3730918.5500000021</v>
      </c>
      <c r="R2210" s="44" t="str">
        <f>VLOOKUP(F2210,'Set up'!$A$2:$E$44,5,FALSE)</f>
        <v>Cash</v>
      </c>
    </row>
    <row r="2211" spans="1:18" ht="15" customHeight="1" x14ac:dyDescent="0.3">
      <c r="A2211" s="4" t="s">
        <v>2012</v>
      </c>
      <c r="B2211" s="5">
        <f t="shared" si="737"/>
        <v>11</v>
      </c>
      <c r="C2211" s="5">
        <f t="shared" si="738"/>
        <v>2023</v>
      </c>
      <c r="D2211" s="88" t="s">
        <v>2013</v>
      </c>
      <c r="E2211" s="5" t="str">
        <f>VLOOKUP(F2211,'Set up'!$A$2:$C$44,2,FALSE)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33"/>
        <v>45240</v>
      </c>
      <c r="L2211" s="5">
        <f t="shared" si="734"/>
        <v>11</v>
      </c>
      <c r="M2211" s="5">
        <f t="shared" si="735"/>
        <v>2023</v>
      </c>
      <c r="N2211" s="96">
        <v>105</v>
      </c>
      <c r="P2211" s="6">
        <f t="shared" si="731"/>
        <v>105</v>
      </c>
      <c r="Q2211" s="7">
        <f t="shared" si="736"/>
        <v>3731023.5500000021</v>
      </c>
      <c r="R2211" s="44" t="str">
        <f>VLOOKUP(F2211,'Set up'!$A$2:$E$44,5,FALSE)</f>
        <v>Cash</v>
      </c>
    </row>
    <row r="2212" spans="1:18" ht="15" customHeight="1" x14ac:dyDescent="0.3">
      <c r="A2212" s="4" t="s">
        <v>2012</v>
      </c>
      <c r="B2212" s="5">
        <f t="shared" si="737"/>
        <v>11</v>
      </c>
      <c r="C2212" s="5">
        <f t="shared" si="738"/>
        <v>2023</v>
      </c>
      <c r="D2212" s="88" t="s">
        <v>2013</v>
      </c>
      <c r="E2212" s="5" t="str">
        <f>VLOOKUP(F2212,'Set up'!$A$2:$C$44,2,FALSE)</f>
        <v>C00000014</v>
      </c>
      <c r="F2212" s="1" t="s">
        <v>263</v>
      </c>
      <c r="G2212" s="99" t="s">
        <v>951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33"/>
        <v>45240</v>
      </c>
      <c r="L2212" s="5">
        <f t="shared" si="734"/>
        <v>11</v>
      </c>
      <c r="M2212" s="5">
        <f t="shared" si="735"/>
        <v>2023</v>
      </c>
      <c r="N2212" s="96">
        <v>150</v>
      </c>
      <c r="P2212" s="6">
        <f t="shared" si="731"/>
        <v>150</v>
      </c>
      <c r="Q2212" s="7">
        <f t="shared" si="736"/>
        <v>3731173.5500000021</v>
      </c>
      <c r="R2212" s="44" t="str">
        <f>VLOOKUP(F2212,'Set up'!$A$2:$E$44,5,FALSE)</f>
        <v>Cash</v>
      </c>
    </row>
    <row r="2213" spans="1:18" ht="15" customHeight="1" x14ac:dyDescent="0.3">
      <c r="A2213" s="4" t="s">
        <v>2012</v>
      </c>
      <c r="B2213" s="5">
        <f t="shared" si="737"/>
        <v>11</v>
      </c>
      <c r="C2213" s="5">
        <f t="shared" si="738"/>
        <v>2023</v>
      </c>
      <c r="D2213" s="88" t="s">
        <v>2015</v>
      </c>
      <c r="E2213" s="5" t="str">
        <f>VLOOKUP(F2213,'Set up'!$A$2:$C$44,2,FALSE)</f>
        <v>C00000034</v>
      </c>
      <c r="F2213" s="1" t="s">
        <v>1198</v>
      </c>
      <c r="G2213" s="99" t="s">
        <v>2014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33"/>
        <v>45240</v>
      </c>
      <c r="L2213" s="5">
        <f t="shared" si="734"/>
        <v>11</v>
      </c>
      <c r="M2213" s="5">
        <f t="shared" si="735"/>
        <v>2023</v>
      </c>
      <c r="N2213" s="96">
        <v>1732.5</v>
      </c>
      <c r="P2213" s="6">
        <f t="shared" si="731"/>
        <v>1732.5</v>
      </c>
      <c r="Q2213" s="7">
        <f t="shared" si="736"/>
        <v>3732906.0500000021</v>
      </c>
      <c r="R2213" s="44" t="str">
        <f>VLOOKUP(F2213,'Set up'!$A$2:$E$44,5,FALSE)</f>
        <v>Trsf</v>
      </c>
    </row>
    <row r="2214" spans="1:18" ht="15" customHeight="1" x14ac:dyDescent="0.3">
      <c r="A2214" s="4" t="s">
        <v>2012</v>
      </c>
      <c r="B2214" s="5">
        <f t="shared" si="737"/>
        <v>11</v>
      </c>
      <c r="C2214" s="5">
        <f t="shared" si="738"/>
        <v>2023</v>
      </c>
      <c r="D2214" s="88" t="s">
        <v>2015</v>
      </c>
      <c r="E2214" s="5" t="str">
        <f>VLOOKUP(F2214,'Set up'!$A$2:$C$44,2,FALSE)</f>
        <v>C00000034</v>
      </c>
      <c r="F2214" s="1" t="s">
        <v>1198</v>
      </c>
      <c r="G2214" s="99" t="s">
        <v>1112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33"/>
        <v>45240</v>
      </c>
      <c r="L2214" s="5">
        <f t="shared" si="734"/>
        <v>11</v>
      </c>
      <c r="M2214" s="5">
        <f t="shared" si="735"/>
        <v>2023</v>
      </c>
      <c r="N2214" s="96">
        <v>312.5</v>
      </c>
      <c r="P2214" s="6">
        <f t="shared" si="731"/>
        <v>312.5</v>
      </c>
      <c r="Q2214" s="7">
        <f t="shared" si="736"/>
        <v>3733218.5500000021</v>
      </c>
      <c r="R2214" s="44" t="str">
        <f>VLOOKUP(F2214,'Set up'!$A$2:$E$44,5,FALSE)</f>
        <v>Trsf</v>
      </c>
    </row>
    <row r="2215" spans="1:18" ht="15" customHeight="1" x14ac:dyDescent="0.3">
      <c r="A2215" s="4">
        <v>45213</v>
      </c>
      <c r="B2215" s="5">
        <f t="shared" ref="B2215:B2228" si="739">MONTH(A2215)</f>
        <v>10</v>
      </c>
      <c r="C2215" s="5">
        <f t="shared" ref="C2215:C2228" si="740">YEAR(A2215)</f>
        <v>2023</v>
      </c>
      <c r="D2215" s="88" t="s">
        <v>2016</v>
      </c>
      <c r="E2215" s="5" t="str">
        <f>VLOOKUP(F2215,'Set up'!$A$2:$C$44,2,FALSE)</f>
        <v>C00000009</v>
      </c>
      <c r="F2215" s="1" t="s">
        <v>58</v>
      </c>
      <c r="G2215" s="99" t="s">
        <v>709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>
        <f t="shared" ref="K2215:K2219" si="741">A2215+J2215</f>
        <v>45273</v>
      </c>
      <c r="L2215" s="5">
        <f t="shared" ref="L2215:L2219" si="742">MONTH(K2215)</f>
        <v>12</v>
      </c>
      <c r="M2215" s="5">
        <f t="shared" ref="M2215:M2219" si="743">YEAR(K2215)</f>
        <v>2023</v>
      </c>
      <c r="N2215" s="96">
        <v>594</v>
      </c>
      <c r="P2215" s="6">
        <f t="shared" si="731"/>
        <v>594</v>
      </c>
      <c r="Q2215" s="7">
        <f t="shared" ref="Q2215:Q2228" si="744">SUM(Q2214+N2215)</f>
        <v>3733812.5500000021</v>
      </c>
      <c r="R2215" s="44" t="str">
        <f>VLOOKUP(F2215,'Set up'!$A$2:$E$44,5,FALSE)</f>
        <v>Chq</v>
      </c>
    </row>
    <row r="2216" spans="1:18" ht="15" customHeight="1" x14ac:dyDescent="0.3">
      <c r="A2216" s="4">
        <v>45213</v>
      </c>
      <c r="B2216" s="5">
        <f t="shared" si="739"/>
        <v>10</v>
      </c>
      <c r="C2216" s="5">
        <f t="shared" si="740"/>
        <v>2023</v>
      </c>
      <c r="D2216" s="88" t="s">
        <v>2016</v>
      </c>
      <c r="E2216" s="5" t="str">
        <f>VLOOKUP(F2216,'Set up'!$A$2:$C$44,2,FALSE)</f>
        <v>C00000009</v>
      </c>
      <c r="F2216" s="1" t="s">
        <v>58</v>
      </c>
      <c r="G2216" s="99" t="s">
        <v>1009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>
        <f t="shared" si="741"/>
        <v>45273</v>
      </c>
      <c r="L2216" s="5">
        <f t="shared" si="742"/>
        <v>12</v>
      </c>
      <c r="M2216" s="5">
        <f t="shared" si="743"/>
        <v>2023</v>
      </c>
      <c r="N2216" s="96">
        <v>594</v>
      </c>
      <c r="P2216" s="6">
        <f t="shared" si="731"/>
        <v>594</v>
      </c>
      <c r="Q2216" s="7">
        <f t="shared" si="744"/>
        <v>3734406.5500000021</v>
      </c>
      <c r="R2216" s="44" t="str">
        <f>VLOOKUP(F2216,'Set up'!$A$2:$E$44,5,FALSE)</f>
        <v>Chq</v>
      </c>
    </row>
    <row r="2217" spans="1:18" ht="15" customHeight="1" x14ac:dyDescent="0.3">
      <c r="A2217" s="4">
        <v>45213</v>
      </c>
      <c r="B2217" s="5">
        <f t="shared" si="739"/>
        <v>10</v>
      </c>
      <c r="C2217" s="5">
        <f t="shared" si="740"/>
        <v>2023</v>
      </c>
      <c r="D2217" s="88" t="s">
        <v>2016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>
        <f t="shared" si="741"/>
        <v>45273</v>
      </c>
      <c r="L2217" s="5">
        <f t="shared" si="742"/>
        <v>12</v>
      </c>
      <c r="M2217" s="5">
        <f t="shared" si="743"/>
        <v>2023</v>
      </c>
      <c r="N2217" s="96">
        <v>440</v>
      </c>
      <c r="P2217" s="6">
        <f t="shared" si="731"/>
        <v>440</v>
      </c>
      <c r="Q2217" s="7">
        <f t="shared" si="744"/>
        <v>3734846.5500000021</v>
      </c>
      <c r="R2217" s="44" t="str">
        <f>VLOOKUP(F2217,'Set up'!$A$2:$E$44,5,FALSE)</f>
        <v>Chq</v>
      </c>
    </row>
    <row r="2218" spans="1:18" ht="15" customHeight="1" x14ac:dyDescent="0.3">
      <c r="A2218" s="4">
        <v>45213</v>
      </c>
      <c r="B2218" s="5">
        <f t="shared" si="739"/>
        <v>10</v>
      </c>
      <c r="C2218" s="5">
        <f t="shared" si="740"/>
        <v>2023</v>
      </c>
      <c r="D2218" s="88" t="s">
        <v>2018</v>
      </c>
      <c r="E2218" s="5" t="str">
        <f>VLOOKUP(F2218,'Set up'!$A$2:$C$44,2,FALSE)</f>
        <v>C00000019</v>
      </c>
      <c r="F2218" s="1" t="s">
        <v>402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>
        <f t="shared" si="741"/>
        <v>45213</v>
      </c>
      <c r="L2218" s="5">
        <f t="shared" si="742"/>
        <v>10</v>
      </c>
      <c r="M2218" s="5">
        <f t="shared" si="743"/>
        <v>2023</v>
      </c>
      <c r="N2218" s="96">
        <v>1738</v>
      </c>
      <c r="P2218" s="6">
        <f t="shared" si="731"/>
        <v>1738</v>
      </c>
      <c r="Q2218" s="7">
        <f t="shared" si="744"/>
        <v>3736584.5500000021</v>
      </c>
      <c r="R2218" s="44" t="str">
        <f>VLOOKUP(F2218,'Set up'!$A$2:$E$44,5,FALSE)</f>
        <v>Trsf</v>
      </c>
    </row>
    <row r="2219" spans="1:18" ht="15" customHeight="1" x14ac:dyDescent="0.3">
      <c r="A2219" s="4">
        <v>45213</v>
      </c>
      <c r="B2219" s="5">
        <f t="shared" si="739"/>
        <v>10</v>
      </c>
      <c r="C2219" s="5">
        <f t="shared" si="740"/>
        <v>2023</v>
      </c>
      <c r="D2219" s="88" t="s">
        <v>2019</v>
      </c>
      <c r="E2219" s="5" t="str">
        <f>VLOOKUP(F2219,'Set up'!$A$2:$C$44,2,FALSE)</f>
        <v>C00000022</v>
      </c>
      <c r="F2219" s="1" t="s">
        <v>639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>
        <f t="shared" si="741"/>
        <v>45213</v>
      </c>
      <c r="L2219" s="5">
        <f t="shared" si="742"/>
        <v>10</v>
      </c>
      <c r="M2219" s="5">
        <f t="shared" si="743"/>
        <v>2023</v>
      </c>
      <c r="N2219" s="96">
        <v>1738</v>
      </c>
      <c r="P2219" s="6">
        <f t="shared" si="731"/>
        <v>1738</v>
      </c>
      <c r="Q2219" s="7">
        <f t="shared" si="744"/>
        <v>3738322.5500000021</v>
      </c>
      <c r="R2219" s="44" t="str">
        <f>VLOOKUP(F2219,'Set up'!$A$2:$E$44,5,FALSE)</f>
        <v>Trsf</v>
      </c>
    </row>
    <row r="2220" spans="1:18" ht="15" customHeight="1" x14ac:dyDescent="0.3">
      <c r="A2220" s="4">
        <v>45216</v>
      </c>
      <c r="B2220" s="5">
        <f t="shared" si="739"/>
        <v>10</v>
      </c>
      <c r="C2220" s="5">
        <f t="shared" si="740"/>
        <v>2023</v>
      </c>
      <c r="D2220" s="88" t="s">
        <v>2021</v>
      </c>
      <c r="E2220" s="5" t="str">
        <f>VLOOKUP(F2220,'Set up'!$A$2:$C$44,2,FALSE)</f>
        <v>C00000042</v>
      </c>
      <c r="F2220" s="1" t="s">
        <v>2020</v>
      </c>
      <c r="G2220" s="99" t="s">
        <v>1112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45">A2220+J2220</f>
        <v>45216</v>
      </c>
      <c r="L2220" s="5">
        <f t="shared" ref="L2220:L2228" si="746">MONTH(K2220)</f>
        <v>10</v>
      </c>
      <c r="M2220" s="5">
        <f t="shared" ref="M2220:M2228" si="747">YEAR(K2220)</f>
        <v>2023</v>
      </c>
      <c r="N2220" s="96">
        <v>312.5</v>
      </c>
      <c r="P2220" s="6">
        <f t="shared" si="731"/>
        <v>312.5</v>
      </c>
      <c r="Q2220" s="7">
        <f t="shared" si="744"/>
        <v>3738635.0500000021</v>
      </c>
      <c r="R2220" s="44" t="str">
        <f>VLOOKUP(F2220,'Set up'!$A$2:$E$44,5,FALSE)</f>
        <v>Trsf</v>
      </c>
    </row>
    <row r="2221" spans="1:18" ht="15" customHeight="1" x14ac:dyDescent="0.3">
      <c r="A2221" s="4">
        <v>45216</v>
      </c>
      <c r="B2221" s="5">
        <f t="shared" si="739"/>
        <v>10</v>
      </c>
      <c r="C2221" s="5">
        <f t="shared" si="740"/>
        <v>2023</v>
      </c>
      <c r="D2221" s="88" t="s">
        <v>2022</v>
      </c>
      <c r="E2221" s="5" t="str">
        <f>VLOOKUP(F2221,'Set up'!$A$2:$C$44,2,FALSE)</f>
        <v>C00000042</v>
      </c>
      <c r="F2221" s="1" t="s">
        <v>2020</v>
      </c>
      <c r="G2221" s="99" t="s">
        <v>1736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45"/>
        <v>45216</v>
      </c>
      <c r="L2221" s="5">
        <f t="shared" si="746"/>
        <v>10</v>
      </c>
      <c r="M2221" s="5">
        <f t="shared" si="747"/>
        <v>2023</v>
      </c>
      <c r="N2221" s="96">
        <v>8140</v>
      </c>
      <c r="P2221" s="6">
        <f t="shared" si="731"/>
        <v>8140</v>
      </c>
      <c r="Q2221" s="7">
        <f t="shared" si="744"/>
        <v>3746775.0500000021</v>
      </c>
      <c r="R2221" s="44" t="str">
        <f>VLOOKUP(F2221,'Set up'!$A$2:$E$44,5,FALSE)</f>
        <v>Trsf</v>
      </c>
    </row>
    <row r="2222" spans="1:18" ht="15" customHeight="1" x14ac:dyDescent="0.3">
      <c r="A2222" s="4">
        <v>45216</v>
      </c>
      <c r="B2222" s="5">
        <f t="shared" si="739"/>
        <v>10</v>
      </c>
      <c r="C2222" s="5">
        <f t="shared" si="740"/>
        <v>2023</v>
      </c>
      <c r="D2222" s="88" t="s">
        <v>2022</v>
      </c>
      <c r="E2222" s="5" t="str">
        <f>VLOOKUP(F2222,'Set up'!$A$2:$C$44,2,FALSE)</f>
        <v>C00000042</v>
      </c>
      <c r="F2222" s="1" t="s">
        <v>2020</v>
      </c>
      <c r="G2222" s="99" t="s">
        <v>915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45"/>
        <v>45216</v>
      </c>
      <c r="L2222" s="5">
        <f t="shared" si="746"/>
        <v>10</v>
      </c>
      <c r="M2222" s="5">
        <f t="shared" si="747"/>
        <v>2023</v>
      </c>
      <c r="N2222" s="96">
        <v>2700</v>
      </c>
      <c r="P2222" s="6">
        <f t="shared" si="731"/>
        <v>2700</v>
      </c>
      <c r="Q2222" s="7">
        <f t="shared" si="744"/>
        <v>3749475.0500000021</v>
      </c>
      <c r="R2222" s="44" t="str">
        <f>VLOOKUP(F2222,'Set up'!$A$2:$E$44,5,FALSE)</f>
        <v>Trsf</v>
      </c>
    </row>
    <row r="2223" spans="1:18" ht="15" customHeight="1" x14ac:dyDescent="0.3">
      <c r="A2223" s="4">
        <v>45216</v>
      </c>
      <c r="B2223" s="5">
        <f t="shared" si="739"/>
        <v>10</v>
      </c>
      <c r="C2223" s="5">
        <f t="shared" si="740"/>
        <v>2023</v>
      </c>
      <c r="D2223" s="88" t="s">
        <v>2022</v>
      </c>
      <c r="E2223" s="5" t="str">
        <f>VLOOKUP(F2223,'Set up'!$A$2:$C$44,2,FALSE)</f>
        <v>C00000042</v>
      </c>
      <c r="F2223" s="1" t="s">
        <v>2020</v>
      </c>
      <c r="G2223" s="99" t="s">
        <v>1925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45"/>
        <v>45216</v>
      </c>
      <c r="L2223" s="5">
        <f t="shared" si="746"/>
        <v>10</v>
      </c>
      <c r="M2223" s="5">
        <f t="shared" si="747"/>
        <v>2023</v>
      </c>
      <c r="N2223" s="96">
        <v>1638</v>
      </c>
      <c r="P2223" s="6">
        <f t="shared" si="731"/>
        <v>1638</v>
      </c>
      <c r="Q2223" s="7">
        <f t="shared" si="744"/>
        <v>3751113.0500000021</v>
      </c>
      <c r="R2223" s="44" t="str">
        <f>VLOOKUP(F2223,'Set up'!$A$2:$E$44,5,FALSE)</f>
        <v>Trsf</v>
      </c>
    </row>
    <row r="2224" spans="1:18" ht="15" customHeight="1" x14ac:dyDescent="0.3">
      <c r="A2224" s="4">
        <v>45216</v>
      </c>
      <c r="B2224" s="5">
        <f t="shared" si="739"/>
        <v>10</v>
      </c>
      <c r="C2224" s="5">
        <f t="shared" si="740"/>
        <v>2023</v>
      </c>
      <c r="D2224" s="88" t="s">
        <v>2022</v>
      </c>
      <c r="E2224" s="5" t="str">
        <f>VLOOKUP(F2224,'Set up'!$A$2:$C$44,2,FALSE)</f>
        <v>C00000042</v>
      </c>
      <c r="F2224" s="1" t="s">
        <v>2020</v>
      </c>
      <c r="G2224" s="99" t="s">
        <v>2010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45"/>
        <v>45216</v>
      </c>
      <c r="L2224" s="5">
        <f t="shared" si="746"/>
        <v>10</v>
      </c>
      <c r="M2224" s="5">
        <f t="shared" si="747"/>
        <v>2023</v>
      </c>
      <c r="N2224" s="96">
        <v>1800</v>
      </c>
      <c r="P2224" s="6">
        <f t="shared" si="731"/>
        <v>1800</v>
      </c>
      <c r="Q2224" s="7">
        <f t="shared" si="744"/>
        <v>3752913.0500000021</v>
      </c>
      <c r="R2224" s="44" t="str">
        <f>VLOOKUP(F2224,'Set up'!$A$2:$E$44,5,FALSE)</f>
        <v>Trsf</v>
      </c>
    </row>
    <row r="2225" spans="1:18" ht="15" customHeight="1" x14ac:dyDescent="0.3">
      <c r="A2225" s="4">
        <v>45216</v>
      </c>
      <c r="B2225" s="5">
        <f t="shared" si="739"/>
        <v>10</v>
      </c>
      <c r="C2225" s="5">
        <f t="shared" si="740"/>
        <v>2023</v>
      </c>
      <c r="D2225" s="88" t="s">
        <v>2022</v>
      </c>
      <c r="E2225" s="5" t="str">
        <f>VLOOKUP(F2225,'Set up'!$A$2:$C$44,2,FALSE)</f>
        <v>C00000042</v>
      </c>
      <c r="F2225" s="1" t="s">
        <v>2020</v>
      </c>
      <c r="G2225" s="99" t="s">
        <v>1063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45"/>
        <v>45216</v>
      </c>
      <c r="L2225" s="5">
        <f t="shared" si="746"/>
        <v>10</v>
      </c>
      <c r="M2225" s="5">
        <f t="shared" si="747"/>
        <v>2023</v>
      </c>
      <c r="N2225" s="96">
        <v>380</v>
      </c>
      <c r="P2225" s="6">
        <f t="shared" si="731"/>
        <v>380</v>
      </c>
      <c r="Q2225" s="7">
        <f t="shared" si="744"/>
        <v>3753293.0500000021</v>
      </c>
      <c r="R2225" s="44" t="str">
        <f>VLOOKUP(F2225,'Set up'!$A$2:$E$44,5,FALSE)</f>
        <v>Trsf</v>
      </c>
    </row>
    <row r="2226" spans="1:18" ht="15" customHeight="1" x14ac:dyDescent="0.3">
      <c r="A2226" s="4">
        <v>45218</v>
      </c>
      <c r="B2226" s="5">
        <f t="shared" si="739"/>
        <v>10</v>
      </c>
      <c r="C2226" s="5">
        <f t="shared" si="740"/>
        <v>2023</v>
      </c>
      <c r="D2226" s="88" t="s">
        <v>2024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45"/>
        <v>45278</v>
      </c>
      <c r="L2226" s="5">
        <f t="shared" si="746"/>
        <v>12</v>
      </c>
      <c r="M2226" s="5">
        <f t="shared" si="747"/>
        <v>2023</v>
      </c>
      <c r="N2226" s="96">
        <v>3212</v>
      </c>
      <c r="P2226" s="6">
        <f t="shared" si="731"/>
        <v>3212</v>
      </c>
      <c r="Q2226" s="7">
        <f t="shared" si="744"/>
        <v>3756505.0500000021</v>
      </c>
      <c r="R2226" s="44" t="str">
        <f>VLOOKUP(F2226,'Set up'!$A$2:$E$44,5,FALSE)</f>
        <v>Chq</v>
      </c>
    </row>
    <row r="2227" spans="1:18" ht="15" customHeight="1" x14ac:dyDescent="0.3">
      <c r="A2227" s="4">
        <v>45218</v>
      </c>
      <c r="B2227" s="5">
        <f t="shared" si="739"/>
        <v>10</v>
      </c>
      <c r="C2227" s="5">
        <f t="shared" si="740"/>
        <v>2023</v>
      </c>
      <c r="D2227" s="88" t="s">
        <v>2024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45"/>
        <v>45278</v>
      </c>
      <c r="L2227" s="5">
        <f t="shared" si="746"/>
        <v>12</v>
      </c>
      <c r="M2227" s="5">
        <f t="shared" si="747"/>
        <v>2023</v>
      </c>
      <c r="N2227" s="96">
        <v>1606</v>
      </c>
      <c r="P2227" s="6">
        <f t="shared" si="731"/>
        <v>1606</v>
      </c>
      <c r="Q2227" s="7">
        <f t="shared" si="744"/>
        <v>3758111.0500000021</v>
      </c>
      <c r="R2227" s="44" t="str">
        <f>VLOOKUP(F2227,'Set up'!$A$2:$E$44,5,FALSE)</f>
        <v>Chq</v>
      </c>
    </row>
    <row r="2228" spans="1:18" ht="15" customHeight="1" x14ac:dyDescent="0.3">
      <c r="A2228" s="4">
        <v>45220</v>
      </c>
      <c r="B2228" s="5">
        <f t="shared" si="739"/>
        <v>10</v>
      </c>
      <c r="C2228" s="5">
        <f t="shared" si="740"/>
        <v>2023</v>
      </c>
      <c r="D2228" s="88" t="s">
        <v>2025</v>
      </c>
      <c r="E2228" s="5" t="str">
        <f>VLOOKUP(F2228,'Set up'!$A$2:$C$44,2,FALSE)</f>
        <v>C00000042</v>
      </c>
      <c r="F2228" s="1" t="s">
        <v>2020</v>
      </c>
      <c r="G2228" s="99" t="s">
        <v>915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>
        <f t="shared" si="745"/>
        <v>45220</v>
      </c>
      <c r="L2228" s="5">
        <f t="shared" si="746"/>
        <v>10</v>
      </c>
      <c r="M2228" s="5">
        <f t="shared" si="747"/>
        <v>2023</v>
      </c>
      <c r="N2228" s="96">
        <v>2700</v>
      </c>
      <c r="P2228" s="6">
        <f t="shared" si="731"/>
        <v>2700</v>
      </c>
      <c r="Q2228" s="7">
        <f t="shared" si="744"/>
        <v>3760811.0500000021</v>
      </c>
      <c r="R2228" s="44" t="str">
        <f>VLOOKUP(F2228,'Set up'!$A$2:$E$44,5,FALSE)</f>
        <v>Trsf</v>
      </c>
    </row>
    <row r="2229" spans="1:18" ht="15" customHeight="1" x14ac:dyDescent="0.3">
      <c r="A2229" s="4">
        <v>45220</v>
      </c>
      <c r="B2229" s="5">
        <f t="shared" ref="B2229:B2258" si="748">MONTH(A2229)</f>
        <v>10</v>
      </c>
      <c r="C2229" s="5">
        <f t="shared" ref="C2229:C2258" si="749">YEAR(A2229)</f>
        <v>2023</v>
      </c>
      <c r="D2229" s="88" t="s">
        <v>2027</v>
      </c>
      <c r="E2229" s="5" t="str">
        <f>VLOOKUP(F2229,'Set up'!$A$2:$C$44,2,FALSE)</f>
        <v>C00000013</v>
      </c>
      <c r="F2229" s="1" t="s">
        <v>1455</v>
      </c>
      <c r="G2229" s="99" t="s">
        <v>1741</v>
      </c>
      <c r="H2229" s="5">
        <v>2</v>
      </c>
      <c r="I2229" s="5" t="str">
        <f>VLOOKUP(F2229,'Set up'!$A$2:$C$44,3,FALSE)</f>
        <v>Cash</v>
      </c>
      <c r="J2229" s="5">
        <f>VLOOKUP(F2229,'Set up'!$A$2:$D$44,4,FALSE)</f>
        <v>0</v>
      </c>
      <c r="K2229" s="4">
        <f t="shared" ref="K2229:K2258" si="750">A2229+J2229</f>
        <v>45220</v>
      </c>
      <c r="L2229" s="5">
        <f t="shared" ref="L2229:L2258" si="751">MONTH(K2229)</f>
        <v>10</v>
      </c>
      <c r="M2229" s="5">
        <f t="shared" ref="M2229:M2258" si="752">YEAR(K2229)</f>
        <v>2023</v>
      </c>
      <c r="N2229" s="96">
        <v>3652</v>
      </c>
      <c r="P2229" s="6">
        <f t="shared" ref="P2229:P2258" si="753">SUM(N2229+O2229)</f>
        <v>3652</v>
      </c>
      <c r="Q2229" s="7">
        <f t="shared" ref="Q2229:Q2258" si="754">SUM(Q2228+N2229)</f>
        <v>3764463.0500000021</v>
      </c>
      <c r="R2229" s="44" t="str">
        <f>VLOOKUP(F2229,'Set up'!$A$2:$E$44,5,FALSE)</f>
        <v>Chq</v>
      </c>
    </row>
    <row r="2230" spans="1:18" ht="15" customHeight="1" x14ac:dyDescent="0.3">
      <c r="A2230" s="4">
        <v>45220</v>
      </c>
      <c r="B2230" s="5">
        <f t="shared" si="748"/>
        <v>10</v>
      </c>
      <c r="C2230" s="5">
        <f t="shared" si="749"/>
        <v>2023</v>
      </c>
      <c r="D2230" s="88" t="s">
        <v>2027</v>
      </c>
      <c r="E2230" s="5" t="str">
        <f>VLOOKUP(F2230,'Set up'!$A$2:$C$44,2,FALSE)</f>
        <v>C00000013</v>
      </c>
      <c r="F2230" s="1" t="s">
        <v>1455</v>
      </c>
      <c r="G2230" s="99" t="s">
        <v>1742</v>
      </c>
      <c r="H2230" s="5">
        <v>4</v>
      </c>
      <c r="I2230" s="5" t="str">
        <f>VLOOKUP(F2230,'Set up'!$A$2:$C$44,3,FALSE)</f>
        <v>Cash</v>
      </c>
      <c r="J2230" s="5">
        <f>VLOOKUP(F2230,'Set up'!$A$2:$D$44,4,FALSE)</f>
        <v>0</v>
      </c>
      <c r="K2230" s="4">
        <f t="shared" si="750"/>
        <v>45220</v>
      </c>
      <c r="L2230" s="5">
        <f t="shared" si="751"/>
        <v>10</v>
      </c>
      <c r="M2230" s="5">
        <f t="shared" si="752"/>
        <v>2023</v>
      </c>
      <c r="N2230" s="96">
        <v>1706.4</v>
      </c>
      <c r="P2230" s="6">
        <f t="shared" si="753"/>
        <v>1706.4</v>
      </c>
      <c r="Q2230" s="7">
        <f t="shared" si="754"/>
        <v>3766169.450000002</v>
      </c>
      <c r="R2230" s="44" t="str">
        <f>VLOOKUP(F2230,'Set up'!$A$2:$E$44,5,FALSE)</f>
        <v>Chq</v>
      </c>
    </row>
    <row r="2231" spans="1:18" ht="15" customHeight="1" x14ac:dyDescent="0.3">
      <c r="A2231" s="4">
        <v>45220</v>
      </c>
      <c r="B2231" s="5">
        <f t="shared" si="748"/>
        <v>10</v>
      </c>
      <c r="C2231" s="5">
        <f t="shared" si="749"/>
        <v>2023</v>
      </c>
      <c r="D2231" s="88" t="s">
        <v>2027</v>
      </c>
      <c r="E2231" s="5" t="str">
        <f>VLOOKUP(F2231,'Set up'!$A$2:$C$44,2,FALSE)</f>
        <v>C00000013</v>
      </c>
      <c r="F2231" s="1" t="s">
        <v>1455</v>
      </c>
      <c r="G2231" s="99" t="s">
        <v>1743</v>
      </c>
      <c r="H2231" s="5">
        <v>2</v>
      </c>
      <c r="I2231" s="5" t="str">
        <f>VLOOKUP(F2231,'Set up'!$A$2:$C$44,3,FALSE)</f>
        <v>Cash</v>
      </c>
      <c r="J2231" s="5">
        <f>VLOOKUP(F2231,'Set up'!$A$2:$D$44,4,FALSE)</f>
        <v>0</v>
      </c>
      <c r="K2231" s="4">
        <f t="shared" si="750"/>
        <v>45220</v>
      </c>
      <c r="L2231" s="5">
        <f t="shared" si="751"/>
        <v>10</v>
      </c>
      <c r="M2231" s="5">
        <f t="shared" si="752"/>
        <v>2023</v>
      </c>
      <c r="N2231" s="96">
        <v>853.2</v>
      </c>
      <c r="P2231" s="6">
        <f t="shared" si="753"/>
        <v>853.2</v>
      </c>
      <c r="Q2231" s="7">
        <f t="shared" si="754"/>
        <v>3767022.6500000022</v>
      </c>
      <c r="R2231" s="44" t="str">
        <f>VLOOKUP(F2231,'Set up'!$A$2:$E$44,5,FALSE)</f>
        <v>Chq</v>
      </c>
    </row>
    <row r="2232" spans="1:18" ht="15" customHeight="1" x14ac:dyDescent="0.3">
      <c r="A2232" s="4">
        <v>45220</v>
      </c>
      <c r="B2232" s="5">
        <f t="shared" si="748"/>
        <v>10</v>
      </c>
      <c r="C2232" s="5">
        <f t="shared" si="749"/>
        <v>2023</v>
      </c>
      <c r="D2232" s="88" t="s">
        <v>2027</v>
      </c>
      <c r="E2232" s="5" t="str">
        <f>VLOOKUP(F2232,'Set up'!$A$2:$C$44,2,FALSE)</f>
        <v>C00000013</v>
      </c>
      <c r="F2232" s="1" t="s">
        <v>1455</v>
      </c>
      <c r="G2232" s="99" t="s">
        <v>44</v>
      </c>
      <c r="H2232" s="5">
        <v>4</v>
      </c>
      <c r="I2232" s="5" t="str">
        <f>VLOOKUP(F2232,'Set up'!$A$2:$C$44,3,FALSE)</f>
        <v>Cash</v>
      </c>
      <c r="J2232" s="5">
        <f>VLOOKUP(F2232,'Set up'!$A$2:$D$44,4,FALSE)</f>
        <v>0</v>
      </c>
      <c r="K2232" s="4">
        <f t="shared" si="750"/>
        <v>45220</v>
      </c>
      <c r="L2232" s="5">
        <f t="shared" si="751"/>
        <v>10</v>
      </c>
      <c r="M2232" s="5">
        <f t="shared" si="752"/>
        <v>2023</v>
      </c>
      <c r="N2232" s="96">
        <v>1032</v>
      </c>
      <c r="P2232" s="6">
        <f t="shared" si="753"/>
        <v>1032</v>
      </c>
      <c r="Q2232" s="7">
        <f t="shared" si="754"/>
        <v>3768054.6500000022</v>
      </c>
      <c r="R2232" s="44" t="str">
        <f>VLOOKUP(F2232,'Set up'!$A$2:$E$44,5,FALSE)</f>
        <v>Chq</v>
      </c>
    </row>
    <row r="2233" spans="1:18" ht="15" customHeight="1" x14ac:dyDescent="0.3">
      <c r="A2233" s="4">
        <v>45220</v>
      </c>
      <c r="B2233" s="5">
        <f t="shared" si="748"/>
        <v>10</v>
      </c>
      <c r="C2233" s="5">
        <f t="shared" si="749"/>
        <v>2023</v>
      </c>
      <c r="D2233" s="88" t="s">
        <v>2027</v>
      </c>
      <c r="E2233" s="5" t="str">
        <f>VLOOKUP(F2233,'Set up'!$A$2:$C$44,2,FALSE)</f>
        <v>C00000013</v>
      </c>
      <c r="F2233" s="1" t="s">
        <v>1455</v>
      </c>
      <c r="G2233" s="99" t="s">
        <v>17</v>
      </c>
      <c r="H2233" s="5">
        <v>3</v>
      </c>
      <c r="I2233" s="5" t="str">
        <f>VLOOKUP(F2233,'Set up'!$A$2:$C$44,3,FALSE)</f>
        <v>Cash</v>
      </c>
      <c r="J2233" s="5">
        <f>VLOOKUP(F2233,'Set up'!$A$2:$D$44,4,FALSE)</f>
        <v>0</v>
      </c>
      <c r="K2233" s="4">
        <f t="shared" si="750"/>
        <v>45220</v>
      </c>
      <c r="L2233" s="5">
        <f t="shared" si="751"/>
        <v>10</v>
      </c>
      <c r="M2233" s="5">
        <f t="shared" si="752"/>
        <v>2023</v>
      </c>
      <c r="N2233" s="96">
        <v>330</v>
      </c>
      <c r="P2233" s="6">
        <f t="shared" si="753"/>
        <v>330</v>
      </c>
      <c r="Q2233" s="7">
        <f t="shared" si="754"/>
        <v>3768384.6500000022</v>
      </c>
      <c r="R2233" s="44" t="str">
        <f>VLOOKUP(F2233,'Set up'!$A$2:$E$44,5,FALSE)</f>
        <v>Chq</v>
      </c>
    </row>
    <row r="2234" spans="1:18" ht="15" customHeight="1" x14ac:dyDescent="0.3">
      <c r="A2234" s="4">
        <v>45220</v>
      </c>
      <c r="B2234" s="5">
        <f t="shared" si="748"/>
        <v>10</v>
      </c>
      <c r="C2234" s="5">
        <f t="shared" si="749"/>
        <v>2023</v>
      </c>
      <c r="D2234" s="88" t="s">
        <v>2027</v>
      </c>
      <c r="E2234" s="5" t="str">
        <f>VLOOKUP(F2234,'Set up'!$A$2:$C$44,2,FALSE)</f>
        <v>C00000013</v>
      </c>
      <c r="F2234" s="1" t="s">
        <v>1455</v>
      </c>
      <c r="G2234" s="99" t="s">
        <v>1747</v>
      </c>
      <c r="H2234" s="5">
        <v>1</v>
      </c>
      <c r="I2234" s="5" t="str">
        <f>VLOOKUP(F2234,'Set up'!$A$2:$C$44,3,FALSE)</f>
        <v>Cash</v>
      </c>
      <c r="J2234" s="5">
        <f>VLOOKUP(F2234,'Set up'!$A$2:$D$44,4,FALSE)</f>
        <v>0</v>
      </c>
      <c r="K2234" s="4">
        <f t="shared" si="750"/>
        <v>45220</v>
      </c>
      <c r="L2234" s="5">
        <f t="shared" si="751"/>
        <v>10</v>
      </c>
      <c r="M2234" s="5">
        <f t="shared" si="752"/>
        <v>2023</v>
      </c>
      <c r="N2234" s="96">
        <v>1108.4000000000001</v>
      </c>
      <c r="P2234" s="6">
        <f t="shared" si="753"/>
        <v>1108.4000000000001</v>
      </c>
      <c r="Q2234" s="7">
        <f t="shared" si="754"/>
        <v>3769493.0500000021</v>
      </c>
      <c r="R2234" s="44" t="str">
        <f>VLOOKUP(F2234,'Set up'!$A$2:$E$44,5,FALSE)</f>
        <v>Chq</v>
      </c>
    </row>
    <row r="2235" spans="1:18" ht="15" customHeight="1" x14ac:dyDescent="0.3">
      <c r="A2235" s="4">
        <v>45224</v>
      </c>
      <c r="B2235" s="5">
        <f t="shared" si="748"/>
        <v>10</v>
      </c>
      <c r="C2235" s="5">
        <f t="shared" si="749"/>
        <v>2023</v>
      </c>
      <c r="D2235" s="88" t="s">
        <v>2028</v>
      </c>
      <c r="E2235" s="5" t="str">
        <f>VLOOKUP(F2235,'Set up'!$A$2:$C$44,2,FALSE)</f>
        <v>C00000042</v>
      </c>
      <c r="F2235" s="1" t="s">
        <v>2020</v>
      </c>
      <c r="G2235" s="99" t="s">
        <v>1112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50"/>
        <v>45224</v>
      </c>
      <c r="L2235" s="5">
        <f t="shared" si="751"/>
        <v>10</v>
      </c>
      <c r="M2235" s="5">
        <f t="shared" si="752"/>
        <v>2023</v>
      </c>
      <c r="N2235" s="96">
        <v>250</v>
      </c>
      <c r="P2235" s="6">
        <f t="shared" si="753"/>
        <v>250</v>
      </c>
      <c r="Q2235" s="7">
        <f t="shared" si="754"/>
        <v>3769743.0500000021</v>
      </c>
      <c r="R2235" s="44" t="str">
        <f>VLOOKUP(F2235,'Set up'!$A$2:$E$44,5,FALSE)</f>
        <v>Trsf</v>
      </c>
    </row>
    <row r="2236" spans="1:18" ht="15" customHeight="1" x14ac:dyDescent="0.3">
      <c r="A2236" s="4">
        <v>45224</v>
      </c>
      <c r="B2236" s="5">
        <f t="shared" si="748"/>
        <v>10</v>
      </c>
      <c r="C2236" s="5">
        <f t="shared" si="749"/>
        <v>2023</v>
      </c>
      <c r="D2236" s="88" t="s">
        <v>2029</v>
      </c>
      <c r="E2236" s="5" t="str">
        <f>VLOOKUP(F2236,'Set up'!$A$2:$C$44,2,FALSE)</f>
        <v>C00000042</v>
      </c>
      <c r="F2236" s="1" t="s">
        <v>2020</v>
      </c>
      <c r="G2236" s="99" t="s">
        <v>1736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50"/>
        <v>45224</v>
      </c>
      <c r="L2236" s="5">
        <f t="shared" si="751"/>
        <v>10</v>
      </c>
      <c r="M2236" s="5">
        <f t="shared" si="752"/>
        <v>2023</v>
      </c>
      <c r="N2236" s="96">
        <v>6512</v>
      </c>
      <c r="P2236" s="6">
        <f t="shared" si="753"/>
        <v>6512</v>
      </c>
      <c r="Q2236" s="7">
        <f t="shared" si="754"/>
        <v>3776255.0500000021</v>
      </c>
      <c r="R2236" s="44" t="str">
        <f>VLOOKUP(F2236,'Set up'!$A$2:$E$44,5,FALSE)</f>
        <v>Trsf</v>
      </c>
    </row>
    <row r="2237" spans="1:18" ht="15" customHeight="1" x14ac:dyDescent="0.3">
      <c r="A2237" s="4">
        <v>45224</v>
      </c>
      <c r="B2237" s="5">
        <f t="shared" si="748"/>
        <v>10</v>
      </c>
      <c r="C2237" s="5">
        <f t="shared" si="749"/>
        <v>2023</v>
      </c>
      <c r="D2237" s="88" t="s">
        <v>2029</v>
      </c>
      <c r="E2237" s="5" t="str">
        <f>VLOOKUP(F2237,'Set up'!$A$2:$C$44,2,FALSE)</f>
        <v>C00000042</v>
      </c>
      <c r="F2237" s="1" t="s">
        <v>2020</v>
      </c>
      <c r="G2237" s="99" t="s">
        <v>1925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50"/>
        <v>45224</v>
      </c>
      <c r="L2237" s="5">
        <f t="shared" si="751"/>
        <v>10</v>
      </c>
      <c r="M2237" s="5">
        <f t="shared" si="752"/>
        <v>2023</v>
      </c>
      <c r="N2237" s="96">
        <v>1404</v>
      </c>
      <c r="P2237" s="6">
        <f t="shared" si="753"/>
        <v>1404</v>
      </c>
      <c r="Q2237" s="7">
        <f t="shared" si="754"/>
        <v>3777659.0500000021</v>
      </c>
      <c r="R2237" s="44" t="str">
        <f>VLOOKUP(F2237,'Set up'!$A$2:$E$44,5,FALSE)</f>
        <v>Trsf</v>
      </c>
    </row>
    <row r="2238" spans="1:18" ht="15" customHeight="1" x14ac:dyDescent="0.3">
      <c r="A2238" s="4">
        <v>45224</v>
      </c>
      <c r="B2238" s="5">
        <f t="shared" si="748"/>
        <v>10</v>
      </c>
      <c r="C2238" s="5">
        <f t="shared" si="749"/>
        <v>2023</v>
      </c>
      <c r="D2238" s="88" t="s">
        <v>2036</v>
      </c>
      <c r="E2238" s="5" t="str">
        <f>VLOOKUP(F2238,'Set up'!$A$2:$C$44,2,FALSE)</f>
        <v>C00000012</v>
      </c>
      <c r="F2238" s="1" t="s">
        <v>2030</v>
      </c>
      <c r="G2238" s="99" t="s">
        <v>2031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50"/>
        <v>45224</v>
      </c>
      <c r="L2238" s="5">
        <f t="shared" si="751"/>
        <v>10</v>
      </c>
      <c r="M2238" s="5">
        <f t="shared" si="752"/>
        <v>2023</v>
      </c>
      <c r="N2238" s="96">
        <v>2530</v>
      </c>
      <c r="P2238" s="6">
        <f t="shared" si="753"/>
        <v>2530</v>
      </c>
      <c r="Q2238" s="7">
        <f t="shared" si="754"/>
        <v>3780189.0500000021</v>
      </c>
      <c r="R2238" s="44" t="str">
        <f>VLOOKUP(F2238,'Set up'!$A$2:$E$44,5,FALSE)</f>
        <v>Cash</v>
      </c>
    </row>
    <row r="2239" spans="1:18" ht="15" customHeight="1" x14ac:dyDescent="0.3">
      <c r="A2239" s="4">
        <v>45224</v>
      </c>
      <c r="B2239" s="5">
        <f t="shared" si="748"/>
        <v>10</v>
      </c>
      <c r="C2239" s="5">
        <f t="shared" si="749"/>
        <v>2023</v>
      </c>
      <c r="D2239" s="88" t="s">
        <v>2036</v>
      </c>
      <c r="E2239" s="5" t="str">
        <f>VLOOKUP(F2239,'Set up'!$A$2:$C$44,2,FALSE)</f>
        <v>C00000012</v>
      </c>
      <c r="F2239" s="1" t="s">
        <v>2030</v>
      </c>
      <c r="G2239" s="99" t="s">
        <v>2032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50"/>
        <v>45224</v>
      </c>
      <c r="L2239" s="5">
        <f t="shared" si="751"/>
        <v>10</v>
      </c>
      <c r="M2239" s="5">
        <f t="shared" si="752"/>
        <v>2023</v>
      </c>
      <c r="N2239" s="96">
        <v>475.2</v>
      </c>
      <c r="P2239" s="6">
        <f t="shared" si="753"/>
        <v>475.2</v>
      </c>
      <c r="Q2239" s="7">
        <f t="shared" si="754"/>
        <v>3780664.2500000023</v>
      </c>
      <c r="R2239" s="44" t="str">
        <f>VLOOKUP(F2239,'Set up'!$A$2:$E$44,5,FALSE)</f>
        <v>Cash</v>
      </c>
    </row>
    <row r="2240" spans="1:18" ht="15" customHeight="1" x14ac:dyDescent="0.3">
      <c r="A2240" s="4">
        <v>45224</v>
      </c>
      <c r="B2240" s="5">
        <f t="shared" si="748"/>
        <v>10</v>
      </c>
      <c r="C2240" s="5">
        <f t="shared" si="749"/>
        <v>2023</v>
      </c>
      <c r="D2240" s="88" t="s">
        <v>2036</v>
      </c>
      <c r="E2240" s="5" t="str">
        <f>VLOOKUP(F2240,'Set up'!$A$2:$C$44,2,FALSE)</f>
        <v>C00000012</v>
      </c>
      <c r="F2240" s="1" t="s">
        <v>2030</v>
      </c>
      <c r="G2240" s="99" t="s">
        <v>2033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50"/>
        <v>45224</v>
      </c>
      <c r="L2240" s="5">
        <f t="shared" si="751"/>
        <v>10</v>
      </c>
      <c r="M2240" s="5">
        <f t="shared" si="752"/>
        <v>2023</v>
      </c>
      <c r="N2240" s="96">
        <v>120</v>
      </c>
      <c r="P2240" s="6">
        <f t="shared" si="753"/>
        <v>120</v>
      </c>
      <c r="Q2240" s="7">
        <f t="shared" si="754"/>
        <v>3780784.2500000023</v>
      </c>
      <c r="R2240" s="44" t="str">
        <f>VLOOKUP(F2240,'Set up'!$A$2:$E$44,5,FALSE)</f>
        <v>Cash</v>
      </c>
    </row>
    <row r="2241" spans="1:18" ht="15" customHeight="1" x14ac:dyDescent="0.3">
      <c r="A2241" s="4">
        <v>45224</v>
      </c>
      <c r="B2241" s="5">
        <f t="shared" si="748"/>
        <v>10</v>
      </c>
      <c r="C2241" s="5">
        <f t="shared" si="749"/>
        <v>2023</v>
      </c>
      <c r="D2241" s="88" t="s">
        <v>2036</v>
      </c>
      <c r="E2241" s="5" t="str">
        <f>VLOOKUP(F2241,'Set up'!$A$2:$C$44,2,FALSE)</f>
        <v>C00000012</v>
      </c>
      <c r="F2241" s="1" t="s">
        <v>2030</v>
      </c>
      <c r="G2241" s="99" t="s">
        <v>2034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50"/>
        <v>45224</v>
      </c>
      <c r="L2241" s="5">
        <f t="shared" si="751"/>
        <v>10</v>
      </c>
      <c r="M2241" s="5">
        <f t="shared" si="752"/>
        <v>2023</v>
      </c>
      <c r="N2241" s="96">
        <v>310</v>
      </c>
      <c r="P2241" s="6">
        <f t="shared" si="753"/>
        <v>310</v>
      </c>
      <c r="Q2241" s="7">
        <f t="shared" si="754"/>
        <v>3781094.2500000023</v>
      </c>
      <c r="R2241" s="44" t="str">
        <f>VLOOKUP(F2241,'Set up'!$A$2:$E$44,5,FALSE)</f>
        <v>Cash</v>
      </c>
    </row>
    <row r="2242" spans="1:18" ht="15" customHeight="1" x14ac:dyDescent="0.3">
      <c r="A2242" s="4">
        <v>45224</v>
      </c>
      <c r="B2242" s="5">
        <f t="shared" si="748"/>
        <v>10</v>
      </c>
      <c r="C2242" s="5">
        <f t="shared" si="749"/>
        <v>2023</v>
      </c>
      <c r="D2242" s="88" t="s">
        <v>2036</v>
      </c>
      <c r="E2242" s="5" t="str">
        <f>VLOOKUP(F2242,'Set up'!$A$2:$C$44,2,FALSE)</f>
        <v>C00000012</v>
      </c>
      <c r="F2242" s="1" t="s">
        <v>2030</v>
      </c>
      <c r="G2242" s="99" t="s">
        <v>2035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50"/>
        <v>45224</v>
      </c>
      <c r="L2242" s="5">
        <f t="shared" si="751"/>
        <v>10</v>
      </c>
      <c r="M2242" s="5">
        <f t="shared" si="752"/>
        <v>2023</v>
      </c>
      <c r="N2242" s="96">
        <v>100</v>
      </c>
      <c r="P2242" s="6">
        <f t="shared" si="753"/>
        <v>100</v>
      </c>
      <c r="Q2242" s="7">
        <f t="shared" si="754"/>
        <v>3781194.2500000023</v>
      </c>
      <c r="R2242" s="44" t="str">
        <f>VLOOKUP(F2242,'Set up'!$A$2:$E$44,5,FALSE)</f>
        <v>Cash</v>
      </c>
    </row>
    <row r="2243" spans="1:18" ht="15" customHeight="1" x14ac:dyDescent="0.3">
      <c r="A2243" s="4">
        <v>45224</v>
      </c>
      <c r="B2243" s="5">
        <f t="shared" si="748"/>
        <v>10</v>
      </c>
      <c r="C2243" s="5">
        <f t="shared" si="749"/>
        <v>2023</v>
      </c>
      <c r="D2243" s="88" t="s">
        <v>2037</v>
      </c>
      <c r="E2243" s="5" t="str">
        <f>VLOOKUP(F2243,'Set up'!$A$2:$C$44,2,FALSE)</f>
        <v>C00000021</v>
      </c>
      <c r="F2243" s="1" t="s">
        <v>493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50"/>
        <v>45224</v>
      </c>
      <c r="L2243" s="5">
        <f t="shared" si="751"/>
        <v>10</v>
      </c>
      <c r="M2243" s="5">
        <f t="shared" si="752"/>
        <v>2023</v>
      </c>
      <c r="N2243" s="96">
        <v>1738</v>
      </c>
      <c r="P2243" s="6">
        <f t="shared" si="753"/>
        <v>1738</v>
      </c>
      <c r="Q2243" s="7">
        <f t="shared" si="754"/>
        <v>3782932.2500000023</v>
      </c>
      <c r="R2243" s="44" t="str">
        <f>VLOOKUP(F2243,'Set up'!$A$2:$E$44,5,FALSE)</f>
        <v>PD Chq</v>
      </c>
    </row>
    <row r="2244" spans="1:18" ht="15" customHeight="1" x14ac:dyDescent="0.3">
      <c r="A2244" s="4">
        <v>45224</v>
      </c>
      <c r="B2244" s="5">
        <f t="shared" si="748"/>
        <v>10</v>
      </c>
      <c r="C2244" s="5">
        <f t="shared" si="749"/>
        <v>2023</v>
      </c>
      <c r="D2244" s="88" t="s">
        <v>2037</v>
      </c>
      <c r="E2244" s="5" t="str">
        <f>VLOOKUP(F2244,'Set up'!$A$2:$C$44,2,FALSE)</f>
        <v>C00000021</v>
      </c>
      <c r="F2244" s="1" t="s">
        <v>493</v>
      </c>
      <c r="G2244" s="99" t="s">
        <v>915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50"/>
        <v>45224</v>
      </c>
      <c r="L2244" s="5">
        <f t="shared" si="751"/>
        <v>10</v>
      </c>
      <c r="M2244" s="5">
        <f t="shared" si="752"/>
        <v>2023</v>
      </c>
      <c r="N2244" s="96">
        <v>468</v>
      </c>
      <c r="P2244" s="6">
        <f t="shared" si="753"/>
        <v>468</v>
      </c>
      <c r="Q2244" s="7">
        <f t="shared" si="754"/>
        <v>3783400.2500000023</v>
      </c>
      <c r="R2244" s="44" t="str">
        <f>VLOOKUP(F2244,'Set up'!$A$2:$E$44,5,FALSE)</f>
        <v>PD Chq</v>
      </c>
    </row>
    <row r="2245" spans="1:18" ht="15" customHeight="1" x14ac:dyDescent="0.3">
      <c r="A2245" s="4">
        <v>45224</v>
      </c>
      <c r="B2245" s="5">
        <f t="shared" si="748"/>
        <v>10</v>
      </c>
      <c r="C2245" s="5">
        <f t="shared" si="749"/>
        <v>2023</v>
      </c>
      <c r="D2245" s="88" t="s">
        <v>2037</v>
      </c>
      <c r="E2245" s="5" t="str">
        <f>VLOOKUP(F2245,'Set up'!$A$2:$C$44,2,FALSE)</f>
        <v>C00000021</v>
      </c>
      <c r="F2245" s="1" t="s">
        <v>493</v>
      </c>
      <c r="G2245" s="99" t="s">
        <v>1063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50"/>
        <v>45224</v>
      </c>
      <c r="L2245" s="5">
        <f t="shared" si="751"/>
        <v>10</v>
      </c>
      <c r="M2245" s="5">
        <f t="shared" si="752"/>
        <v>2023</v>
      </c>
      <c r="N2245" s="96">
        <v>95</v>
      </c>
      <c r="P2245" s="6">
        <f t="shared" si="753"/>
        <v>95</v>
      </c>
      <c r="Q2245" s="7">
        <f t="shared" si="754"/>
        <v>3783495.2500000023</v>
      </c>
      <c r="R2245" s="44" t="str">
        <f>VLOOKUP(F2245,'Set up'!$A$2:$E$48,5,FALSE)</f>
        <v>PD Chq</v>
      </c>
    </row>
    <row r="2246" spans="1:18" ht="15" customHeight="1" x14ac:dyDescent="0.3">
      <c r="A2246" s="4">
        <v>45224</v>
      </c>
      <c r="B2246" s="5">
        <f t="shared" si="748"/>
        <v>10</v>
      </c>
      <c r="C2246" s="5">
        <f t="shared" si="749"/>
        <v>2023</v>
      </c>
      <c r="D2246" s="88" t="s">
        <v>2037</v>
      </c>
      <c r="E2246" s="5" t="str">
        <f>VLOOKUP(F2246,'Set up'!$A$2:$C$44,2,FALSE)</f>
        <v>C00000021</v>
      </c>
      <c r="F2246" s="1" t="s">
        <v>493</v>
      </c>
      <c r="G2246" s="99" t="s">
        <v>2038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50"/>
        <v>45224</v>
      </c>
      <c r="L2246" s="5">
        <f t="shared" si="751"/>
        <v>10</v>
      </c>
      <c r="M2246" s="5">
        <f t="shared" si="752"/>
        <v>2023</v>
      </c>
      <c r="N2246" s="96">
        <v>260</v>
      </c>
      <c r="P2246" s="6">
        <f t="shared" si="753"/>
        <v>260</v>
      </c>
      <c r="Q2246" s="7">
        <f t="shared" si="754"/>
        <v>3783755.2500000023</v>
      </c>
      <c r="R2246" s="44" t="str">
        <f>VLOOKUP(F2246,'Set up'!$A$2:$E$48,5,FALSE)</f>
        <v>PD Chq</v>
      </c>
    </row>
    <row r="2247" spans="1:18" ht="15" customHeight="1" x14ac:dyDescent="0.3">
      <c r="A2247" s="4">
        <v>45225</v>
      </c>
      <c r="B2247" s="5">
        <f t="shared" si="748"/>
        <v>10</v>
      </c>
      <c r="C2247" s="5">
        <f t="shared" si="749"/>
        <v>2023</v>
      </c>
      <c r="D2247" s="88" t="s">
        <v>2039</v>
      </c>
      <c r="E2247" s="5" t="str">
        <f>VLOOKUP(F2247,'Set up'!$A$2:$C$44,2,FALSE)</f>
        <v>C00000019</v>
      </c>
      <c r="F2247" s="1" t="s">
        <v>402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50"/>
        <v>45225</v>
      </c>
      <c r="L2247" s="5">
        <f t="shared" si="751"/>
        <v>10</v>
      </c>
      <c r="M2247" s="5">
        <f t="shared" si="752"/>
        <v>2023</v>
      </c>
      <c r="N2247" s="96">
        <v>1738</v>
      </c>
      <c r="P2247" s="6">
        <f t="shared" si="753"/>
        <v>1738</v>
      </c>
      <c r="Q2247" s="7">
        <f t="shared" si="754"/>
        <v>3785493.2500000023</v>
      </c>
      <c r="R2247" s="44" t="str">
        <f>VLOOKUP(F2247,'Set up'!$A$2:$E$48,5,FALSE)</f>
        <v>Trsf</v>
      </c>
    </row>
    <row r="2248" spans="1:18" ht="15" customHeight="1" x14ac:dyDescent="0.3">
      <c r="A2248" s="4">
        <v>45225</v>
      </c>
      <c r="B2248" s="5">
        <f t="shared" si="748"/>
        <v>10</v>
      </c>
      <c r="C2248" s="5">
        <f t="shared" si="749"/>
        <v>2023</v>
      </c>
      <c r="D2248" s="88" t="s">
        <v>2039</v>
      </c>
      <c r="E2248" s="5" t="str">
        <f>VLOOKUP(F2248,'Set up'!$A$2:$C$44,2,FALSE)</f>
        <v>C00000019</v>
      </c>
      <c r="F2248" s="1" t="s">
        <v>402</v>
      </c>
      <c r="G2248" s="99" t="s">
        <v>1413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50"/>
        <v>45225</v>
      </c>
      <c r="L2248" s="5">
        <f t="shared" si="751"/>
        <v>10</v>
      </c>
      <c r="M2248" s="5">
        <f t="shared" si="752"/>
        <v>2023</v>
      </c>
      <c r="N2248" s="96">
        <v>405</v>
      </c>
      <c r="P2248" s="6">
        <f t="shared" si="753"/>
        <v>405</v>
      </c>
      <c r="Q2248" s="7">
        <f t="shared" si="754"/>
        <v>3785898.2500000023</v>
      </c>
      <c r="R2248" s="44" t="str">
        <f>VLOOKUP(F2248,'Set up'!$A$2:$E$48,5,FALSE)</f>
        <v>Trsf</v>
      </c>
    </row>
    <row r="2249" spans="1:18" ht="15" customHeight="1" x14ac:dyDescent="0.3">
      <c r="A2249" s="4">
        <v>45225</v>
      </c>
      <c r="B2249" s="5">
        <f t="shared" si="748"/>
        <v>10</v>
      </c>
      <c r="C2249" s="5">
        <f t="shared" si="749"/>
        <v>2023</v>
      </c>
      <c r="D2249" s="88" t="s">
        <v>2039</v>
      </c>
      <c r="E2249" s="5" t="str">
        <f>VLOOKUP(F2249,'Set up'!$A$2:$C$44,2,FALSE)</f>
        <v>C00000019</v>
      </c>
      <c r="F2249" s="1" t="s">
        <v>402</v>
      </c>
      <c r="G2249" s="99" t="s">
        <v>793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50"/>
        <v>45225</v>
      </c>
      <c r="L2249" s="5">
        <f t="shared" si="751"/>
        <v>10</v>
      </c>
      <c r="M2249" s="5">
        <f t="shared" si="752"/>
        <v>2023</v>
      </c>
      <c r="N2249" s="96">
        <v>187.5</v>
      </c>
      <c r="P2249" s="6">
        <f t="shared" si="753"/>
        <v>187.5</v>
      </c>
      <c r="Q2249" s="7">
        <f t="shared" si="754"/>
        <v>3786085.7500000023</v>
      </c>
      <c r="R2249" s="44" t="str">
        <f>VLOOKUP(F2249,'Set up'!$A$2:$E$48,5,FALSE)</f>
        <v>Trsf</v>
      </c>
    </row>
    <row r="2250" spans="1:18" ht="15" customHeight="1" x14ac:dyDescent="0.3">
      <c r="A2250" s="4">
        <v>45225</v>
      </c>
      <c r="B2250" s="5">
        <f t="shared" si="748"/>
        <v>10</v>
      </c>
      <c r="C2250" s="5">
        <f t="shared" si="749"/>
        <v>2023</v>
      </c>
      <c r="D2250" s="88" t="s">
        <v>2039</v>
      </c>
      <c r="E2250" s="5" t="str">
        <f>VLOOKUP(F2250,'Set up'!$A$2:$C$44,2,FALSE)</f>
        <v>C00000019</v>
      </c>
      <c r="F2250" s="1" t="s">
        <v>402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50"/>
        <v>45225</v>
      </c>
      <c r="L2250" s="5">
        <f t="shared" si="751"/>
        <v>10</v>
      </c>
      <c r="M2250" s="5">
        <f t="shared" si="752"/>
        <v>2023</v>
      </c>
      <c r="N2250" s="96">
        <v>105</v>
      </c>
      <c r="P2250" s="6">
        <f t="shared" si="753"/>
        <v>105</v>
      </c>
      <c r="Q2250" s="7">
        <f t="shared" si="754"/>
        <v>3786190.7500000023</v>
      </c>
      <c r="R2250" s="44" t="str">
        <f>VLOOKUP(F2250,'Set up'!$A$2:$E$48,5,FALSE)</f>
        <v>Trsf</v>
      </c>
    </row>
    <row r="2251" spans="1:18" ht="15" customHeight="1" x14ac:dyDescent="0.3">
      <c r="A2251" s="4">
        <v>45225</v>
      </c>
      <c r="B2251" s="5">
        <f t="shared" si="748"/>
        <v>10</v>
      </c>
      <c r="C2251" s="5">
        <f t="shared" si="749"/>
        <v>2023</v>
      </c>
      <c r="D2251" s="88" t="s">
        <v>2039</v>
      </c>
      <c r="E2251" s="5" t="str">
        <f>VLOOKUP(F2251,'Set up'!$A$2:$C$44,2,FALSE)</f>
        <v>C00000019</v>
      </c>
      <c r="F2251" s="1" t="s">
        <v>402</v>
      </c>
      <c r="G2251" s="99" t="s">
        <v>951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50"/>
        <v>45225</v>
      </c>
      <c r="L2251" s="5">
        <f t="shared" si="751"/>
        <v>10</v>
      </c>
      <c r="M2251" s="5">
        <f t="shared" si="752"/>
        <v>2023</v>
      </c>
      <c r="N2251" s="96">
        <v>100</v>
      </c>
      <c r="P2251" s="6">
        <f t="shared" si="753"/>
        <v>100</v>
      </c>
      <c r="Q2251" s="7">
        <f t="shared" si="754"/>
        <v>3786290.7500000023</v>
      </c>
      <c r="R2251" s="44" t="str">
        <f>VLOOKUP(F2251,'Set up'!$A$2:$E$48,5,FALSE)</f>
        <v>Trsf</v>
      </c>
    </row>
    <row r="2252" spans="1:18" ht="15" customHeight="1" x14ac:dyDescent="0.3">
      <c r="A2252" s="4">
        <v>45225</v>
      </c>
      <c r="B2252" s="5">
        <f t="shared" si="748"/>
        <v>10</v>
      </c>
      <c r="C2252" s="5">
        <f t="shared" si="749"/>
        <v>2023</v>
      </c>
      <c r="D2252" s="88" t="s">
        <v>2040</v>
      </c>
      <c r="E2252" s="5" t="str">
        <f>VLOOKUP(F2252,'Set up'!$A$2:$C$44,2,FALSE)</f>
        <v>C00000042</v>
      </c>
      <c r="F2252" s="1" t="s">
        <v>2020</v>
      </c>
      <c r="G2252" s="99" t="s">
        <v>1075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50"/>
        <v>45225</v>
      </c>
      <c r="L2252" s="5">
        <f t="shared" si="751"/>
        <v>10</v>
      </c>
      <c r="M2252" s="5">
        <f t="shared" si="752"/>
        <v>2023</v>
      </c>
      <c r="N2252" s="96">
        <v>1000</v>
      </c>
      <c r="P2252" s="6">
        <f t="shared" si="753"/>
        <v>1000</v>
      </c>
      <c r="Q2252" s="7">
        <f t="shared" si="754"/>
        <v>3787290.7500000023</v>
      </c>
      <c r="R2252" s="44" t="str">
        <f>VLOOKUP(F2252,'Set up'!$A$2:$E$48,5,FALSE)</f>
        <v>Trsf</v>
      </c>
    </row>
    <row r="2253" spans="1:18" ht="15" customHeight="1" x14ac:dyDescent="0.3">
      <c r="A2253" s="4">
        <v>45226</v>
      </c>
      <c r="B2253" s="5">
        <f t="shared" si="748"/>
        <v>10</v>
      </c>
      <c r="C2253" s="5">
        <f t="shared" si="749"/>
        <v>2023</v>
      </c>
      <c r="D2253" s="88" t="s">
        <v>2041</v>
      </c>
      <c r="E2253" s="5" t="str">
        <f>VLOOKUP(F2253,'Set up'!$A$2:$C$44,2,FALSE)</f>
        <v>C00000019</v>
      </c>
      <c r="F2253" s="1" t="s">
        <v>402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50"/>
        <v>45226</v>
      </c>
      <c r="L2253" s="5">
        <f t="shared" si="751"/>
        <v>10</v>
      </c>
      <c r="M2253" s="5">
        <f t="shared" si="752"/>
        <v>2023</v>
      </c>
      <c r="N2253" s="96">
        <v>258</v>
      </c>
      <c r="P2253" s="6">
        <f t="shared" si="753"/>
        <v>258</v>
      </c>
      <c r="Q2253" s="7">
        <f t="shared" si="754"/>
        <v>3787548.7500000023</v>
      </c>
      <c r="R2253" s="44" t="str">
        <f>VLOOKUP(F2253,'Set up'!$A$2:$E$48,5,FALSE)</f>
        <v>Trsf</v>
      </c>
    </row>
    <row r="2254" spans="1:18" ht="15" customHeight="1" x14ac:dyDescent="0.3">
      <c r="A2254" s="4">
        <v>45226</v>
      </c>
      <c r="B2254" s="5">
        <f t="shared" si="748"/>
        <v>10</v>
      </c>
      <c r="C2254" s="5">
        <f t="shared" si="749"/>
        <v>2023</v>
      </c>
      <c r="D2254" s="88" t="s">
        <v>2041</v>
      </c>
      <c r="E2254" s="5" t="str">
        <f>VLOOKUP(F2254,'Set up'!$A$2:$C$44,2,FALSE)</f>
        <v>C00000019</v>
      </c>
      <c r="F2254" s="1" t="s">
        <v>402</v>
      </c>
      <c r="G2254" s="99" t="s">
        <v>1471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50"/>
        <v>45226</v>
      </c>
      <c r="L2254" s="5">
        <f t="shared" si="751"/>
        <v>10</v>
      </c>
      <c r="M2254" s="5">
        <f t="shared" si="752"/>
        <v>2023</v>
      </c>
      <c r="N2254" s="96">
        <v>390</v>
      </c>
      <c r="P2254" s="6">
        <f t="shared" si="753"/>
        <v>390</v>
      </c>
      <c r="Q2254" s="7">
        <f t="shared" si="754"/>
        <v>3787938.7500000023</v>
      </c>
      <c r="R2254" s="44" t="str">
        <f>VLOOKUP(F2254,'Set up'!$A$2:$E$48,5,FALSE)</f>
        <v>Trsf</v>
      </c>
    </row>
    <row r="2255" spans="1:18" ht="15" customHeight="1" x14ac:dyDescent="0.3">
      <c r="A2255" s="4">
        <v>45226</v>
      </c>
      <c r="B2255" s="5">
        <f t="shared" si="748"/>
        <v>10</v>
      </c>
      <c r="C2255" s="5">
        <f t="shared" si="749"/>
        <v>2023</v>
      </c>
      <c r="D2255" s="88" t="s">
        <v>2042</v>
      </c>
      <c r="E2255" s="5" t="str">
        <f>VLOOKUP(F2255,'Set up'!$A$2:$C$44,2,FALSE)</f>
        <v>C00000034</v>
      </c>
      <c r="F2255" s="1" t="s">
        <v>1198</v>
      </c>
      <c r="G2255" s="11" t="s">
        <v>1353</v>
      </c>
      <c r="H2255" s="5">
        <v>5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50"/>
        <v>45226</v>
      </c>
      <c r="L2255" s="5">
        <f t="shared" si="751"/>
        <v>10</v>
      </c>
      <c r="M2255" s="5">
        <f t="shared" si="752"/>
        <v>2023</v>
      </c>
      <c r="N2255" s="96">
        <v>695</v>
      </c>
      <c r="P2255" s="6">
        <f t="shared" si="753"/>
        <v>695</v>
      </c>
      <c r="Q2255" s="7">
        <f t="shared" si="754"/>
        <v>3788633.7500000023</v>
      </c>
      <c r="R2255" s="44" t="str">
        <f>VLOOKUP(F2255,'Set up'!$A$2:$E$48,5,FALSE)</f>
        <v>Trsf</v>
      </c>
    </row>
    <row r="2256" spans="1:18" ht="15" customHeight="1" x14ac:dyDescent="0.3">
      <c r="A2256" s="4">
        <v>45227</v>
      </c>
      <c r="B2256" s="5">
        <f t="shared" si="748"/>
        <v>10</v>
      </c>
      <c r="C2256" s="5">
        <f t="shared" si="749"/>
        <v>2023</v>
      </c>
      <c r="D2256" s="88" t="s">
        <v>2043</v>
      </c>
      <c r="E2256" s="5" t="str">
        <f>VLOOKUP(F2256,'Set up'!$A$2:$C$44,2,FALSE)</f>
        <v>C00000042</v>
      </c>
      <c r="F2256" s="1" t="s">
        <v>2020</v>
      </c>
      <c r="G2256" s="99" t="s">
        <v>1112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50"/>
        <v>45227</v>
      </c>
      <c r="L2256" s="5">
        <f t="shared" si="751"/>
        <v>10</v>
      </c>
      <c r="M2256" s="5">
        <f t="shared" si="752"/>
        <v>2023</v>
      </c>
      <c r="N2256" s="96">
        <v>187.5</v>
      </c>
      <c r="P2256" s="6">
        <f t="shared" si="753"/>
        <v>187.5</v>
      </c>
      <c r="Q2256" s="7">
        <f t="shared" si="754"/>
        <v>3788821.2500000023</v>
      </c>
      <c r="R2256" s="44" t="str">
        <f>VLOOKUP(F2256,'Set up'!$A$2:$E$48,5,FALSE)</f>
        <v>Trsf</v>
      </c>
    </row>
    <row r="2257" spans="1:18" ht="15" customHeight="1" x14ac:dyDescent="0.3">
      <c r="A2257" s="4">
        <v>45227</v>
      </c>
      <c r="B2257" s="5">
        <f t="shared" si="748"/>
        <v>10</v>
      </c>
      <c r="C2257" s="5">
        <f t="shared" si="749"/>
        <v>2023</v>
      </c>
      <c r="D2257" s="88" t="s">
        <v>2044</v>
      </c>
      <c r="E2257" s="5" t="str">
        <f>VLOOKUP(F2257,'Set up'!$A$2:$C$44,2,FALSE)</f>
        <v>C00000042</v>
      </c>
      <c r="F2257" s="1" t="s">
        <v>2020</v>
      </c>
      <c r="G2257" s="99" t="s">
        <v>1736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50"/>
        <v>45227</v>
      </c>
      <c r="L2257" s="5">
        <f t="shared" si="751"/>
        <v>10</v>
      </c>
      <c r="M2257" s="5">
        <f t="shared" si="752"/>
        <v>2023</v>
      </c>
      <c r="N2257" s="96">
        <v>4884</v>
      </c>
      <c r="P2257" s="6">
        <f t="shared" si="753"/>
        <v>4884</v>
      </c>
      <c r="Q2257" s="7">
        <f t="shared" si="754"/>
        <v>3793705.2500000023</v>
      </c>
      <c r="R2257" s="44" t="str">
        <f>VLOOKUP(F2257,'Set up'!$A$2:$E$48,5,FALSE)</f>
        <v>Trsf</v>
      </c>
    </row>
    <row r="2258" spans="1:18" ht="15" customHeight="1" x14ac:dyDescent="0.3">
      <c r="A2258" s="4">
        <v>45227</v>
      </c>
      <c r="B2258" s="5">
        <f t="shared" si="748"/>
        <v>10</v>
      </c>
      <c r="C2258" s="5">
        <f t="shared" si="749"/>
        <v>2023</v>
      </c>
      <c r="D2258" s="88" t="s">
        <v>2044</v>
      </c>
      <c r="E2258" s="5" t="str">
        <f>VLOOKUP(F2258,'Set up'!$A$2:$C$44,2,FALSE)</f>
        <v>C00000042</v>
      </c>
      <c r="F2258" s="1" t="s">
        <v>2020</v>
      </c>
      <c r="G2258" s="99" t="s">
        <v>915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50"/>
        <v>45227</v>
      </c>
      <c r="L2258" s="5">
        <f t="shared" si="751"/>
        <v>10</v>
      </c>
      <c r="M2258" s="5">
        <f t="shared" si="752"/>
        <v>2023</v>
      </c>
      <c r="N2258" s="96">
        <v>1620</v>
      </c>
      <c r="P2258" s="6">
        <f t="shared" si="753"/>
        <v>1620</v>
      </c>
      <c r="Q2258" s="7">
        <f t="shared" si="754"/>
        <v>3795325.2500000023</v>
      </c>
      <c r="R2258" s="44" t="str">
        <f>VLOOKUP(F2258,'Set up'!$A$2:$E$48,5,FALSE)</f>
        <v>Trsf</v>
      </c>
    </row>
    <row r="2259" spans="1:18" ht="15" customHeight="1" x14ac:dyDescent="0.3">
      <c r="A2259" s="4">
        <v>45227</v>
      </c>
      <c r="B2259" s="5">
        <f t="shared" ref="B2259:B2260" si="755">MONTH(A2259)</f>
        <v>10</v>
      </c>
      <c r="C2259" s="5">
        <f t="shared" ref="C2259:C2260" si="756">YEAR(A2259)</f>
        <v>2023</v>
      </c>
      <c r="D2259" s="88" t="s">
        <v>2044</v>
      </c>
      <c r="E2259" s="5" t="str">
        <f>VLOOKUP(F2259,'Set up'!$A$2:$C$44,2,FALSE)</f>
        <v>C00000042</v>
      </c>
      <c r="F2259" s="1" t="s">
        <v>2020</v>
      </c>
      <c r="G2259" s="99" t="s">
        <v>1925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57">A2259+J2259</f>
        <v>45227</v>
      </c>
      <c r="L2259" s="5">
        <f t="shared" ref="L2259:L2260" si="758">MONTH(K2259)</f>
        <v>10</v>
      </c>
      <c r="M2259" s="5">
        <f t="shared" ref="M2259:M2260" si="759">YEAR(K2259)</f>
        <v>2023</v>
      </c>
      <c r="N2259" s="96">
        <v>936</v>
      </c>
      <c r="P2259" s="6">
        <f t="shared" ref="P2259:P2260" si="760">SUM(N2259+O2259)</f>
        <v>936</v>
      </c>
      <c r="Q2259" s="7">
        <f t="shared" ref="Q2259:Q2260" si="761">SUM(Q2258+N2259)</f>
        <v>3796261.2500000023</v>
      </c>
      <c r="R2259" s="44" t="str">
        <f>VLOOKUP(F2259,'Set up'!$A$2:$E$48,5,FALSE)</f>
        <v>Trsf</v>
      </c>
    </row>
    <row r="2260" spans="1:18" ht="15" customHeight="1" x14ac:dyDescent="0.3">
      <c r="A2260" s="4">
        <v>45229</v>
      </c>
      <c r="B2260" s="5">
        <f t="shared" si="755"/>
        <v>10</v>
      </c>
      <c r="C2260" s="5">
        <f t="shared" si="756"/>
        <v>2023</v>
      </c>
      <c r="D2260" s="88" t="s">
        <v>2045</v>
      </c>
      <c r="E2260" s="5" t="str">
        <f>VLOOKUP(F2260,'Set up'!$A$2:$C$44,2,FALSE)</f>
        <v>C00000037</v>
      </c>
      <c r="F2260" s="1" t="s">
        <v>1311</v>
      </c>
      <c r="G2260" s="99" t="s">
        <v>1897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57"/>
        <v>45259</v>
      </c>
      <c r="L2260" s="5">
        <f t="shared" si="758"/>
        <v>11</v>
      </c>
      <c r="M2260" s="5">
        <f t="shared" si="759"/>
        <v>2023</v>
      </c>
      <c r="N2260" s="96">
        <v>8690</v>
      </c>
      <c r="P2260" s="6">
        <f t="shared" si="760"/>
        <v>8690</v>
      </c>
      <c r="Q2260" s="7">
        <f t="shared" si="761"/>
        <v>3804951.2500000023</v>
      </c>
      <c r="R2260" s="44" t="str">
        <f>VLOOKUP(F2260,'Set up'!$A$2:$E$48,5,FALSE)</f>
        <v>Chq</v>
      </c>
    </row>
    <row r="2261" spans="1:18" ht="15" customHeight="1" x14ac:dyDescent="0.3">
      <c r="A2261" s="4">
        <v>45229</v>
      </c>
      <c r="B2261" s="5">
        <f t="shared" ref="B2261:B2324" si="762">MONTH(A2261)</f>
        <v>10</v>
      </c>
      <c r="C2261" s="5">
        <f t="shared" ref="C2261:C2324" si="763">YEAR(A2261)</f>
        <v>2023</v>
      </c>
      <c r="D2261" s="88" t="s">
        <v>2045</v>
      </c>
      <c r="E2261" s="5" t="str">
        <f>VLOOKUP(F2261,'Set up'!$A$2:$C$44,2,FALSE)</f>
        <v>C00000037</v>
      </c>
      <c r="F2261" s="1" t="s">
        <v>1311</v>
      </c>
      <c r="G2261" s="99" t="s">
        <v>1547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324" si="764">A2261+J2261</f>
        <v>45259</v>
      </c>
      <c r="L2261" s="5">
        <f t="shared" ref="L2261:L2324" si="765">MONTH(K2261)</f>
        <v>11</v>
      </c>
      <c r="M2261" s="5">
        <f t="shared" ref="M2261:M2324" si="766">YEAR(K2261)</f>
        <v>2023</v>
      </c>
      <c r="N2261" s="96">
        <v>2613</v>
      </c>
      <c r="P2261" s="6">
        <f t="shared" ref="P2261:P2324" si="767">SUM(N2261+O2261)</f>
        <v>2613</v>
      </c>
      <c r="Q2261" s="7">
        <f t="shared" ref="Q2261:Q2324" si="768">SUM(Q2260+N2261)</f>
        <v>3807564.2500000023</v>
      </c>
      <c r="R2261" s="44" t="str">
        <f>VLOOKUP(F2261,'Set up'!$A$2:$E$48,5,FALSE)</f>
        <v>Chq</v>
      </c>
    </row>
    <row r="2262" spans="1:18" ht="15" customHeight="1" x14ac:dyDescent="0.3">
      <c r="A2262" s="4">
        <v>45229</v>
      </c>
      <c r="B2262" s="5">
        <f t="shared" si="762"/>
        <v>10</v>
      </c>
      <c r="C2262" s="5">
        <f t="shared" si="763"/>
        <v>2023</v>
      </c>
      <c r="D2262" s="88" t="s">
        <v>2045</v>
      </c>
      <c r="E2262" s="5" t="str">
        <f>VLOOKUP(F2262,'Set up'!$A$2:$C$44,2,FALSE)</f>
        <v>C00000037</v>
      </c>
      <c r="F2262" s="1" t="s">
        <v>1311</v>
      </c>
      <c r="G2262" s="99" t="s">
        <v>709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64"/>
        <v>45259</v>
      </c>
      <c r="L2262" s="5">
        <f t="shared" si="765"/>
        <v>11</v>
      </c>
      <c r="M2262" s="5">
        <f t="shared" si="766"/>
        <v>2023</v>
      </c>
      <c r="N2262" s="96">
        <v>842.4</v>
      </c>
      <c r="P2262" s="6">
        <f t="shared" si="767"/>
        <v>842.4</v>
      </c>
      <c r="Q2262" s="7">
        <f t="shared" si="768"/>
        <v>3808406.6500000022</v>
      </c>
      <c r="R2262" s="44" t="str">
        <f>VLOOKUP(F2262,'Set up'!$A$2:$E$48,5,FALSE)</f>
        <v>Chq</v>
      </c>
    </row>
    <row r="2263" spans="1:18" ht="15" customHeight="1" x14ac:dyDescent="0.3">
      <c r="A2263" s="4">
        <v>45229</v>
      </c>
      <c r="B2263" s="5">
        <f t="shared" si="762"/>
        <v>10</v>
      </c>
      <c r="C2263" s="5">
        <f t="shared" si="763"/>
        <v>2023</v>
      </c>
      <c r="D2263" s="88" t="s">
        <v>2045</v>
      </c>
      <c r="E2263" s="5" t="str">
        <f>VLOOKUP(F2263,'Set up'!$A$2:$C$44,2,FALSE)</f>
        <v>C00000037</v>
      </c>
      <c r="F2263" s="1" t="s">
        <v>1311</v>
      </c>
      <c r="G2263" s="99" t="s">
        <v>1407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64"/>
        <v>45259</v>
      </c>
      <c r="L2263" s="5">
        <f t="shared" si="765"/>
        <v>11</v>
      </c>
      <c r="M2263" s="5">
        <f t="shared" si="766"/>
        <v>2023</v>
      </c>
      <c r="N2263" s="96">
        <v>288</v>
      </c>
      <c r="P2263" s="6">
        <f t="shared" si="767"/>
        <v>288</v>
      </c>
      <c r="Q2263" s="7">
        <f t="shared" si="768"/>
        <v>3808694.6500000022</v>
      </c>
      <c r="R2263" s="44" t="str">
        <f>VLOOKUP(F2263,'Set up'!$A$2:$E$48,5,FALSE)</f>
        <v>Chq</v>
      </c>
    </row>
    <row r="2264" spans="1:18" ht="15" customHeight="1" x14ac:dyDescent="0.3">
      <c r="A2264" s="4">
        <v>45229</v>
      </c>
      <c r="B2264" s="5">
        <f t="shared" si="762"/>
        <v>10</v>
      </c>
      <c r="C2264" s="5">
        <f t="shared" si="763"/>
        <v>2023</v>
      </c>
      <c r="D2264" s="88" t="s">
        <v>2045</v>
      </c>
      <c r="E2264" s="5" t="str">
        <f>VLOOKUP(F2264,'Set up'!$A$2:$C$44,2,FALSE)</f>
        <v>C00000037</v>
      </c>
      <c r="F2264" s="1" t="s">
        <v>1311</v>
      </c>
      <c r="G2264" s="99" t="s">
        <v>1112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64"/>
        <v>45259</v>
      </c>
      <c r="L2264" s="5">
        <f t="shared" si="765"/>
        <v>11</v>
      </c>
      <c r="M2264" s="5">
        <f t="shared" si="766"/>
        <v>2023</v>
      </c>
      <c r="N2264" s="96">
        <v>625</v>
      </c>
      <c r="P2264" s="6">
        <f t="shared" si="767"/>
        <v>625</v>
      </c>
      <c r="Q2264" s="7">
        <f t="shared" si="768"/>
        <v>3809319.6500000022</v>
      </c>
      <c r="R2264" s="44" t="str">
        <f>VLOOKUP(F2264,'Set up'!$A$2:$E$48,5,FALSE)</f>
        <v>Chq</v>
      </c>
    </row>
    <row r="2265" spans="1:18" ht="15" customHeight="1" x14ac:dyDescent="0.3">
      <c r="A2265" s="4">
        <v>45229</v>
      </c>
      <c r="B2265" s="5">
        <f t="shared" si="762"/>
        <v>10</v>
      </c>
      <c r="C2265" s="5">
        <f t="shared" si="763"/>
        <v>2023</v>
      </c>
      <c r="D2265" s="88" t="s">
        <v>2045</v>
      </c>
      <c r="E2265" s="5" t="str">
        <f>VLOOKUP(F2265,'Set up'!$A$2:$C$44,2,FALSE)</f>
        <v>C00000037</v>
      </c>
      <c r="F2265" s="1" t="s">
        <v>1311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64"/>
        <v>45259</v>
      </c>
      <c r="L2265" s="5">
        <f t="shared" si="765"/>
        <v>11</v>
      </c>
      <c r="M2265" s="5">
        <f t="shared" si="766"/>
        <v>2023</v>
      </c>
      <c r="N2265" s="96">
        <v>260</v>
      </c>
      <c r="P2265" s="6">
        <f t="shared" si="767"/>
        <v>260</v>
      </c>
      <c r="Q2265" s="7">
        <f t="shared" si="768"/>
        <v>3809579.6500000022</v>
      </c>
      <c r="R2265" s="44" t="str">
        <f>VLOOKUP(F2265,'Set up'!$A$2:$E$48,5,FALSE)</f>
        <v>Chq</v>
      </c>
    </row>
    <row r="2266" spans="1:18" ht="15" customHeight="1" x14ac:dyDescent="0.3">
      <c r="A2266" s="4">
        <v>45229</v>
      </c>
      <c r="B2266" s="5">
        <f t="shared" si="762"/>
        <v>10</v>
      </c>
      <c r="C2266" s="5">
        <f t="shared" si="763"/>
        <v>2023</v>
      </c>
      <c r="D2266" s="88" t="s">
        <v>2045</v>
      </c>
      <c r="E2266" s="5" t="str">
        <f>VLOOKUP(F2266,'Set up'!$A$2:$C$44,2,FALSE)</f>
        <v>C00000037</v>
      </c>
      <c r="F2266" s="1" t="s">
        <v>1311</v>
      </c>
      <c r="G2266" s="99" t="s">
        <v>1063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64"/>
        <v>45259</v>
      </c>
      <c r="L2266" s="5">
        <f t="shared" si="765"/>
        <v>11</v>
      </c>
      <c r="M2266" s="5">
        <f t="shared" si="766"/>
        <v>2023</v>
      </c>
      <c r="N2266" s="96">
        <v>285</v>
      </c>
      <c r="P2266" s="6">
        <f t="shared" si="767"/>
        <v>285</v>
      </c>
      <c r="Q2266" s="7">
        <f t="shared" si="768"/>
        <v>3809864.6500000022</v>
      </c>
      <c r="R2266" s="44" t="str">
        <f>VLOOKUP(F2266,'Set up'!$A$2:$E$48,5,FALSE)</f>
        <v>Chq</v>
      </c>
    </row>
    <row r="2267" spans="1:18" ht="15" customHeight="1" x14ac:dyDescent="0.3">
      <c r="A2267" s="4">
        <v>45229</v>
      </c>
      <c r="B2267" s="5">
        <f t="shared" si="762"/>
        <v>10</v>
      </c>
      <c r="C2267" s="5">
        <f t="shared" si="763"/>
        <v>2023</v>
      </c>
      <c r="D2267" s="88" t="s">
        <v>2045</v>
      </c>
      <c r="E2267" s="5" t="str">
        <f>VLOOKUP(F2267,'Set up'!$A$2:$C$44,2,FALSE)</f>
        <v>C00000037</v>
      </c>
      <c r="F2267" s="1" t="s">
        <v>1311</v>
      </c>
      <c r="G2267" s="99" t="s">
        <v>1548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64"/>
        <v>45259</v>
      </c>
      <c r="L2267" s="5">
        <f t="shared" si="765"/>
        <v>11</v>
      </c>
      <c r="M2267" s="5">
        <f t="shared" si="766"/>
        <v>2023</v>
      </c>
      <c r="N2267" s="96">
        <v>930</v>
      </c>
      <c r="P2267" s="6">
        <f t="shared" si="767"/>
        <v>930</v>
      </c>
      <c r="Q2267" s="7">
        <f t="shared" si="768"/>
        <v>3810794.6500000022</v>
      </c>
      <c r="R2267" s="44" t="str">
        <f>VLOOKUP(F2267,'Set up'!$A$2:$E$48,5,FALSE)</f>
        <v>Chq</v>
      </c>
    </row>
    <row r="2268" spans="1:18" ht="15" customHeight="1" x14ac:dyDescent="0.3">
      <c r="A2268" s="4">
        <v>45229</v>
      </c>
      <c r="B2268" s="5">
        <f t="shared" si="762"/>
        <v>10</v>
      </c>
      <c r="C2268" s="5">
        <f t="shared" si="763"/>
        <v>2023</v>
      </c>
      <c r="D2268" s="88" t="s">
        <v>2045</v>
      </c>
      <c r="E2268" s="5" t="str">
        <f>VLOOKUP(F2268,'Set up'!$A$2:$C$44,2,FALSE)</f>
        <v>C00000037</v>
      </c>
      <c r="F2268" s="1" t="s">
        <v>1311</v>
      </c>
      <c r="G2268" s="99" t="s">
        <v>1401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64"/>
        <v>45259</v>
      </c>
      <c r="L2268" s="5">
        <f t="shared" si="765"/>
        <v>11</v>
      </c>
      <c r="M2268" s="5">
        <f t="shared" si="766"/>
        <v>2023</v>
      </c>
      <c r="N2268" s="96">
        <v>930</v>
      </c>
      <c r="P2268" s="6">
        <f t="shared" si="767"/>
        <v>930</v>
      </c>
      <c r="Q2268" s="7">
        <f t="shared" si="768"/>
        <v>3811724.6500000022</v>
      </c>
      <c r="R2268" s="44" t="str">
        <f>VLOOKUP(F2268,'Set up'!$A$2:$E$48,5,FALSE)</f>
        <v>Chq</v>
      </c>
    </row>
    <row r="2269" spans="1:18" ht="15" customHeight="1" x14ac:dyDescent="0.3">
      <c r="A2269" s="121">
        <v>45229</v>
      </c>
      <c r="B2269" s="122">
        <f t="shared" si="762"/>
        <v>10</v>
      </c>
      <c r="C2269" s="122">
        <f t="shared" si="763"/>
        <v>2023</v>
      </c>
      <c r="D2269" s="123" t="s">
        <v>2050</v>
      </c>
      <c r="E2269" s="122" t="s">
        <v>2023</v>
      </c>
      <c r="F2269" s="10" t="s">
        <v>2020</v>
      </c>
      <c r="G2269" s="124" t="s">
        <v>1401</v>
      </c>
      <c r="H2269" s="122">
        <v>1</v>
      </c>
      <c r="I2269" s="122" t="str">
        <f>VLOOKUP(F2269,'Set up'!$A$2:$C$44,3,FALSE)</f>
        <v>Cash</v>
      </c>
      <c r="J2269" s="122">
        <f>VLOOKUP(F2269,'Set up'!$A$2:$D$44,4,FALSE)</f>
        <v>0</v>
      </c>
      <c r="K2269" s="121">
        <f t="shared" si="764"/>
        <v>45229</v>
      </c>
      <c r="L2269" s="122">
        <f t="shared" si="765"/>
        <v>10</v>
      </c>
      <c r="M2269" s="122">
        <f t="shared" si="766"/>
        <v>2023</v>
      </c>
      <c r="N2269" s="125">
        <v>1000</v>
      </c>
      <c r="O2269" s="34"/>
      <c r="P2269" s="34">
        <f t="shared" si="767"/>
        <v>1000</v>
      </c>
      <c r="Q2269" s="126">
        <f t="shared" si="768"/>
        <v>3812724.6500000022</v>
      </c>
      <c r="R2269" s="44" t="str">
        <f>VLOOKUP(F2269,'Set up'!$A$2:$E$48,5,FALSE)</f>
        <v>Trsf</v>
      </c>
    </row>
    <row r="2270" spans="1:18" ht="15" customHeight="1" x14ac:dyDescent="0.3">
      <c r="A2270" s="4">
        <v>45231</v>
      </c>
      <c r="B2270" s="5">
        <f t="shared" si="762"/>
        <v>11</v>
      </c>
      <c r="C2270" s="5">
        <f t="shared" si="763"/>
        <v>2023</v>
      </c>
      <c r="D2270" s="88" t="s">
        <v>2051</v>
      </c>
      <c r="E2270" s="5" t="s">
        <v>228</v>
      </c>
      <c r="F2270" s="1" t="s">
        <v>1455</v>
      </c>
      <c r="G2270" s="95" t="s">
        <v>1741</v>
      </c>
      <c r="H2270" s="5">
        <v>1</v>
      </c>
      <c r="I2270" s="5" t="str">
        <f>VLOOKUP(F2270,'Set up'!$A$2:$C$44,3,FALSE)</f>
        <v>Cash</v>
      </c>
      <c r="J2270" s="5">
        <f>VLOOKUP(F2270,'Set up'!$A$2:$D$44,4,FALSE)</f>
        <v>0</v>
      </c>
      <c r="K2270" s="4">
        <f t="shared" si="764"/>
        <v>45231</v>
      </c>
      <c r="L2270" s="5">
        <f t="shared" si="765"/>
        <v>11</v>
      </c>
      <c r="M2270" s="5">
        <f t="shared" si="766"/>
        <v>2023</v>
      </c>
      <c r="N2270" s="96">
        <v>1826</v>
      </c>
      <c r="P2270" s="6">
        <f t="shared" si="767"/>
        <v>1826</v>
      </c>
      <c r="Q2270" s="7">
        <f t="shared" si="768"/>
        <v>3814550.6500000022</v>
      </c>
      <c r="R2270" s="44" t="str">
        <f>VLOOKUP(F2270,'Set up'!$A$2:$E$48,5,FALSE)</f>
        <v>Chq</v>
      </c>
    </row>
    <row r="2271" spans="1:18" x14ac:dyDescent="0.3">
      <c r="A2271" s="4">
        <v>45231</v>
      </c>
      <c r="B2271" s="5">
        <f t="shared" si="762"/>
        <v>11</v>
      </c>
      <c r="C2271" s="5">
        <f t="shared" si="763"/>
        <v>2023</v>
      </c>
      <c r="D2271" s="88" t="s">
        <v>2051</v>
      </c>
      <c r="E2271" s="5" t="s">
        <v>228</v>
      </c>
      <c r="F2271" s="1" t="s">
        <v>1455</v>
      </c>
      <c r="G2271" s="90" t="s">
        <v>1742</v>
      </c>
      <c r="H2271" s="5">
        <v>2</v>
      </c>
      <c r="I2271" s="5" t="str">
        <f>VLOOKUP(F2271,'Set up'!$A$2:$C$44,3,FALSE)</f>
        <v>Cash</v>
      </c>
      <c r="J2271" s="5">
        <f>VLOOKUP(F2271,'Set up'!$A$2:$D$44,4,FALSE)</f>
        <v>0</v>
      </c>
      <c r="K2271" s="4">
        <f t="shared" si="764"/>
        <v>45231</v>
      </c>
      <c r="L2271" s="5">
        <f t="shared" si="765"/>
        <v>11</v>
      </c>
      <c r="M2271" s="5">
        <f t="shared" si="766"/>
        <v>2023</v>
      </c>
      <c r="N2271" s="96">
        <v>853.2</v>
      </c>
      <c r="P2271" s="6">
        <f t="shared" si="767"/>
        <v>853.2</v>
      </c>
      <c r="Q2271" s="7">
        <f t="shared" si="768"/>
        <v>3815403.8500000024</v>
      </c>
      <c r="R2271" s="44" t="str">
        <f>VLOOKUP(F2271,'Set up'!$A$2:$E$48,5,FALSE)</f>
        <v>Chq</v>
      </c>
    </row>
    <row r="2272" spans="1:18" x14ac:dyDescent="0.3">
      <c r="A2272" s="4">
        <v>45231</v>
      </c>
      <c r="B2272" s="5">
        <f t="shared" si="762"/>
        <v>11</v>
      </c>
      <c r="C2272" s="5">
        <f t="shared" si="763"/>
        <v>2023</v>
      </c>
      <c r="D2272" s="88" t="s">
        <v>2051</v>
      </c>
      <c r="E2272" s="5" t="s">
        <v>228</v>
      </c>
      <c r="F2272" s="1" t="s">
        <v>1455</v>
      </c>
      <c r="G2272" s="90" t="s">
        <v>1743</v>
      </c>
      <c r="H2272" s="5">
        <v>1</v>
      </c>
      <c r="I2272" s="5" t="str">
        <f>VLOOKUP(F2272,'Set up'!$A$2:$C$44,3,FALSE)</f>
        <v>Cash</v>
      </c>
      <c r="J2272" s="5">
        <f>VLOOKUP(F2272,'Set up'!$A$2:$D$44,4,FALSE)</f>
        <v>0</v>
      </c>
      <c r="K2272" s="4">
        <f t="shared" si="764"/>
        <v>45231</v>
      </c>
      <c r="L2272" s="5">
        <f t="shared" si="765"/>
        <v>11</v>
      </c>
      <c r="M2272" s="5">
        <f t="shared" si="766"/>
        <v>2023</v>
      </c>
      <c r="N2272" s="96">
        <v>426.6</v>
      </c>
      <c r="P2272" s="6">
        <f>SUM(N2272+O2272)</f>
        <v>426.6</v>
      </c>
      <c r="Q2272" s="7">
        <f t="shared" si="768"/>
        <v>3815830.4500000025</v>
      </c>
      <c r="R2272" s="44" t="str">
        <f>VLOOKUP(F2272,'Set up'!$A$2:$E$48,5,FALSE)</f>
        <v>Chq</v>
      </c>
    </row>
    <row r="2273" spans="1:18" x14ac:dyDescent="0.3">
      <c r="A2273" s="4">
        <v>45231</v>
      </c>
      <c r="B2273" s="5">
        <f t="shared" si="762"/>
        <v>11</v>
      </c>
      <c r="C2273" s="5">
        <f t="shared" si="763"/>
        <v>2023</v>
      </c>
      <c r="D2273" s="88" t="s">
        <v>2051</v>
      </c>
      <c r="E2273" s="5" t="s">
        <v>228</v>
      </c>
      <c r="F2273" s="1" t="s">
        <v>1455</v>
      </c>
      <c r="G2273" s="99" t="s">
        <v>44</v>
      </c>
      <c r="H2273" s="5">
        <v>2</v>
      </c>
      <c r="I2273" s="5" t="str">
        <f>VLOOKUP(F2273,'Set up'!$A$2:$C$44,3,FALSE)</f>
        <v>Cash</v>
      </c>
      <c r="J2273" s="5">
        <f>VLOOKUP(F2273,'Set up'!$A$2:$D$44,4,FALSE)</f>
        <v>0</v>
      </c>
      <c r="K2273" s="4">
        <f t="shared" si="764"/>
        <v>45231</v>
      </c>
      <c r="L2273" s="5">
        <f t="shared" si="765"/>
        <v>11</v>
      </c>
      <c r="M2273" s="5">
        <f t="shared" si="766"/>
        <v>2023</v>
      </c>
      <c r="N2273" s="96">
        <v>516</v>
      </c>
      <c r="P2273" s="6">
        <f t="shared" si="767"/>
        <v>516</v>
      </c>
      <c r="Q2273" s="7">
        <f t="shared" si="768"/>
        <v>3816346.4500000025</v>
      </c>
      <c r="R2273" s="44" t="str">
        <f>VLOOKUP(F2273,'Set up'!$A$2:$E$48,5,FALSE)</f>
        <v>Chq</v>
      </c>
    </row>
    <row r="2274" spans="1:18" x14ac:dyDescent="0.3">
      <c r="A2274" s="4">
        <v>45231</v>
      </c>
      <c r="B2274" s="5">
        <f t="shared" si="762"/>
        <v>11</v>
      </c>
      <c r="C2274" s="5">
        <f t="shared" si="763"/>
        <v>2023</v>
      </c>
      <c r="D2274" s="88" t="s">
        <v>2051</v>
      </c>
      <c r="E2274" s="5" t="s">
        <v>228</v>
      </c>
      <c r="F2274" s="1" t="s">
        <v>1455</v>
      </c>
      <c r="G2274" s="90" t="s">
        <v>17</v>
      </c>
      <c r="H2274" s="5">
        <v>1</v>
      </c>
      <c r="I2274" s="5" t="str">
        <f>VLOOKUP(F2274,'Set up'!$A$2:$C$44,3,FALSE)</f>
        <v>Cash</v>
      </c>
      <c r="J2274" s="5">
        <f>VLOOKUP(F2274,'Set up'!$A$2:$D$44,4,FALSE)</f>
        <v>0</v>
      </c>
      <c r="K2274" s="4">
        <f t="shared" si="764"/>
        <v>45231</v>
      </c>
      <c r="L2274" s="5">
        <f t="shared" si="765"/>
        <v>11</v>
      </c>
      <c r="M2274" s="5">
        <f t="shared" si="766"/>
        <v>2023</v>
      </c>
      <c r="N2274" s="96">
        <v>110</v>
      </c>
      <c r="P2274" s="6">
        <f t="shared" si="767"/>
        <v>110</v>
      </c>
      <c r="Q2274" s="7">
        <f t="shared" si="768"/>
        <v>3816456.4500000025</v>
      </c>
      <c r="R2274" s="44" t="str">
        <f>VLOOKUP(F2274,'Set up'!$A$2:$E$48,5,FALSE)</f>
        <v>Chq</v>
      </c>
    </row>
    <row r="2275" spans="1:18" x14ac:dyDescent="0.3">
      <c r="A2275" s="4">
        <v>45233</v>
      </c>
      <c r="B2275" s="5">
        <f t="shared" si="762"/>
        <v>11</v>
      </c>
      <c r="C2275" s="5">
        <f t="shared" si="763"/>
        <v>2023</v>
      </c>
      <c r="D2275" s="88" t="s">
        <v>2052</v>
      </c>
      <c r="E2275" s="5" t="s">
        <v>1699</v>
      </c>
      <c r="F2275" s="1" t="s">
        <v>2030</v>
      </c>
      <c r="G2275" s="90" t="s">
        <v>1260</v>
      </c>
      <c r="H2275" s="5">
        <v>3</v>
      </c>
      <c r="I2275" s="5" t="str">
        <f>VLOOKUP(F2275,'Set up'!$A$2:$C$44,3,FALSE)</f>
        <v>Cash</v>
      </c>
      <c r="J2275" s="5">
        <f>VLOOKUP(F2275,'Set up'!$A$2:$D$44,4,FALSE)</f>
        <v>0</v>
      </c>
      <c r="K2275" s="4">
        <f t="shared" si="764"/>
        <v>45233</v>
      </c>
      <c r="L2275" s="5">
        <f t="shared" si="765"/>
        <v>11</v>
      </c>
      <c r="M2275" s="5">
        <f t="shared" si="766"/>
        <v>2023</v>
      </c>
      <c r="N2275" s="96">
        <v>270</v>
      </c>
      <c r="P2275" s="6">
        <f t="shared" si="767"/>
        <v>270</v>
      </c>
      <c r="Q2275" s="7">
        <f t="shared" si="768"/>
        <v>3816726.4500000025</v>
      </c>
      <c r="R2275" s="44" t="str">
        <f>VLOOKUP(F2275,'Set up'!$A$2:$E$48,5,FALSE)</f>
        <v>Cash</v>
      </c>
    </row>
    <row r="2276" spans="1:18" x14ac:dyDescent="0.3">
      <c r="A2276" s="4">
        <v>45233</v>
      </c>
      <c r="B2276" s="5">
        <f t="shared" si="762"/>
        <v>11</v>
      </c>
      <c r="C2276" s="5">
        <f t="shared" si="763"/>
        <v>2023</v>
      </c>
      <c r="D2276" s="88" t="s">
        <v>2052</v>
      </c>
      <c r="E2276" s="5" t="s">
        <v>1699</v>
      </c>
      <c r="F2276" s="1" t="s">
        <v>2030</v>
      </c>
      <c r="G2276" s="11" t="s">
        <v>915</v>
      </c>
      <c r="H2276" s="5">
        <v>1</v>
      </c>
      <c r="I2276" s="5" t="str">
        <f>VLOOKUP(F2276,'Set up'!$A$2:$C$44,3,FALSE)</f>
        <v>Cash</v>
      </c>
      <c r="J2276" s="5">
        <f>VLOOKUP(F2276,'Set up'!$A$2:$D$44,4,FALSE)</f>
        <v>0</v>
      </c>
      <c r="K2276" s="4">
        <f t="shared" si="764"/>
        <v>45233</v>
      </c>
      <c r="L2276" s="5">
        <f t="shared" si="765"/>
        <v>11</v>
      </c>
      <c r="M2276" s="5">
        <f t="shared" si="766"/>
        <v>2023</v>
      </c>
      <c r="N2276" s="96">
        <v>264</v>
      </c>
      <c r="P2276" s="6">
        <f t="shared" si="767"/>
        <v>264</v>
      </c>
      <c r="Q2276" s="7">
        <f t="shared" si="768"/>
        <v>3816990.4500000025</v>
      </c>
      <c r="R2276" s="44" t="str">
        <f>VLOOKUP(F2276,'Set up'!$A$2:$E$48,5,FALSE)</f>
        <v>Cash</v>
      </c>
    </row>
    <row r="2277" spans="1:18" x14ac:dyDescent="0.3">
      <c r="A2277" s="4">
        <v>45233</v>
      </c>
      <c r="B2277" s="5">
        <f t="shared" si="762"/>
        <v>11</v>
      </c>
      <c r="C2277" s="5">
        <f t="shared" si="763"/>
        <v>2023</v>
      </c>
      <c r="D2277" s="88" t="s">
        <v>2052</v>
      </c>
      <c r="E2277" s="5" t="s">
        <v>1699</v>
      </c>
      <c r="F2277" s="1" t="s">
        <v>2030</v>
      </c>
      <c r="G2277" s="90" t="s">
        <v>2035</v>
      </c>
      <c r="H2277" s="5">
        <v>1</v>
      </c>
      <c r="I2277" s="5" t="str">
        <f>VLOOKUP(F2277,'Set up'!$A$2:$C$44,3,FALSE)</f>
        <v>Cash</v>
      </c>
      <c r="J2277" s="5">
        <f>VLOOKUP(F2277,'Set up'!$A$2:$D$44,4,FALSE)</f>
        <v>0</v>
      </c>
      <c r="K2277" s="4">
        <f t="shared" si="764"/>
        <v>45233</v>
      </c>
      <c r="L2277" s="5">
        <f t="shared" si="765"/>
        <v>11</v>
      </c>
      <c r="M2277" s="5">
        <f t="shared" si="766"/>
        <v>2023</v>
      </c>
      <c r="N2277" s="96">
        <v>100</v>
      </c>
      <c r="P2277" s="6">
        <f t="shared" si="767"/>
        <v>100</v>
      </c>
      <c r="Q2277" s="7">
        <f t="shared" si="768"/>
        <v>3817090.4500000025</v>
      </c>
      <c r="R2277" s="44" t="str">
        <f>VLOOKUP(F2277,'Set up'!$A$2:$E$48,5,FALSE)</f>
        <v>Cash</v>
      </c>
    </row>
    <row r="2278" spans="1:18" x14ac:dyDescent="0.3">
      <c r="A2278" s="4">
        <v>45233</v>
      </c>
      <c r="B2278" s="5">
        <f t="shared" si="762"/>
        <v>11</v>
      </c>
      <c r="C2278" s="5">
        <f t="shared" si="763"/>
        <v>2023</v>
      </c>
      <c r="D2278" s="88" t="s">
        <v>2053</v>
      </c>
      <c r="E2278" s="5" t="s">
        <v>401</v>
      </c>
      <c r="F2278" s="1" t="s">
        <v>402</v>
      </c>
      <c r="G2278" s="90" t="s">
        <v>95</v>
      </c>
      <c r="H2278" s="5">
        <v>1</v>
      </c>
      <c r="I2278" s="5" t="str">
        <f>VLOOKUP(F2278,'Set up'!$A$2:$C$44,3,FALSE)</f>
        <v>Cash</v>
      </c>
      <c r="J2278" s="5">
        <f>VLOOKUP(F2278,'Set up'!$A$2:$D$44,4,FALSE)</f>
        <v>0</v>
      </c>
      <c r="K2278" s="4">
        <f t="shared" si="764"/>
        <v>45233</v>
      </c>
      <c r="L2278" s="5">
        <f t="shared" si="765"/>
        <v>11</v>
      </c>
      <c r="M2278" s="5">
        <f t="shared" si="766"/>
        <v>2023</v>
      </c>
      <c r="N2278" s="96">
        <v>1738</v>
      </c>
      <c r="P2278" s="6">
        <f t="shared" si="767"/>
        <v>1738</v>
      </c>
      <c r="Q2278" s="7">
        <f t="shared" si="768"/>
        <v>3818828.4500000025</v>
      </c>
      <c r="R2278" s="44" t="str">
        <f>VLOOKUP(F2278,'Set up'!$A$2:$E$48,5,FALSE)</f>
        <v>Trsf</v>
      </c>
    </row>
    <row r="2279" spans="1:18" x14ac:dyDescent="0.3">
      <c r="A2279" s="4">
        <v>45233</v>
      </c>
      <c r="B2279" s="5">
        <f t="shared" si="762"/>
        <v>11</v>
      </c>
      <c r="C2279" s="5">
        <f t="shared" si="763"/>
        <v>2023</v>
      </c>
      <c r="D2279" s="88" t="s">
        <v>2053</v>
      </c>
      <c r="E2279" s="5" t="s">
        <v>401</v>
      </c>
      <c r="F2279" s="1" t="s">
        <v>402</v>
      </c>
      <c r="G2279" s="90" t="s">
        <v>1413</v>
      </c>
      <c r="H2279" s="5">
        <v>1</v>
      </c>
      <c r="I2279" s="5" t="str">
        <f>VLOOKUP(F2279,'Set up'!$A$2:$C$44,3,FALSE)</f>
        <v>Cash</v>
      </c>
      <c r="J2279" s="5">
        <f>VLOOKUP(F2279,'Set up'!$A$2:$D$44,4,FALSE)</f>
        <v>0</v>
      </c>
      <c r="K2279" s="4">
        <f t="shared" si="764"/>
        <v>45233</v>
      </c>
      <c r="L2279" s="5">
        <f t="shared" si="765"/>
        <v>11</v>
      </c>
      <c r="M2279" s="5">
        <f t="shared" si="766"/>
        <v>2023</v>
      </c>
      <c r="N2279" s="96">
        <v>405</v>
      </c>
      <c r="P2279" s="6">
        <f t="shared" si="767"/>
        <v>405</v>
      </c>
      <c r="Q2279" s="7">
        <f t="shared" si="768"/>
        <v>3819233.4500000025</v>
      </c>
      <c r="R2279" s="44" t="str">
        <f>VLOOKUP(F2279,'Set up'!$A$2:$E$48,5,FALSE)</f>
        <v>Trsf</v>
      </c>
    </row>
    <row r="2280" spans="1:18" x14ac:dyDescent="0.3">
      <c r="A2280" s="4">
        <v>45233</v>
      </c>
      <c r="B2280" s="5">
        <f t="shared" si="762"/>
        <v>11</v>
      </c>
      <c r="C2280" s="5">
        <f t="shared" si="763"/>
        <v>2023</v>
      </c>
      <c r="D2280" s="88" t="s">
        <v>2053</v>
      </c>
      <c r="E2280" s="5" t="s">
        <v>401</v>
      </c>
      <c r="F2280" s="1" t="s">
        <v>402</v>
      </c>
      <c r="G2280" s="90" t="s">
        <v>793</v>
      </c>
      <c r="H2280" s="5">
        <v>2</v>
      </c>
      <c r="I2280" s="5" t="str">
        <f>VLOOKUP(F2280,'Set up'!$A$2:$C$44,3,FALSE)</f>
        <v>Cash</v>
      </c>
      <c r="J2280" s="5">
        <f>VLOOKUP(F2280,'Set up'!$A$2:$D$44,4,FALSE)</f>
        <v>0</v>
      </c>
      <c r="K2280" s="4">
        <f t="shared" si="764"/>
        <v>45233</v>
      </c>
      <c r="L2280" s="5">
        <f t="shared" si="765"/>
        <v>11</v>
      </c>
      <c r="M2280" s="5">
        <f t="shared" si="766"/>
        <v>2023</v>
      </c>
      <c r="N2280" s="96">
        <v>125</v>
      </c>
      <c r="P2280" s="6">
        <f t="shared" si="767"/>
        <v>125</v>
      </c>
      <c r="Q2280" s="7">
        <f t="shared" si="768"/>
        <v>3819358.4500000025</v>
      </c>
      <c r="R2280" s="44" t="str">
        <f>VLOOKUP(F2280,'Set up'!$A$2:$E$48,5,FALSE)</f>
        <v>Trsf</v>
      </c>
    </row>
    <row r="2281" spans="1:18" x14ac:dyDescent="0.3">
      <c r="A2281" s="4">
        <v>45233</v>
      </c>
      <c r="B2281" s="5">
        <f t="shared" si="762"/>
        <v>11</v>
      </c>
      <c r="C2281" s="5">
        <f t="shared" si="763"/>
        <v>2023</v>
      </c>
      <c r="D2281" s="88" t="s">
        <v>2053</v>
      </c>
      <c r="E2281" s="5" t="s">
        <v>401</v>
      </c>
      <c r="F2281" s="1" t="s">
        <v>402</v>
      </c>
      <c r="G2281" s="90" t="s">
        <v>1889</v>
      </c>
      <c r="H2281" s="5">
        <v>1</v>
      </c>
      <c r="I2281" s="5" t="str">
        <f>VLOOKUP(F2281,'Set up'!$A$2:$C$44,3,FALSE)</f>
        <v>Cash</v>
      </c>
      <c r="J2281" s="5">
        <f>VLOOKUP(F2281,'Set up'!$A$2:$D$44,4,FALSE)</f>
        <v>0</v>
      </c>
      <c r="K2281" s="4">
        <f t="shared" si="764"/>
        <v>45233</v>
      </c>
      <c r="L2281" s="5">
        <f t="shared" si="765"/>
        <v>11</v>
      </c>
      <c r="M2281" s="5">
        <f t="shared" si="766"/>
        <v>2023</v>
      </c>
      <c r="N2281" s="96">
        <v>150</v>
      </c>
      <c r="P2281" s="6">
        <f t="shared" si="767"/>
        <v>150</v>
      </c>
      <c r="Q2281" s="7">
        <f t="shared" si="768"/>
        <v>3819508.4500000025</v>
      </c>
      <c r="R2281" s="44" t="str">
        <f>VLOOKUP(F2281,'Set up'!$A$2:$E$48,5,FALSE)</f>
        <v>Trsf</v>
      </c>
    </row>
    <row r="2282" spans="1:18" x14ac:dyDescent="0.3">
      <c r="A2282" s="4">
        <v>45234</v>
      </c>
      <c r="B2282" s="5">
        <f t="shared" si="762"/>
        <v>11</v>
      </c>
      <c r="C2282" s="5">
        <f t="shared" si="763"/>
        <v>2023</v>
      </c>
      <c r="D2282" s="88" t="s">
        <v>2054</v>
      </c>
      <c r="E2282" s="5" t="s">
        <v>1204</v>
      </c>
      <c r="F2282" s="1" t="s">
        <v>1198</v>
      </c>
      <c r="G2282" s="11" t="s">
        <v>2014</v>
      </c>
      <c r="H2282" s="5">
        <v>1</v>
      </c>
      <c r="I2282" s="5" t="str">
        <f>VLOOKUP(F2282,'Set up'!$A$2:$C$44,3,FALSE)</f>
        <v>Cash</v>
      </c>
      <c r="J2282" s="5">
        <f>VLOOKUP(F2282,'Set up'!$A$2:$D$44,4,FALSE)</f>
        <v>0</v>
      </c>
      <c r="K2282" s="4">
        <f t="shared" si="764"/>
        <v>45234</v>
      </c>
      <c r="L2282" s="5">
        <f t="shared" si="765"/>
        <v>11</v>
      </c>
      <c r="M2282" s="5">
        <f t="shared" si="766"/>
        <v>2023</v>
      </c>
      <c r="N2282" s="96">
        <v>1777.5</v>
      </c>
      <c r="P2282" s="6">
        <f t="shared" si="767"/>
        <v>1777.5</v>
      </c>
      <c r="Q2282" s="7">
        <f t="shared" si="768"/>
        <v>3821285.9500000025</v>
      </c>
      <c r="R2282" s="44" t="str">
        <f>VLOOKUP(F2282,'Set up'!$A$2:$E$48,5,FALSE)</f>
        <v>Trsf</v>
      </c>
    </row>
    <row r="2283" spans="1:18" x14ac:dyDescent="0.3">
      <c r="A2283" s="4">
        <v>45234</v>
      </c>
      <c r="B2283" s="5">
        <f t="shared" si="762"/>
        <v>11</v>
      </c>
      <c r="C2283" s="5">
        <f t="shared" si="763"/>
        <v>2023</v>
      </c>
      <c r="D2283" s="88" t="s">
        <v>2054</v>
      </c>
      <c r="E2283" s="5" t="s">
        <v>1204</v>
      </c>
      <c r="F2283" s="1" t="s">
        <v>1198</v>
      </c>
      <c r="G2283" s="11" t="s">
        <v>1433</v>
      </c>
      <c r="H2283" s="5">
        <v>1</v>
      </c>
      <c r="I2283" s="5" t="str">
        <f>VLOOKUP(F2283,'Set up'!$A$2:$C$44,3,FALSE)</f>
        <v>Cash</v>
      </c>
      <c r="J2283" s="5">
        <f>VLOOKUP(F2283,'Set up'!$A$2:$D$44,4,FALSE)</f>
        <v>0</v>
      </c>
      <c r="K2283" s="4">
        <f t="shared" si="764"/>
        <v>45234</v>
      </c>
      <c r="L2283" s="5">
        <f t="shared" si="765"/>
        <v>11</v>
      </c>
      <c r="M2283" s="5">
        <f t="shared" si="766"/>
        <v>2023</v>
      </c>
      <c r="N2283" s="96">
        <v>219</v>
      </c>
      <c r="P2283" s="6">
        <f t="shared" si="767"/>
        <v>219</v>
      </c>
      <c r="Q2283" s="7">
        <f t="shared" si="768"/>
        <v>3821504.9500000025</v>
      </c>
      <c r="R2283" s="44" t="str">
        <f>VLOOKUP(F2283,'Set up'!$A$2:$E$48,5,FALSE)</f>
        <v>Trsf</v>
      </c>
    </row>
    <row r="2284" spans="1:18" x14ac:dyDescent="0.3">
      <c r="A2284" s="4">
        <v>45234</v>
      </c>
      <c r="B2284" s="5">
        <f t="shared" si="762"/>
        <v>11</v>
      </c>
      <c r="C2284" s="5">
        <f t="shared" si="763"/>
        <v>2023</v>
      </c>
      <c r="D2284" s="88" t="s">
        <v>2054</v>
      </c>
      <c r="E2284" s="5" t="s">
        <v>1204</v>
      </c>
      <c r="F2284" s="1" t="s">
        <v>1198</v>
      </c>
      <c r="G2284" s="11" t="s">
        <v>1799</v>
      </c>
      <c r="H2284" s="5">
        <v>2</v>
      </c>
      <c r="I2284" s="5" t="str">
        <f>VLOOKUP(F2284,'Set up'!$A$2:$C$44,3,FALSE)</f>
        <v>Cash</v>
      </c>
      <c r="J2284" s="5">
        <f>VLOOKUP(F2284,'Set up'!$A$2:$D$44,4,FALSE)</f>
        <v>0</v>
      </c>
      <c r="K2284" s="4">
        <f t="shared" si="764"/>
        <v>45234</v>
      </c>
      <c r="L2284" s="5">
        <f t="shared" si="765"/>
        <v>11</v>
      </c>
      <c r="M2284" s="5">
        <f t="shared" si="766"/>
        <v>2023</v>
      </c>
      <c r="N2284" s="96">
        <v>438</v>
      </c>
      <c r="P2284" s="6">
        <f t="shared" si="767"/>
        <v>438</v>
      </c>
      <c r="Q2284" s="7">
        <f t="shared" si="768"/>
        <v>3821942.9500000025</v>
      </c>
      <c r="R2284" s="44" t="str">
        <f>VLOOKUP(F2284,'Set up'!$A$2:$E$48,5,FALSE)</f>
        <v>Trsf</v>
      </c>
    </row>
    <row r="2285" spans="1:18" x14ac:dyDescent="0.3">
      <c r="A2285" s="4">
        <v>45234</v>
      </c>
      <c r="B2285" s="5">
        <f t="shared" si="762"/>
        <v>11</v>
      </c>
      <c r="C2285" s="5">
        <f t="shared" si="763"/>
        <v>2023</v>
      </c>
      <c r="D2285" s="88" t="s">
        <v>2054</v>
      </c>
      <c r="E2285" s="5" t="s">
        <v>1204</v>
      </c>
      <c r="F2285" s="1" t="s">
        <v>1198</v>
      </c>
      <c r="G2285" s="89" t="s">
        <v>1820</v>
      </c>
      <c r="H2285" s="5">
        <v>1</v>
      </c>
      <c r="I2285" s="5" t="str">
        <f>VLOOKUP(F2285,'Set up'!$A$2:$C$44,3,FALSE)</f>
        <v>Cash</v>
      </c>
      <c r="J2285" s="5">
        <f>VLOOKUP(F2285,'Set up'!$A$2:$D$44,4,FALSE)</f>
        <v>0</v>
      </c>
      <c r="K2285" s="4">
        <f t="shared" si="764"/>
        <v>45234</v>
      </c>
      <c r="L2285" s="5">
        <f t="shared" si="765"/>
        <v>11</v>
      </c>
      <c r="M2285" s="5">
        <f t="shared" si="766"/>
        <v>2023</v>
      </c>
      <c r="N2285" s="96">
        <v>236</v>
      </c>
      <c r="P2285" s="6">
        <f t="shared" si="767"/>
        <v>236</v>
      </c>
      <c r="Q2285" s="7">
        <f t="shared" si="768"/>
        <v>3822178.9500000025</v>
      </c>
      <c r="R2285" s="44" t="str">
        <f>VLOOKUP(F2285,'Set up'!$A$2:$E$48,5,FALSE)</f>
        <v>Trsf</v>
      </c>
    </row>
    <row r="2286" spans="1:18" x14ac:dyDescent="0.3">
      <c r="A2286" s="4">
        <v>45234</v>
      </c>
      <c r="B2286" s="5">
        <f t="shared" si="762"/>
        <v>11</v>
      </c>
      <c r="C2286" s="5">
        <f t="shared" si="763"/>
        <v>2023</v>
      </c>
      <c r="D2286" s="88" t="s">
        <v>2054</v>
      </c>
      <c r="E2286" s="5" t="s">
        <v>1204</v>
      </c>
      <c r="F2286" s="1" t="s">
        <v>1198</v>
      </c>
      <c r="G2286" s="90" t="s">
        <v>1063</v>
      </c>
      <c r="H2286" s="5">
        <v>1</v>
      </c>
      <c r="I2286" s="5" t="str">
        <f>VLOOKUP(F2286,'Set up'!$A$2:$C$44,3,FALSE)</f>
        <v>Cash</v>
      </c>
      <c r="J2286" s="5">
        <f>VLOOKUP(F2286,'Set up'!$A$2:$D$44,4,FALSE)</f>
        <v>0</v>
      </c>
      <c r="K2286" s="4">
        <f t="shared" si="764"/>
        <v>45234</v>
      </c>
      <c r="L2286" s="5">
        <f t="shared" si="765"/>
        <v>11</v>
      </c>
      <c r="M2286" s="5">
        <f t="shared" si="766"/>
        <v>2023</v>
      </c>
      <c r="N2286" s="96">
        <v>95</v>
      </c>
      <c r="P2286" s="6">
        <f t="shared" si="767"/>
        <v>95</v>
      </c>
      <c r="Q2286" s="7">
        <f t="shared" si="768"/>
        <v>3822273.9500000025</v>
      </c>
      <c r="R2286" s="44" t="str">
        <f>VLOOKUP(F2286,'Set up'!$A$2:$E$48,5,FALSE)</f>
        <v>Trsf</v>
      </c>
    </row>
    <row r="2287" spans="1:18" x14ac:dyDescent="0.3">
      <c r="A2287" s="4">
        <v>45234</v>
      </c>
      <c r="B2287" s="5">
        <f t="shared" si="762"/>
        <v>11</v>
      </c>
      <c r="C2287" s="5">
        <f t="shared" si="763"/>
        <v>2023</v>
      </c>
      <c r="D2287" s="88" t="s">
        <v>2054</v>
      </c>
      <c r="E2287" s="5" t="s">
        <v>1204</v>
      </c>
      <c r="F2287" s="1" t="s">
        <v>1198</v>
      </c>
      <c r="G2287" s="90" t="s">
        <v>1112</v>
      </c>
      <c r="H2287" s="5">
        <v>5</v>
      </c>
      <c r="I2287" s="5" t="str">
        <f>VLOOKUP(F2287,'Set up'!$A$2:$C$44,3,FALSE)</f>
        <v>Cash</v>
      </c>
      <c r="J2287" s="5">
        <f>VLOOKUP(F2287,'Set up'!$A$2:$D$44,4,FALSE)</f>
        <v>0</v>
      </c>
      <c r="K2287" s="4">
        <f t="shared" si="764"/>
        <v>45234</v>
      </c>
      <c r="L2287" s="5">
        <f t="shared" si="765"/>
        <v>11</v>
      </c>
      <c r="M2287" s="5">
        <f t="shared" si="766"/>
        <v>2023</v>
      </c>
      <c r="N2287" s="96">
        <v>312.5</v>
      </c>
      <c r="P2287" s="6">
        <f t="shared" si="767"/>
        <v>312.5</v>
      </c>
      <c r="Q2287" s="7">
        <f t="shared" si="768"/>
        <v>3822586.4500000025</v>
      </c>
      <c r="R2287" s="44" t="str">
        <f>VLOOKUP(F2287,'Set up'!$A$2:$E$48,5,FALSE)</f>
        <v>Trsf</v>
      </c>
    </row>
    <row r="2288" spans="1:18" x14ac:dyDescent="0.3">
      <c r="A2288" s="4">
        <v>45236</v>
      </c>
      <c r="B2288" s="5">
        <f t="shared" si="762"/>
        <v>11</v>
      </c>
      <c r="C2288" s="5">
        <f t="shared" si="763"/>
        <v>2023</v>
      </c>
      <c r="D2288" s="88" t="s">
        <v>2055</v>
      </c>
      <c r="E2288" s="5" t="s">
        <v>2023</v>
      </c>
      <c r="F2288" s="1" t="s">
        <v>2020</v>
      </c>
      <c r="G2288" s="90" t="s">
        <v>1112</v>
      </c>
      <c r="H2288" s="5">
        <v>7</v>
      </c>
      <c r="I2288" s="5" t="str">
        <f>VLOOKUP(F2288,'Set up'!$A$2:$C$44,3,FALSE)</f>
        <v>Cash</v>
      </c>
      <c r="J2288" s="5">
        <f>VLOOKUP(F2288,'Set up'!$A$2:$D$44,4,FALSE)</f>
        <v>0</v>
      </c>
      <c r="K2288" s="4">
        <f t="shared" si="764"/>
        <v>45236</v>
      </c>
      <c r="L2288" s="5">
        <f t="shared" si="765"/>
        <v>11</v>
      </c>
      <c r="M2288" s="5">
        <f t="shared" si="766"/>
        <v>2023</v>
      </c>
      <c r="N2288" s="96">
        <v>437.5</v>
      </c>
      <c r="P2288" s="6">
        <f t="shared" si="767"/>
        <v>437.5</v>
      </c>
      <c r="Q2288" s="7">
        <f t="shared" si="768"/>
        <v>3823023.9500000025</v>
      </c>
      <c r="R2288" s="44" t="str">
        <f>VLOOKUP(F2288,'Set up'!$A$2:$E$48,5,FALSE)</f>
        <v>Trsf</v>
      </c>
    </row>
    <row r="2289" spans="1:18" x14ac:dyDescent="0.3">
      <c r="A2289" s="4">
        <v>45236</v>
      </c>
      <c r="B2289" s="5">
        <f t="shared" si="762"/>
        <v>11</v>
      </c>
      <c r="C2289" s="5">
        <f t="shared" si="763"/>
        <v>2023</v>
      </c>
      <c r="D2289" s="88" t="s">
        <v>2056</v>
      </c>
      <c r="E2289" s="5" t="s">
        <v>2023</v>
      </c>
      <c r="F2289" s="1" t="s">
        <v>2020</v>
      </c>
      <c r="G2289" s="103" t="s">
        <v>1736</v>
      </c>
      <c r="H2289" s="5">
        <v>7</v>
      </c>
      <c r="I2289" s="5" t="str">
        <f>VLOOKUP(F2289,'Set up'!$A$2:$C$44,3,FALSE)</f>
        <v>Cash</v>
      </c>
      <c r="J2289" s="5">
        <f>VLOOKUP(F2289,'Set up'!$A$2:$D$44,4,FALSE)</f>
        <v>0</v>
      </c>
      <c r="K2289" s="4">
        <f t="shared" si="764"/>
        <v>45236</v>
      </c>
      <c r="L2289" s="5">
        <f t="shared" si="765"/>
        <v>11</v>
      </c>
      <c r="M2289" s="5">
        <f t="shared" si="766"/>
        <v>2023</v>
      </c>
      <c r="N2289" s="96">
        <v>11242</v>
      </c>
      <c r="P2289" s="6">
        <f t="shared" si="767"/>
        <v>11242</v>
      </c>
      <c r="Q2289" s="7">
        <f t="shared" si="768"/>
        <v>3834265.9500000025</v>
      </c>
      <c r="R2289" s="44" t="str">
        <f>VLOOKUP(F2289,'Set up'!$A$2:$E$48,5,FALSE)</f>
        <v>Trsf</v>
      </c>
    </row>
    <row r="2290" spans="1:18" x14ac:dyDescent="0.3">
      <c r="A2290" s="4">
        <v>45236</v>
      </c>
      <c r="B2290" s="5">
        <f t="shared" si="762"/>
        <v>11</v>
      </c>
      <c r="C2290" s="5">
        <f t="shared" si="763"/>
        <v>2023</v>
      </c>
      <c r="D2290" s="88" t="s">
        <v>2056</v>
      </c>
      <c r="E2290" s="5" t="s">
        <v>2023</v>
      </c>
      <c r="F2290" s="1" t="s">
        <v>2020</v>
      </c>
      <c r="G2290" s="90" t="s">
        <v>915</v>
      </c>
      <c r="H2290" s="5">
        <v>22</v>
      </c>
      <c r="I2290" s="5" t="str">
        <f>VLOOKUP(F2290,'Set up'!$A$2:$C$44,3,FALSE)</f>
        <v>Cash</v>
      </c>
      <c r="J2290" s="5">
        <f>VLOOKUP(F2290,'Set up'!$A$2:$D$44,4,FALSE)</f>
        <v>0</v>
      </c>
      <c r="K2290" s="4">
        <f t="shared" si="764"/>
        <v>45236</v>
      </c>
      <c r="L2290" s="5">
        <f t="shared" si="765"/>
        <v>11</v>
      </c>
      <c r="M2290" s="5">
        <f t="shared" si="766"/>
        <v>2023</v>
      </c>
      <c r="N2290" s="96">
        <v>3828</v>
      </c>
      <c r="P2290" s="6">
        <f t="shared" si="767"/>
        <v>3828</v>
      </c>
      <c r="Q2290" s="7">
        <f t="shared" si="768"/>
        <v>3838093.9500000025</v>
      </c>
      <c r="R2290" s="44" t="str">
        <f>VLOOKUP(F2290,'Set up'!$A$2:$E$48,5,FALSE)</f>
        <v>Trsf</v>
      </c>
    </row>
    <row r="2291" spans="1:18" x14ac:dyDescent="0.3">
      <c r="A2291" s="4">
        <v>45236</v>
      </c>
      <c r="B2291" s="5">
        <f t="shared" si="762"/>
        <v>11</v>
      </c>
      <c r="C2291" s="5">
        <f t="shared" si="763"/>
        <v>2023</v>
      </c>
      <c r="D2291" s="88" t="s">
        <v>2056</v>
      </c>
      <c r="E2291" s="5" t="s">
        <v>2023</v>
      </c>
      <c r="F2291" s="1" t="s">
        <v>2020</v>
      </c>
      <c r="G2291" s="90" t="s">
        <v>1925</v>
      </c>
      <c r="H2291" s="5">
        <v>11</v>
      </c>
      <c r="I2291" s="5" t="str">
        <f>VLOOKUP(F2291,'Set up'!$A$2:$C$44,3,FALSE)</f>
        <v>Cash</v>
      </c>
      <c r="J2291" s="5">
        <f>VLOOKUP(F2291,'Set up'!$A$2:$D$44,4,FALSE)</f>
        <v>0</v>
      </c>
      <c r="K2291" s="4">
        <f t="shared" si="764"/>
        <v>45236</v>
      </c>
      <c r="L2291" s="5">
        <f t="shared" si="765"/>
        <v>11</v>
      </c>
      <c r="M2291" s="5">
        <f t="shared" si="766"/>
        <v>2023</v>
      </c>
      <c r="N2291" s="96">
        <v>2574</v>
      </c>
      <c r="P2291" s="6">
        <f t="shared" si="767"/>
        <v>2574</v>
      </c>
      <c r="Q2291" s="7">
        <f t="shared" si="768"/>
        <v>3840667.9500000025</v>
      </c>
      <c r="R2291" s="44" t="str">
        <f>VLOOKUP(F2291,'Set up'!$A$2:$E$48,5,FALSE)</f>
        <v>Trsf</v>
      </c>
    </row>
    <row r="2292" spans="1:18" x14ac:dyDescent="0.3">
      <c r="A2292" s="4">
        <v>45236</v>
      </c>
      <c r="B2292" s="5">
        <f t="shared" si="762"/>
        <v>11</v>
      </c>
      <c r="C2292" s="5">
        <f t="shared" si="763"/>
        <v>2023</v>
      </c>
      <c r="D2292" s="88" t="s">
        <v>2056</v>
      </c>
      <c r="E2292" s="5" t="s">
        <v>2023</v>
      </c>
      <c r="F2292" s="1" t="s">
        <v>2020</v>
      </c>
      <c r="G2292" s="90" t="s">
        <v>1075</v>
      </c>
      <c r="H2292" s="5">
        <v>1</v>
      </c>
      <c r="I2292" s="5" t="str">
        <f>VLOOKUP(F2292,'Set up'!$A$2:$C$44,3,FALSE)</f>
        <v>Cash</v>
      </c>
      <c r="J2292" s="5">
        <f>VLOOKUP(F2292,'Set up'!$A$2:$D$44,4,FALSE)</f>
        <v>0</v>
      </c>
      <c r="K2292" s="4">
        <f t="shared" si="764"/>
        <v>45236</v>
      </c>
      <c r="L2292" s="5">
        <f t="shared" si="765"/>
        <v>11</v>
      </c>
      <c r="M2292" s="5">
        <f t="shared" si="766"/>
        <v>2023</v>
      </c>
      <c r="N2292" s="96">
        <v>1000</v>
      </c>
      <c r="P2292" s="6">
        <f t="shared" si="767"/>
        <v>1000</v>
      </c>
      <c r="Q2292" s="7">
        <f t="shared" si="768"/>
        <v>3841667.9500000025</v>
      </c>
      <c r="R2292" s="44" t="str">
        <f>VLOOKUP(F2292,'Set up'!$A$2:$E$48,5,FALSE)</f>
        <v>Trsf</v>
      </c>
    </row>
    <row r="2293" spans="1:18" x14ac:dyDescent="0.3">
      <c r="A2293" s="4">
        <v>45236</v>
      </c>
      <c r="B2293" s="5">
        <f t="shared" si="762"/>
        <v>11</v>
      </c>
      <c r="C2293" s="5">
        <f t="shared" si="763"/>
        <v>2023</v>
      </c>
      <c r="D2293" s="88" t="s">
        <v>2056</v>
      </c>
      <c r="E2293" s="5" t="s">
        <v>2023</v>
      </c>
      <c r="F2293" s="1" t="s">
        <v>2020</v>
      </c>
      <c r="G2293" s="90" t="s">
        <v>1063</v>
      </c>
      <c r="H2293" s="5">
        <v>4</v>
      </c>
      <c r="I2293" s="5" t="str">
        <f>VLOOKUP(F2293,'Set up'!$A$2:$C$44,3,FALSE)</f>
        <v>Cash</v>
      </c>
      <c r="J2293" s="5">
        <f>VLOOKUP(F2293,'Set up'!$A$2:$D$44,4,FALSE)</f>
        <v>0</v>
      </c>
      <c r="K2293" s="4">
        <f t="shared" si="764"/>
        <v>45236</v>
      </c>
      <c r="L2293" s="5">
        <f t="shared" si="765"/>
        <v>11</v>
      </c>
      <c r="M2293" s="5">
        <f t="shared" si="766"/>
        <v>2023</v>
      </c>
      <c r="N2293" s="96">
        <v>380</v>
      </c>
      <c r="P2293" s="6">
        <f t="shared" si="767"/>
        <v>380</v>
      </c>
      <c r="Q2293" s="7">
        <f t="shared" si="768"/>
        <v>3842047.9500000025</v>
      </c>
      <c r="R2293" s="44" t="str">
        <f>VLOOKUP(F2293,'Set up'!$A$2:$E$48,5,FALSE)</f>
        <v>Trsf</v>
      </c>
    </row>
    <row r="2294" spans="1:18" x14ac:dyDescent="0.3">
      <c r="A2294" s="4">
        <v>45237</v>
      </c>
      <c r="B2294" s="5">
        <f t="shared" si="762"/>
        <v>11</v>
      </c>
      <c r="C2294" s="5">
        <f t="shared" si="763"/>
        <v>2023</v>
      </c>
      <c r="D2294" s="88" t="s">
        <v>2057</v>
      </c>
      <c r="E2294" s="5" t="s">
        <v>476</v>
      </c>
      <c r="F2294" s="1" t="s">
        <v>493</v>
      </c>
      <c r="G2294" s="107" t="s">
        <v>67</v>
      </c>
      <c r="H2294" s="5">
        <v>1</v>
      </c>
      <c r="I2294" s="5" t="str">
        <f>VLOOKUP(F2294,'Set up'!$A$2:$C$44,3,FALSE)</f>
        <v>Cash</v>
      </c>
      <c r="J2294" s="5">
        <f>VLOOKUP(F2294,'Set up'!$A$2:$D$44,4,FALSE)</f>
        <v>0</v>
      </c>
      <c r="K2294" s="4">
        <f t="shared" si="764"/>
        <v>45237</v>
      </c>
      <c r="L2294" s="5">
        <f t="shared" si="765"/>
        <v>11</v>
      </c>
      <c r="M2294" s="5">
        <f t="shared" si="766"/>
        <v>2023</v>
      </c>
      <c r="N2294" s="96">
        <v>1738</v>
      </c>
      <c r="P2294" s="6">
        <f t="shared" si="767"/>
        <v>1738</v>
      </c>
      <c r="Q2294" s="7">
        <f t="shared" si="768"/>
        <v>3843785.9500000025</v>
      </c>
      <c r="R2294" s="44" t="str">
        <f>VLOOKUP(F2294,'Set up'!$A$2:$E$48,5,FALSE)</f>
        <v>PD Chq</v>
      </c>
    </row>
    <row r="2295" spans="1:18" x14ac:dyDescent="0.3">
      <c r="A2295" s="4">
        <v>45237</v>
      </c>
      <c r="B2295" s="5">
        <f t="shared" si="762"/>
        <v>11</v>
      </c>
      <c r="C2295" s="5">
        <f t="shared" si="763"/>
        <v>2023</v>
      </c>
      <c r="D2295" s="88" t="s">
        <v>2057</v>
      </c>
      <c r="E2295" s="5" t="s">
        <v>476</v>
      </c>
      <c r="F2295" s="1" t="s">
        <v>493</v>
      </c>
      <c r="G2295" s="99" t="s">
        <v>915</v>
      </c>
      <c r="H2295" s="5">
        <v>2</v>
      </c>
      <c r="I2295" s="5" t="str">
        <f>VLOOKUP(F2295,'Set up'!$A$2:$C$44,3,FALSE)</f>
        <v>Cash</v>
      </c>
      <c r="J2295" s="5">
        <f>VLOOKUP(F2295,'Set up'!$A$2:$D$44,4,FALSE)</f>
        <v>0</v>
      </c>
      <c r="K2295" s="4">
        <f t="shared" si="764"/>
        <v>45237</v>
      </c>
      <c r="L2295" s="5">
        <f t="shared" si="765"/>
        <v>11</v>
      </c>
      <c r="M2295" s="5">
        <f t="shared" si="766"/>
        <v>2023</v>
      </c>
      <c r="N2295" s="96">
        <v>450</v>
      </c>
      <c r="P2295" s="6">
        <f t="shared" si="767"/>
        <v>450</v>
      </c>
      <c r="Q2295" s="7">
        <f t="shared" si="768"/>
        <v>3844235.9500000025</v>
      </c>
      <c r="R2295" s="44" t="str">
        <f>VLOOKUP(F2295,'Set up'!$A$2:$E$48,5,FALSE)</f>
        <v>PD Chq</v>
      </c>
    </row>
    <row r="2296" spans="1:18" x14ac:dyDescent="0.3">
      <c r="A2296" s="4">
        <v>45237</v>
      </c>
      <c r="B2296" s="5">
        <f t="shared" si="762"/>
        <v>11</v>
      </c>
      <c r="C2296" s="5">
        <f t="shared" si="763"/>
        <v>2023</v>
      </c>
      <c r="D2296" s="88" t="s">
        <v>2057</v>
      </c>
      <c r="E2296" s="5" t="s">
        <v>476</v>
      </c>
      <c r="F2296" s="1" t="s">
        <v>493</v>
      </c>
      <c r="G2296" s="99" t="s">
        <v>2058</v>
      </c>
      <c r="H2296" s="5">
        <v>1</v>
      </c>
      <c r="I2296" s="5" t="str">
        <f>VLOOKUP(F2296,'Set up'!$A$2:$C$44,3,FALSE)</f>
        <v>Cash</v>
      </c>
      <c r="J2296" s="5">
        <f>VLOOKUP(F2296,'Set up'!$A$2:$D$44,4,FALSE)</f>
        <v>0</v>
      </c>
      <c r="K2296" s="4">
        <f t="shared" si="764"/>
        <v>45237</v>
      </c>
      <c r="L2296" s="5">
        <f t="shared" si="765"/>
        <v>11</v>
      </c>
      <c r="M2296" s="5">
        <f t="shared" si="766"/>
        <v>2023</v>
      </c>
      <c r="N2296" s="96">
        <v>277.5</v>
      </c>
      <c r="P2296" s="6">
        <f t="shared" si="767"/>
        <v>277.5</v>
      </c>
      <c r="Q2296" s="7">
        <f t="shared" si="768"/>
        <v>3844513.4500000025</v>
      </c>
      <c r="R2296" s="44" t="str">
        <f>VLOOKUP(F2296,'Set up'!$A$2:$E$48,5,FALSE)</f>
        <v>PD Chq</v>
      </c>
    </row>
    <row r="2297" spans="1:18" x14ac:dyDescent="0.3">
      <c r="A2297" s="4">
        <v>45237</v>
      </c>
      <c r="B2297" s="5">
        <f t="shared" si="762"/>
        <v>11</v>
      </c>
      <c r="C2297" s="5">
        <f t="shared" si="763"/>
        <v>2023</v>
      </c>
      <c r="D2297" s="88" t="s">
        <v>2057</v>
      </c>
      <c r="E2297" s="5" t="s">
        <v>476</v>
      </c>
      <c r="F2297" s="1" t="s">
        <v>493</v>
      </c>
      <c r="G2297" s="90" t="s">
        <v>1063</v>
      </c>
      <c r="H2297" s="5">
        <v>1</v>
      </c>
      <c r="I2297" s="5" t="str">
        <f>VLOOKUP(F2297,'Set up'!$A$2:$C$44,3,FALSE)</f>
        <v>Cash</v>
      </c>
      <c r="J2297" s="5">
        <f>VLOOKUP(F2297,'Set up'!$A$2:$D$44,4,FALSE)</f>
        <v>0</v>
      </c>
      <c r="K2297" s="4">
        <f t="shared" si="764"/>
        <v>45237</v>
      </c>
      <c r="L2297" s="5">
        <f t="shared" si="765"/>
        <v>11</v>
      </c>
      <c r="M2297" s="5">
        <f t="shared" si="766"/>
        <v>2023</v>
      </c>
      <c r="N2297" s="96">
        <v>95</v>
      </c>
      <c r="P2297" s="6">
        <f t="shared" si="767"/>
        <v>95</v>
      </c>
      <c r="Q2297" s="7">
        <f t="shared" si="768"/>
        <v>3844608.4500000025</v>
      </c>
      <c r="R2297" s="44" t="str">
        <f>VLOOKUP(F2297,'Set up'!$A$2:$E$48,5,FALSE)</f>
        <v>PD Chq</v>
      </c>
    </row>
    <row r="2298" spans="1:18" x14ac:dyDescent="0.3">
      <c r="A2298" s="4">
        <v>45237</v>
      </c>
      <c r="B2298" s="5">
        <f t="shared" si="762"/>
        <v>11</v>
      </c>
      <c r="C2298" s="5">
        <f t="shared" si="763"/>
        <v>2023</v>
      </c>
      <c r="D2298" s="88" t="s">
        <v>2057</v>
      </c>
      <c r="E2298" s="5" t="s">
        <v>476</v>
      </c>
      <c r="F2298" s="1" t="s">
        <v>493</v>
      </c>
      <c r="G2298" s="99" t="s">
        <v>44</v>
      </c>
      <c r="H2298" s="5">
        <v>1</v>
      </c>
      <c r="I2298" s="5" t="str">
        <f>VLOOKUP(F2298,'Set up'!$A$2:$C$44,3,FALSE)</f>
        <v>Cash</v>
      </c>
      <c r="J2298" s="5">
        <f>VLOOKUP(F2298,'Set up'!$A$2:$D$44,4,FALSE)</f>
        <v>0</v>
      </c>
      <c r="K2298" s="4">
        <f t="shared" si="764"/>
        <v>45237</v>
      </c>
      <c r="L2298" s="5">
        <f t="shared" si="765"/>
        <v>11</v>
      </c>
      <c r="M2298" s="5">
        <f t="shared" si="766"/>
        <v>2023</v>
      </c>
      <c r="N2298" s="96">
        <v>258</v>
      </c>
      <c r="P2298" s="6">
        <f t="shared" si="767"/>
        <v>258</v>
      </c>
      <c r="Q2298" s="7">
        <f t="shared" si="768"/>
        <v>3844866.4500000025</v>
      </c>
      <c r="R2298" s="44" t="str">
        <f>VLOOKUP(F2298,'Set up'!$A$2:$E$48,5,FALSE)</f>
        <v>PD Chq</v>
      </c>
    </row>
    <row r="2299" spans="1:18" x14ac:dyDescent="0.3">
      <c r="A2299" s="4">
        <v>45239</v>
      </c>
      <c r="B2299" s="5">
        <f t="shared" si="762"/>
        <v>11</v>
      </c>
      <c r="C2299" s="5">
        <f t="shared" si="763"/>
        <v>2023</v>
      </c>
      <c r="D2299" s="88" t="s">
        <v>2059</v>
      </c>
      <c r="E2299" s="5" t="s">
        <v>258</v>
      </c>
      <c r="F2299" s="1" t="s">
        <v>263</v>
      </c>
      <c r="G2299" s="95" t="s">
        <v>304</v>
      </c>
      <c r="H2299" s="5">
        <v>2</v>
      </c>
      <c r="I2299" s="5" t="str">
        <f>VLOOKUP(F2299,'Set up'!$A$2:$C$44,3,FALSE)</f>
        <v>Cash</v>
      </c>
      <c r="J2299" s="5">
        <f>VLOOKUP(F2299,'Set up'!$A$2:$D$44,4,FALSE)</f>
        <v>0</v>
      </c>
      <c r="K2299" s="4">
        <f t="shared" si="764"/>
        <v>45239</v>
      </c>
      <c r="L2299" s="5">
        <f t="shared" si="765"/>
        <v>11</v>
      </c>
      <c r="M2299" s="5">
        <f t="shared" si="766"/>
        <v>2023</v>
      </c>
      <c r="N2299" s="6">
        <v>3212</v>
      </c>
      <c r="P2299" s="6">
        <f t="shared" si="767"/>
        <v>3212</v>
      </c>
      <c r="Q2299" s="7">
        <f t="shared" si="768"/>
        <v>3848078.4500000025</v>
      </c>
      <c r="R2299" s="44" t="str">
        <f>VLOOKUP(F2299,'Set up'!$A$2:$E$48,5,FALSE)</f>
        <v>Cash</v>
      </c>
    </row>
    <row r="2300" spans="1:18" x14ac:dyDescent="0.3">
      <c r="A2300" s="4">
        <v>45239</v>
      </c>
      <c r="B2300" s="5">
        <f t="shared" si="762"/>
        <v>11</v>
      </c>
      <c r="C2300" s="5">
        <f t="shared" si="763"/>
        <v>2023</v>
      </c>
      <c r="D2300" s="88" t="s">
        <v>2059</v>
      </c>
      <c r="E2300" s="5" t="s">
        <v>258</v>
      </c>
      <c r="F2300" s="1" t="s">
        <v>263</v>
      </c>
      <c r="G2300" s="90" t="s">
        <v>2060</v>
      </c>
      <c r="H2300" s="5">
        <v>5</v>
      </c>
      <c r="I2300" s="5" t="str">
        <f>VLOOKUP(F2300,'Set up'!$A$2:$C$44,3,FALSE)</f>
        <v>Cash</v>
      </c>
      <c r="J2300" s="5">
        <f>VLOOKUP(F2300,'Set up'!$A$2:$D$44,4,FALSE)</f>
        <v>0</v>
      </c>
      <c r="K2300" s="4">
        <f t="shared" si="764"/>
        <v>45239</v>
      </c>
      <c r="L2300" s="5">
        <f t="shared" si="765"/>
        <v>11</v>
      </c>
      <c r="M2300" s="5">
        <f t="shared" si="766"/>
        <v>2023</v>
      </c>
      <c r="N2300" s="6">
        <v>1295</v>
      </c>
      <c r="P2300" s="6">
        <f t="shared" si="767"/>
        <v>1295</v>
      </c>
      <c r="Q2300" s="7">
        <f t="shared" si="768"/>
        <v>3849373.4500000025</v>
      </c>
      <c r="R2300" s="44" t="str">
        <f>VLOOKUP(F2300,'Set up'!$A$2:$E$48,5,FALSE)</f>
        <v>Cash</v>
      </c>
    </row>
    <row r="2301" spans="1:18" x14ac:dyDescent="0.3">
      <c r="A2301" s="4">
        <v>45239</v>
      </c>
      <c r="B2301" s="5">
        <f t="shared" si="762"/>
        <v>11</v>
      </c>
      <c r="C2301" s="5">
        <f t="shared" si="763"/>
        <v>2023</v>
      </c>
      <c r="D2301" s="88" t="s">
        <v>2059</v>
      </c>
      <c r="E2301" s="5" t="s">
        <v>258</v>
      </c>
      <c r="F2301" s="1" t="s">
        <v>263</v>
      </c>
      <c r="G2301" s="120" t="s">
        <v>44</v>
      </c>
      <c r="H2301" s="5">
        <v>2</v>
      </c>
      <c r="I2301" s="5" t="str">
        <f>VLOOKUP(F2301,'Set up'!$A$2:$C$44,3,FALSE)</f>
        <v>Cash</v>
      </c>
      <c r="J2301" s="5">
        <f>VLOOKUP(F2301,'Set up'!$A$2:$D$44,4,FALSE)</f>
        <v>0</v>
      </c>
      <c r="K2301" s="4">
        <f t="shared" si="764"/>
        <v>45239</v>
      </c>
      <c r="L2301" s="5">
        <f t="shared" si="765"/>
        <v>11</v>
      </c>
      <c r="M2301" s="5">
        <f t="shared" si="766"/>
        <v>2023</v>
      </c>
      <c r="N2301" s="6">
        <v>516</v>
      </c>
      <c r="P2301" s="6">
        <f t="shared" si="767"/>
        <v>516</v>
      </c>
      <c r="Q2301" s="7">
        <f t="shared" si="768"/>
        <v>3849889.4500000025</v>
      </c>
      <c r="R2301" s="44" t="str">
        <f>VLOOKUP(F2301,'Set up'!$A$2:$E$48,5,FALSE)</f>
        <v>Cash</v>
      </c>
    </row>
    <row r="2302" spans="1:18" x14ac:dyDescent="0.3">
      <c r="A2302" s="4">
        <v>45239</v>
      </c>
      <c r="B2302" s="5">
        <f t="shared" si="762"/>
        <v>11</v>
      </c>
      <c r="C2302" s="5">
        <f t="shared" si="763"/>
        <v>2023</v>
      </c>
      <c r="D2302" s="88" t="s">
        <v>2059</v>
      </c>
      <c r="E2302" s="5" t="s">
        <v>258</v>
      </c>
      <c r="F2302" s="1" t="s">
        <v>263</v>
      </c>
      <c r="G2302" s="11" t="s">
        <v>17</v>
      </c>
      <c r="H2302" s="5">
        <v>1</v>
      </c>
      <c r="I2302" s="5" t="str">
        <f>VLOOKUP(F2302,'Set up'!$A$2:$C$44,3,FALSE)</f>
        <v>Cash</v>
      </c>
      <c r="J2302" s="5">
        <f>VLOOKUP(F2302,'Set up'!$A$2:$D$44,4,FALSE)</f>
        <v>0</v>
      </c>
      <c r="K2302" s="4">
        <f t="shared" si="764"/>
        <v>45239</v>
      </c>
      <c r="L2302" s="5">
        <f t="shared" si="765"/>
        <v>11</v>
      </c>
      <c r="M2302" s="5">
        <f t="shared" si="766"/>
        <v>2023</v>
      </c>
      <c r="N2302" s="6">
        <v>105</v>
      </c>
      <c r="P2302" s="6">
        <f t="shared" si="767"/>
        <v>105</v>
      </c>
      <c r="Q2302" s="7">
        <f t="shared" si="768"/>
        <v>3849994.4500000025</v>
      </c>
      <c r="R2302" s="44" t="str">
        <f>VLOOKUP(F2302,'Set up'!$A$2:$E$48,5,FALSE)</f>
        <v>Cash</v>
      </c>
    </row>
    <row r="2303" spans="1:18" x14ac:dyDescent="0.3">
      <c r="A2303" s="4">
        <v>45239</v>
      </c>
      <c r="B2303" s="5">
        <f t="shared" si="762"/>
        <v>11</v>
      </c>
      <c r="C2303" s="5">
        <f t="shared" si="763"/>
        <v>2023</v>
      </c>
      <c r="D2303" s="88" t="s">
        <v>2059</v>
      </c>
      <c r="E2303" s="5" t="s">
        <v>258</v>
      </c>
      <c r="F2303" s="1" t="s">
        <v>263</v>
      </c>
      <c r="G2303" s="90" t="s">
        <v>1889</v>
      </c>
      <c r="H2303" s="5">
        <v>2</v>
      </c>
      <c r="I2303" s="5" t="str">
        <f>VLOOKUP(F2303,'Set up'!$A$2:$C$44,3,FALSE)</f>
        <v>Cash</v>
      </c>
      <c r="J2303" s="5">
        <f>VLOOKUP(F2303,'Set up'!$A$2:$D$44,4,FALSE)</f>
        <v>0</v>
      </c>
      <c r="K2303" s="4">
        <f t="shared" si="764"/>
        <v>45239</v>
      </c>
      <c r="L2303" s="5">
        <f t="shared" si="765"/>
        <v>11</v>
      </c>
      <c r="M2303" s="5">
        <f t="shared" si="766"/>
        <v>2023</v>
      </c>
      <c r="N2303" s="6">
        <v>320</v>
      </c>
      <c r="P2303" s="6">
        <f t="shared" si="767"/>
        <v>320</v>
      </c>
      <c r="Q2303" s="7">
        <f t="shared" si="768"/>
        <v>3850314.4500000025</v>
      </c>
      <c r="R2303" s="44" t="str">
        <f>VLOOKUP(F2303,'Set up'!$A$2:$E$48,5,FALSE)</f>
        <v>Cash</v>
      </c>
    </row>
    <row r="2304" spans="1:18" x14ac:dyDescent="0.3">
      <c r="A2304" s="4">
        <v>45239</v>
      </c>
      <c r="B2304" s="5">
        <f t="shared" si="762"/>
        <v>11</v>
      </c>
      <c r="C2304" s="5">
        <f t="shared" si="763"/>
        <v>2023</v>
      </c>
      <c r="D2304" s="88" t="s">
        <v>2059</v>
      </c>
      <c r="E2304" s="5" t="s">
        <v>258</v>
      </c>
      <c r="F2304" s="1" t="s">
        <v>263</v>
      </c>
      <c r="G2304" s="99" t="s">
        <v>1718</v>
      </c>
      <c r="H2304" s="5">
        <v>1</v>
      </c>
      <c r="I2304" s="5" t="str">
        <f>VLOOKUP(F2304,'Set up'!$A$2:$C$44,3,FALSE)</f>
        <v>Cash</v>
      </c>
      <c r="J2304" s="5">
        <f>VLOOKUP(F2304,'Set up'!$A$2:$D$44,4,FALSE)</f>
        <v>0</v>
      </c>
      <c r="K2304" s="4">
        <f t="shared" si="764"/>
        <v>45239</v>
      </c>
      <c r="L2304" s="5">
        <f t="shared" si="765"/>
        <v>11</v>
      </c>
      <c r="M2304" s="5">
        <f t="shared" si="766"/>
        <v>2023</v>
      </c>
      <c r="N2304" s="6">
        <v>165</v>
      </c>
      <c r="P2304" s="6">
        <f t="shared" si="767"/>
        <v>165</v>
      </c>
      <c r="Q2304" s="7">
        <f t="shared" si="768"/>
        <v>3850479.4500000025</v>
      </c>
      <c r="R2304" s="44" t="str">
        <f>VLOOKUP(F2304,'Set up'!$A$2:$E$48,5,FALSE)</f>
        <v>Cash</v>
      </c>
    </row>
    <row r="2305" spans="1:18" x14ac:dyDescent="0.3">
      <c r="A2305" s="4">
        <v>45239</v>
      </c>
      <c r="B2305" s="5">
        <f t="shared" si="762"/>
        <v>11</v>
      </c>
      <c r="C2305" s="5">
        <f t="shared" si="763"/>
        <v>2023</v>
      </c>
      <c r="D2305" s="88" t="s">
        <v>2059</v>
      </c>
      <c r="E2305" s="5" t="s">
        <v>258</v>
      </c>
      <c r="F2305" s="1" t="s">
        <v>263</v>
      </c>
      <c r="G2305" s="85" t="s">
        <v>1407</v>
      </c>
      <c r="H2305" s="5">
        <v>4</v>
      </c>
      <c r="I2305" s="5" t="str">
        <f>VLOOKUP(F2305,'Set up'!$A$2:$C$44,3,FALSE)</f>
        <v>Cash</v>
      </c>
      <c r="J2305" s="5">
        <f>VLOOKUP(F2305,'Set up'!$A$2:$D$44,4,FALSE)</f>
        <v>0</v>
      </c>
      <c r="K2305" s="4">
        <f t="shared" si="764"/>
        <v>45239</v>
      </c>
      <c r="L2305" s="5">
        <f t="shared" si="765"/>
        <v>11</v>
      </c>
      <c r="M2305" s="5">
        <f t="shared" si="766"/>
        <v>2023</v>
      </c>
      <c r="N2305" s="6">
        <v>192</v>
      </c>
      <c r="P2305" s="6">
        <f t="shared" si="767"/>
        <v>192</v>
      </c>
      <c r="Q2305" s="7">
        <f t="shared" si="768"/>
        <v>3850671.4500000025</v>
      </c>
      <c r="R2305" s="44" t="str">
        <f>VLOOKUP(F2305,'Set up'!$A$2:$E$48,5,FALSE)</f>
        <v>Cash</v>
      </c>
    </row>
    <row r="2306" spans="1:18" x14ac:dyDescent="0.3">
      <c r="A2306" s="4">
        <v>45240</v>
      </c>
      <c r="B2306" s="5">
        <f t="shared" si="762"/>
        <v>11</v>
      </c>
      <c r="C2306" s="5">
        <f t="shared" si="763"/>
        <v>2023</v>
      </c>
      <c r="D2306" s="88" t="s">
        <v>2061</v>
      </c>
      <c r="E2306" s="5" t="s">
        <v>2023</v>
      </c>
      <c r="F2306" s="1" t="s">
        <v>2020</v>
      </c>
      <c r="G2306" s="90" t="s">
        <v>1075</v>
      </c>
      <c r="H2306" s="5">
        <v>1</v>
      </c>
      <c r="I2306" s="5" t="str">
        <f>VLOOKUP(F2306,'Set up'!$A$2:$C$44,3,FALSE)</f>
        <v>Cash</v>
      </c>
      <c r="J2306" s="5">
        <f>VLOOKUP(F2306,'Set up'!$A$2:$D$44,4,FALSE)</f>
        <v>0</v>
      </c>
      <c r="K2306" s="4">
        <f t="shared" si="764"/>
        <v>45240</v>
      </c>
      <c r="L2306" s="5">
        <f t="shared" si="765"/>
        <v>11</v>
      </c>
      <c r="M2306" s="5">
        <f t="shared" si="766"/>
        <v>2023</v>
      </c>
      <c r="N2306" s="6">
        <v>1000</v>
      </c>
      <c r="P2306" s="6">
        <f t="shared" si="767"/>
        <v>1000</v>
      </c>
      <c r="Q2306" s="7">
        <f t="shared" si="768"/>
        <v>3851671.4500000025</v>
      </c>
      <c r="R2306" s="44" t="str">
        <f>VLOOKUP(F2306,'Set up'!$A$2:$E$48,5,FALSE)</f>
        <v>Trsf</v>
      </c>
    </row>
    <row r="2307" spans="1:18" x14ac:dyDescent="0.3">
      <c r="A2307" s="4">
        <v>45240</v>
      </c>
      <c r="B2307" s="5">
        <f t="shared" si="762"/>
        <v>11</v>
      </c>
      <c r="C2307" s="5">
        <f t="shared" si="763"/>
        <v>2023</v>
      </c>
      <c r="D2307" s="88" t="s">
        <v>2062</v>
      </c>
      <c r="E2307" s="5" t="s">
        <v>2023</v>
      </c>
      <c r="F2307" s="1" t="s">
        <v>2020</v>
      </c>
      <c r="G2307" s="103" t="s">
        <v>1112</v>
      </c>
      <c r="H2307" s="5">
        <v>2</v>
      </c>
      <c r="I2307" s="5" t="str">
        <f>VLOOKUP(F2307,'Set up'!$A$2:$C$44,3,FALSE)</f>
        <v>Cash</v>
      </c>
      <c r="J2307" s="5">
        <f>VLOOKUP(F2307,'Set up'!$A$2:$D$44,4,FALSE)</f>
        <v>0</v>
      </c>
      <c r="K2307" s="4">
        <f t="shared" si="764"/>
        <v>45240</v>
      </c>
      <c r="L2307" s="5">
        <f t="shared" si="765"/>
        <v>11</v>
      </c>
      <c r="M2307" s="5">
        <f t="shared" si="766"/>
        <v>2023</v>
      </c>
      <c r="N2307" s="6">
        <v>125</v>
      </c>
      <c r="P2307" s="6">
        <f t="shared" si="767"/>
        <v>125</v>
      </c>
      <c r="Q2307" s="7">
        <f t="shared" si="768"/>
        <v>3851796.4500000025</v>
      </c>
      <c r="R2307" s="44" t="str">
        <f>VLOOKUP(F2307,'Set up'!$A$2:$E$48,5,FALSE)</f>
        <v>Trsf</v>
      </c>
    </row>
    <row r="2308" spans="1:18" x14ac:dyDescent="0.3">
      <c r="A2308" s="4">
        <v>45245</v>
      </c>
      <c r="B2308" s="5">
        <f t="shared" si="762"/>
        <v>11</v>
      </c>
      <c r="C2308" s="5">
        <f t="shared" si="763"/>
        <v>2023</v>
      </c>
      <c r="D2308" s="88" t="s">
        <v>2063</v>
      </c>
      <c r="E2308" s="5" t="s">
        <v>2023</v>
      </c>
      <c r="F2308" s="1" t="s">
        <v>2020</v>
      </c>
      <c r="G2308" s="103" t="s">
        <v>1736</v>
      </c>
      <c r="H2308" s="5">
        <v>2</v>
      </c>
      <c r="I2308" s="5" t="str">
        <f>VLOOKUP(F2308,'Set up'!$A$2:$C$44,3,FALSE)</f>
        <v>Cash</v>
      </c>
      <c r="J2308" s="5">
        <f>VLOOKUP(F2308,'Set up'!$A$2:$D$44,4,FALSE)</f>
        <v>0</v>
      </c>
      <c r="K2308" s="4">
        <f t="shared" si="764"/>
        <v>45245</v>
      </c>
      <c r="L2308" s="5">
        <f t="shared" si="765"/>
        <v>11</v>
      </c>
      <c r="M2308" s="5">
        <f t="shared" si="766"/>
        <v>2023</v>
      </c>
      <c r="N2308" s="6">
        <v>3212</v>
      </c>
      <c r="P2308" s="6">
        <f t="shared" si="767"/>
        <v>3212</v>
      </c>
      <c r="Q2308" s="7">
        <f t="shared" si="768"/>
        <v>3855008.4500000025</v>
      </c>
      <c r="R2308" s="44" t="str">
        <f>VLOOKUP(F2308,'Set up'!$A$2:$E$48,5,FALSE)</f>
        <v>Trsf</v>
      </c>
    </row>
    <row r="2309" spans="1:18" x14ac:dyDescent="0.3">
      <c r="A2309" s="4">
        <v>45245</v>
      </c>
      <c r="B2309" s="5">
        <f t="shared" si="762"/>
        <v>11</v>
      </c>
      <c r="C2309" s="5">
        <f t="shared" si="763"/>
        <v>2023</v>
      </c>
      <c r="D2309" s="88" t="s">
        <v>2063</v>
      </c>
      <c r="E2309" s="5" t="s">
        <v>2023</v>
      </c>
      <c r="F2309" s="1" t="s">
        <v>2020</v>
      </c>
      <c r="G2309" s="90" t="s">
        <v>2064</v>
      </c>
      <c r="H2309" s="5">
        <v>6</v>
      </c>
      <c r="I2309" s="5" t="str">
        <f>VLOOKUP(F2309,'Set up'!$A$2:$C$44,3,FALSE)</f>
        <v>Cash</v>
      </c>
      <c r="J2309" s="5">
        <f>VLOOKUP(F2309,'Set up'!$A$2:$D$44,4,FALSE)</f>
        <v>0</v>
      </c>
      <c r="K2309" s="4">
        <f t="shared" si="764"/>
        <v>45245</v>
      </c>
      <c r="L2309" s="5">
        <f t="shared" si="765"/>
        <v>11</v>
      </c>
      <c r="M2309" s="5">
        <f t="shared" si="766"/>
        <v>2023</v>
      </c>
      <c r="N2309" s="6">
        <v>1287.5999999999999</v>
      </c>
      <c r="P2309" s="6">
        <f t="shared" si="767"/>
        <v>1287.5999999999999</v>
      </c>
      <c r="Q2309" s="7">
        <f t="shared" si="768"/>
        <v>3856296.0500000026</v>
      </c>
      <c r="R2309" s="44" t="str">
        <f>VLOOKUP(F2309,'Set up'!$A$2:$E$48,5,FALSE)</f>
        <v>Trsf</v>
      </c>
    </row>
    <row r="2310" spans="1:18" x14ac:dyDescent="0.3">
      <c r="A2310" s="4">
        <v>45245</v>
      </c>
      <c r="B2310" s="5">
        <f t="shared" si="762"/>
        <v>11</v>
      </c>
      <c r="C2310" s="5">
        <f t="shared" si="763"/>
        <v>2023</v>
      </c>
      <c r="D2310" s="88" t="s">
        <v>2063</v>
      </c>
      <c r="E2310" s="5" t="s">
        <v>2023</v>
      </c>
      <c r="F2310" s="1" t="s">
        <v>2020</v>
      </c>
      <c r="G2310" s="90" t="s">
        <v>1925</v>
      </c>
      <c r="H2310" s="5">
        <v>3</v>
      </c>
      <c r="I2310" s="5" t="str">
        <f>VLOOKUP(F2310,'Set up'!$A$2:$C$44,3,FALSE)</f>
        <v>Cash</v>
      </c>
      <c r="J2310" s="5">
        <f>VLOOKUP(F2310,'Set up'!$A$2:$D$44,4,FALSE)</f>
        <v>0</v>
      </c>
      <c r="K2310" s="4">
        <f t="shared" si="764"/>
        <v>45245</v>
      </c>
      <c r="L2310" s="5">
        <f t="shared" si="765"/>
        <v>11</v>
      </c>
      <c r="M2310" s="5">
        <f t="shared" si="766"/>
        <v>2023</v>
      </c>
      <c r="N2310" s="6">
        <v>702</v>
      </c>
      <c r="P2310" s="6">
        <f t="shared" si="767"/>
        <v>702</v>
      </c>
      <c r="Q2310" s="7">
        <f t="shared" si="768"/>
        <v>3856998.0500000026</v>
      </c>
      <c r="R2310" s="44" t="str">
        <f>VLOOKUP(F2310,'Set up'!$A$2:$E$48,5,FALSE)</f>
        <v>Trsf</v>
      </c>
    </row>
    <row r="2311" spans="1:18" x14ac:dyDescent="0.3">
      <c r="A2311" s="4">
        <v>45245</v>
      </c>
      <c r="B2311" s="5">
        <f t="shared" si="762"/>
        <v>11</v>
      </c>
      <c r="C2311" s="5">
        <f t="shared" si="763"/>
        <v>2023</v>
      </c>
      <c r="D2311" s="88" t="s">
        <v>2063</v>
      </c>
      <c r="E2311" s="5" t="s">
        <v>2023</v>
      </c>
      <c r="F2311" s="1" t="s">
        <v>2020</v>
      </c>
      <c r="G2311" s="90" t="s">
        <v>1075</v>
      </c>
      <c r="H2311" s="5">
        <v>1</v>
      </c>
      <c r="I2311" s="5" t="str">
        <f>VLOOKUP(F2311,'Set up'!$A$2:$C$44,3,FALSE)</f>
        <v>Cash</v>
      </c>
      <c r="J2311" s="5">
        <f>VLOOKUP(F2311,'Set up'!$A$2:$D$44,4,FALSE)</f>
        <v>0</v>
      </c>
      <c r="K2311" s="4">
        <f t="shared" si="764"/>
        <v>45245</v>
      </c>
      <c r="L2311" s="5">
        <f t="shared" si="765"/>
        <v>11</v>
      </c>
      <c r="M2311" s="5">
        <f t="shared" si="766"/>
        <v>2023</v>
      </c>
      <c r="N2311" s="6">
        <v>1000</v>
      </c>
      <c r="P2311" s="6">
        <f t="shared" si="767"/>
        <v>1000</v>
      </c>
      <c r="Q2311" s="7">
        <f t="shared" si="768"/>
        <v>3857998.0500000026</v>
      </c>
      <c r="R2311" s="44" t="str">
        <f>VLOOKUP(F2311,'Set up'!$A$2:$E$48,5,FALSE)</f>
        <v>Trsf</v>
      </c>
    </row>
    <row r="2312" spans="1:18" x14ac:dyDescent="0.3">
      <c r="A2312" s="4">
        <v>45245</v>
      </c>
      <c r="B2312" s="5">
        <f t="shared" si="762"/>
        <v>11</v>
      </c>
      <c r="C2312" s="5">
        <f t="shared" si="763"/>
        <v>2023</v>
      </c>
      <c r="D2312" s="88" t="s">
        <v>2065</v>
      </c>
      <c r="E2312" s="5" t="s">
        <v>258</v>
      </c>
      <c r="F2312" s="1" t="s">
        <v>263</v>
      </c>
      <c r="G2312" s="95" t="s">
        <v>2066</v>
      </c>
      <c r="H2312" s="5">
        <v>2</v>
      </c>
      <c r="I2312" s="5" t="str">
        <f>VLOOKUP(F2312,'Set up'!$A$2:$C$44,3,FALSE)</f>
        <v>Cash</v>
      </c>
      <c r="J2312" s="5">
        <f>VLOOKUP(F2312,'Set up'!$A$2:$D$44,4,FALSE)</f>
        <v>0</v>
      </c>
      <c r="K2312" s="4">
        <f t="shared" si="764"/>
        <v>45245</v>
      </c>
      <c r="L2312" s="5">
        <f t="shared" si="765"/>
        <v>11</v>
      </c>
      <c r="M2312" s="5">
        <f t="shared" si="766"/>
        <v>2023</v>
      </c>
      <c r="N2312" s="6">
        <v>567.6</v>
      </c>
      <c r="P2312" s="6">
        <f t="shared" si="767"/>
        <v>567.6</v>
      </c>
      <c r="Q2312" s="7">
        <f t="shared" si="768"/>
        <v>3858565.6500000027</v>
      </c>
      <c r="R2312" s="44" t="str">
        <f>VLOOKUP(F2312,'Set up'!$A$2:$E$48,5,FALSE)</f>
        <v>Cash</v>
      </c>
    </row>
    <row r="2313" spans="1:18" x14ac:dyDescent="0.3">
      <c r="A2313" s="4">
        <v>45245</v>
      </c>
      <c r="B2313" s="5">
        <f t="shared" si="762"/>
        <v>11</v>
      </c>
      <c r="C2313" s="5">
        <f t="shared" si="763"/>
        <v>2023</v>
      </c>
      <c r="D2313" s="88" t="s">
        <v>2067</v>
      </c>
      <c r="E2313" s="5" t="s">
        <v>61</v>
      </c>
      <c r="F2313" s="1" t="s">
        <v>62</v>
      </c>
      <c r="G2313" s="95" t="s">
        <v>1180</v>
      </c>
      <c r="H2313" s="5">
        <v>5</v>
      </c>
      <c r="I2313" s="5">
        <f>VLOOKUP(F2313,'Set up'!$A$2:$C$44,3,FALSE)</f>
        <v>120</v>
      </c>
      <c r="J2313" s="5">
        <f>VLOOKUP(F2313,'Set up'!$A$2:$D$44,4,FALSE)</f>
        <v>120</v>
      </c>
      <c r="K2313" s="4">
        <f t="shared" si="764"/>
        <v>45365</v>
      </c>
      <c r="L2313" s="5">
        <f t="shared" si="765"/>
        <v>3</v>
      </c>
      <c r="M2313" s="5">
        <f t="shared" si="766"/>
        <v>2024</v>
      </c>
      <c r="N2313" s="6">
        <v>8030</v>
      </c>
      <c r="P2313" s="6">
        <f t="shared" si="767"/>
        <v>8030</v>
      </c>
      <c r="Q2313" s="7">
        <f t="shared" si="768"/>
        <v>3866595.6500000027</v>
      </c>
      <c r="R2313" s="44" t="str">
        <f>VLOOKUP(F2313,'Set up'!$A$2:$E$48,5,FALSE)</f>
        <v>Trsf</v>
      </c>
    </row>
    <row r="2314" spans="1:18" x14ac:dyDescent="0.3">
      <c r="A2314" s="4">
        <v>45245</v>
      </c>
      <c r="B2314" s="5">
        <f t="shared" si="762"/>
        <v>11</v>
      </c>
      <c r="C2314" s="5">
        <f t="shared" si="763"/>
        <v>2023</v>
      </c>
      <c r="D2314" s="88" t="s">
        <v>2067</v>
      </c>
      <c r="E2314" s="5" t="s">
        <v>61</v>
      </c>
      <c r="F2314" s="1" t="s">
        <v>62</v>
      </c>
      <c r="G2314" s="90" t="s">
        <v>2064</v>
      </c>
      <c r="H2314" s="5">
        <v>10</v>
      </c>
      <c r="I2314" s="5">
        <f>VLOOKUP(F2314,'Set up'!$A$2:$C$44,3,FALSE)</f>
        <v>120</v>
      </c>
      <c r="J2314" s="5">
        <f>VLOOKUP(F2314,'Set up'!$A$2:$D$44,4,FALSE)</f>
        <v>120</v>
      </c>
      <c r="K2314" s="4">
        <f t="shared" si="764"/>
        <v>45365</v>
      </c>
      <c r="L2314" s="5">
        <f t="shared" si="765"/>
        <v>3</v>
      </c>
      <c r="M2314" s="5">
        <f t="shared" si="766"/>
        <v>2024</v>
      </c>
      <c r="N2314" s="6">
        <v>2146</v>
      </c>
      <c r="P2314" s="6">
        <f t="shared" si="767"/>
        <v>2146</v>
      </c>
      <c r="Q2314" s="7">
        <f t="shared" si="768"/>
        <v>3868741.6500000027</v>
      </c>
      <c r="R2314" s="44" t="str">
        <f>VLOOKUP(F2314,'Set up'!$A$2:$E$48,5,FALSE)</f>
        <v>Trsf</v>
      </c>
    </row>
    <row r="2315" spans="1:18" x14ac:dyDescent="0.3">
      <c r="A2315" s="4">
        <v>45245</v>
      </c>
      <c r="B2315" s="5">
        <f t="shared" si="762"/>
        <v>11</v>
      </c>
      <c r="C2315" s="5">
        <f t="shared" si="763"/>
        <v>2023</v>
      </c>
      <c r="D2315" s="88" t="s">
        <v>2067</v>
      </c>
      <c r="E2315" s="5" t="s">
        <v>61</v>
      </c>
      <c r="F2315" s="1" t="s">
        <v>62</v>
      </c>
      <c r="G2315" s="90" t="s">
        <v>793</v>
      </c>
      <c r="H2315" s="5">
        <v>10</v>
      </c>
      <c r="I2315" s="5">
        <f>VLOOKUP(F2315,'Set up'!$A$2:$C$44,3,FALSE)</f>
        <v>120</v>
      </c>
      <c r="J2315" s="5">
        <f>VLOOKUP(F2315,'Set up'!$A$2:$D$44,4,FALSE)</f>
        <v>120</v>
      </c>
      <c r="K2315" s="4">
        <f t="shared" si="764"/>
        <v>45365</v>
      </c>
      <c r="L2315" s="5">
        <f t="shared" si="765"/>
        <v>3</v>
      </c>
      <c r="M2315" s="5">
        <f t="shared" si="766"/>
        <v>2024</v>
      </c>
      <c r="N2315" s="6">
        <v>575</v>
      </c>
      <c r="P2315" s="6">
        <f t="shared" si="767"/>
        <v>575</v>
      </c>
      <c r="Q2315" s="7">
        <f t="shared" si="768"/>
        <v>3869316.6500000027</v>
      </c>
      <c r="R2315" s="44" t="str">
        <f>VLOOKUP(F2315,'Set up'!$A$2:$E$48,5,FALSE)</f>
        <v>Trsf</v>
      </c>
    </row>
    <row r="2316" spans="1:18" x14ac:dyDescent="0.3">
      <c r="A2316" s="4">
        <v>45245</v>
      </c>
      <c r="B2316" s="5">
        <f t="shared" si="762"/>
        <v>11</v>
      </c>
      <c r="C2316" s="5">
        <f t="shared" si="763"/>
        <v>2023</v>
      </c>
      <c r="D2316" s="88" t="s">
        <v>2067</v>
      </c>
      <c r="E2316" s="5" t="s">
        <v>61</v>
      </c>
      <c r="F2316" s="1" t="s">
        <v>62</v>
      </c>
      <c r="G2316" s="11" t="s">
        <v>46</v>
      </c>
      <c r="H2316" s="5">
        <v>8</v>
      </c>
      <c r="I2316" s="5">
        <f>VLOOKUP(F2316,'Set up'!$A$2:$C$44,3,FALSE)</f>
        <v>120</v>
      </c>
      <c r="J2316" s="5">
        <f>VLOOKUP(F2316,'Set up'!$A$2:$D$44,4,FALSE)</f>
        <v>120</v>
      </c>
      <c r="K2316" s="4">
        <f t="shared" si="764"/>
        <v>45365</v>
      </c>
      <c r="L2316" s="5">
        <f t="shared" si="765"/>
        <v>3</v>
      </c>
      <c r="M2316" s="5">
        <f t="shared" si="766"/>
        <v>2024</v>
      </c>
      <c r="N2316" s="6">
        <v>840</v>
      </c>
      <c r="P2316" s="6">
        <f t="shared" si="767"/>
        <v>840</v>
      </c>
      <c r="Q2316" s="7">
        <f t="shared" si="768"/>
        <v>3870156.6500000027</v>
      </c>
      <c r="R2316" s="44" t="str">
        <f>VLOOKUP(F2316,'Set up'!$A$2:$E$48,5,FALSE)</f>
        <v>Trsf</v>
      </c>
    </row>
    <row r="2317" spans="1:18" x14ac:dyDescent="0.3">
      <c r="A2317" s="4">
        <v>45245</v>
      </c>
      <c r="B2317" s="5">
        <f t="shared" si="762"/>
        <v>11</v>
      </c>
      <c r="C2317" s="5">
        <f t="shared" si="763"/>
        <v>2023</v>
      </c>
      <c r="D2317" s="88" t="s">
        <v>2067</v>
      </c>
      <c r="E2317" s="5" t="s">
        <v>61</v>
      </c>
      <c r="F2317" s="1" t="s">
        <v>62</v>
      </c>
      <c r="G2317" s="90" t="s">
        <v>946</v>
      </c>
      <c r="H2317" s="5">
        <v>1</v>
      </c>
      <c r="I2317" s="5">
        <f>VLOOKUP(F2317,'Set up'!$A$2:$C$44,3,FALSE)</f>
        <v>120</v>
      </c>
      <c r="J2317" s="5">
        <f>VLOOKUP(F2317,'Set up'!$A$2:$D$44,4,FALSE)</f>
        <v>120</v>
      </c>
      <c r="K2317" s="4">
        <f t="shared" si="764"/>
        <v>45365</v>
      </c>
      <c r="L2317" s="5">
        <f t="shared" si="765"/>
        <v>3</v>
      </c>
      <c r="M2317" s="5">
        <f t="shared" si="766"/>
        <v>2024</v>
      </c>
      <c r="N2317" s="6">
        <v>420</v>
      </c>
      <c r="P2317" s="6">
        <f t="shared" si="767"/>
        <v>420</v>
      </c>
      <c r="Q2317" s="7">
        <f t="shared" si="768"/>
        <v>3870576.6500000027</v>
      </c>
      <c r="R2317" s="44" t="str">
        <f>VLOOKUP(F2317,'Set up'!$A$2:$E$48,5,FALSE)</f>
        <v>Trsf</v>
      </c>
    </row>
    <row r="2318" spans="1:18" x14ac:dyDescent="0.3">
      <c r="A2318" s="4">
        <v>45245</v>
      </c>
      <c r="B2318" s="5">
        <f t="shared" si="762"/>
        <v>11</v>
      </c>
      <c r="C2318" s="5">
        <f t="shared" si="763"/>
        <v>2023</v>
      </c>
      <c r="D2318" s="88" t="s">
        <v>2067</v>
      </c>
      <c r="E2318" s="5" t="s">
        <v>61</v>
      </c>
      <c r="F2318" s="1" t="s">
        <v>62</v>
      </c>
      <c r="G2318" s="90" t="s">
        <v>616</v>
      </c>
      <c r="H2318" s="5">
        <v>1</v>
      </c>
      <c r="I2318" s="5">
        <f>VLOOKUP(F2318,'Set up'!$A$2:$C$44,3,FALSE)</f>
        <v>120</v>
      </c>
      <c r="J2318" s="5">
        <f>VLOOKUP(F2318,'Set up'!$A$2:$D$44,4,FALSE)</f>
        <v>120</v>
      </c>
      <c r="K2318" s="4">
        <f t="shared" si="764"/>
        <v>45365</v>
      </c>
      <c r="L2318" s="5">
        <f t="shared" si="765"/>
        <v>3</v>
      </c>
      <c r="M2318" s="5">
        <f t="shared" si="766"/>
        <v>2024</v>
      </c>
      <c r="N2318" s="6">
        <v>395</v>
      </c>
      <c r="P2318" s="6">
        <f t="shared" si="767"/>
        <v>395</v>
      </c>
      <c r="Q2318" s="7">
        <f t="shared" si="768"/>
        <v>3870971.6500000027</v>
      </c>
      <c r="R2318" s="44" t="str">
        <f>VLOOKUP(F2318,'Set up'!$A$2:$E$48,5,FALSE)</f>
        <v>Trsf</v>
      </c>
    </row>
    <row r="2319" spans="1:18" x14ac:dyDescent="0.3">
      <c r="A2319" s="4">
        <v>45245</v>
      </c>
      <c r="B2319" s="5">
        <f t="shared" si="762"/>
        <v>11</v>
      </c>
      <c r="C2319" s="5">
        <f t="shared" si="763"/>
        <v>2023</v>
      </c>
      <c r="D2319" s="88" t="s">
        <v>2068</v>
      </c>
      <c r="E2319" s="5" t="s">
        <v>175</v>
      </c>
      <c r="F2319" s="1" t="s">
        <v>62</v>
      </c>
      <c r="G2319" s="95" t="s">
        <v>2069</v>
      </c>
      <c r="H2319" s="5">
        <v>1</v>
      </c>
      <c r="I2319" s="5">
        <f>VLOOKUP(F2319,'Set up'!$A$2:$C$44,3,FALSE)</f>
        <v>120</v>
      </c>
      <c r="J2319" s="5">
        <f>VLOOKUP(F2319,'Set up'!$A$2:$D$44,4,FALSE)</f>
        <v>120</v>
      </c>
      <c r="K2319" s="4">
        <f t="shared" si="764"/>
        <v>45365</v>
      </c>
      <c r="L2319" s="5">
        <f t="shared" si="765"/>
        <v>3</v>
      </c>
      <c r="M2319" s="5">
        <f t="shared" si="766"/>
        <v>2024</v>
      </c>
      <c r="N2319" s="6">
        <v>1597.5</v>
      </c>
      <c r="P2319" s="6">
        <f t="shared" si="767"/>
        <v>1597.5</v>
      </c>
      <c r="Q2319" s="7">
        <f t="shared" si="768"/>
        <v>3872569.1500000027</v>
      </c>
      <c r="R2319" s="44" t="str">
        <f>VLOOKUP(F2319,'Set up'!$A$2:$E$48,5,FALSE)</f>
        <v>Trsf</v>
      </c>
    </row>
    <row r="2320" spans="1:18" x14ac:dyDescent="0.3">
      <c r="A2320" s="4">
        <v>45245</v>
      </c>
      <c r="B2320" s="5">
        <f t="shared" si="762"/>
        <v>11</v>
      </c>
      <c r="C2320" s="5">
        <f t="shared" si="763"/>
        <v>2023</v>
      </c>
      <c r="D2320" s="88" t="s">
        <v>2070</v>
      </c>
      <c r="E2320" s="5" t="s">
        <v>401</v>
      </c>
      <c r="F2320" s="1" t="s">
        <v>402</v>
      </c>
      <c r="G2320" s="90" t="s">
        <v>95</v>
      </c>
      <c r="H2320" s="5">
        <v>1</v>
      </c>
      <c r="I2320" s="5" t="str">
        <f>VLOOKUP(F2320,'Set up'!$A$2:$C$44,3,FALSE)</f>
        <v>Cash</v>
      </c>
      <c r="J2320" s="5">
        <f>VLOOKUP(F2320,'Set up'!$A$2:$D$44,4,FALSE)</f>
        <v>0</v>
      </c>
      <c r="K2320" s="4">
        <f t="shared" si="764"/>
        <v>45245</v>
      </c>
      <c r="L2320" s="5">
        <f t="shared" si="765"/>
        <v>11</v>
      </c>
      <c r="M2320" s="5">
        <f t="shared" si="766"/>
        <v>2023</v>
      </c>
      <c r="N2320" s="6">
        <v>1738</v>
      </c>
      <c r="P2320" s="6">
        <f t="shared" si="767"/>
        <v>1738</v>
      </c>
      <c r="Q2320" s="7">
        <f t="shared" si="768"/>
        <v>3874307.1500000027</v>
      </c>
      <c r="R2320" s="44" t="str">
        <f>VLOOKUP(F2320,'Set up'!$A$2:$E$48,5,FALSE)</f>
        <v>Trsf</v>
      </c>
    </row>
    <row r="2321" spans="1:18" x14ac:dyDescent="0.3">
      <c r="A2321" s="4">
        <v>45245</v>
      </c>
      <c r="B2321" s="5">
        <f t="shared" si="762"/>
        <v>11</v>
      </c>
      <c r="C2321" s="5">
        <f t="shared" si="763"/>
        <v>2023</v>
      </c>
      <c r="D2321" s="88" t="s">
        <v>2070</v>
      </c>
      <c r="E2321" s="5" t="s">
        <v>401</v>
      </c>
      <c r="F2321" s="1" t="s">
        <v>402</v>
      </c>
      <c r="G2321" s="90" t="s">
        <v>1413</v>
      </c>
      <c r="H2321" s="5">
        <v>1</v>
      </c>
      <c r="I2321" s="5" t="str">
        <f>VLOOKUP(F2321,'Set up'!$A$2:$C$44,3,FALSE)</f>
        <v>Cash</v>
      </c>
      <c r="J2321" s="5">
        <f>VLOOKUP(F2321,'Set up'!$A$2:$D$44,4,FALSE)</f>
        <v>0</v>
      </c>
      <c r="K2321" s="4">
        <f t="shared" si="764"/>
        <v>45245</v>
      </c>
      <c r="L2321" s="5">
        <f t="shared" si="765"/>
        <v>11</v>
      </c>
      <c r="M2321" s="5">
        <f t="shared" si="766"/>
        <v>2023</v>
      </c>
      <c r="N2321" s="6">
        <v>405</v>
      </c>
      <c r="P2321" s="6">
        <f t="shared" si="767"/>
        <v>405</v>
      </c>
      <c r="Q2321" s="7">
        <f t="shared" si="768"/>
        <v>3874712.1500000027</v>
      </c>
      <c r="R2321" s="44" t="str">
        <f>VLOOKUP(F2321,'Set up'!$A$2:$E$48,5,FALSE)</f>
        <v>Trsf</v>
      </c>
    </row>
    <row r="2322" spans="1:18" x14ac:dyDescent="0.3">
      <c r="A2322" s="4">
        <v>45245</v>
      </c>
      <c r="B2322" s="5">
        <f t="shared" si="762"/>
        <v>11</v>
      </c>
      <c r="C2322" s="5">
        <f t="shared" si="763"/>
        <v>2023</v>
      </c>
      <c r="D2322" s="88" t="s">
        <v>2070</v>
      </c>
      <c r="E2322" s="5" t="s">
        <v>401</v>
      </c>
      <c r="F2322" s="1" t="s">
        <v>402</v>
      </c>
      <c r="G2322" s="90" t="s">
        <v>793</v>
      </c>
      <c r="H2322" s="5">
        <v>3</v>
      </c>
      <c r="I2322" s="5" t="str">
        <f>VLOOKUP(F2322,'Set up'!$A$2:$C$44,3,FALSE)</f>
        <v>Cash</v>
      </c>
      <c r="J2322" s="5">
        <f>VLOOKUP(F2322,'Set up'!$A$2:$D$44,4,FALSE)</f>
        <v>0</v>
      </c>
      <c r="K2322" s="4">
        <f t="shared" si="764"/>
        <v>45245</v>
      </c>
      <c r="L2322" s="5">
        <f t="shared" si="765"/>
        <v>11</v>
      </c>
      <c r="M2322" s="5">
        <f t="shared" si="766"/>
        <v>2023</v>
      </c>
      <c r="N2322" s="6">
        <v>187.5</v>
      </c>
      <c r="P2322" s="6">
        <f t="shared" si="767"/>
        <v>187.5</v>
      </c>
      <c r="Q2322" s="7">
        <f t="shared" si="768"/>
        <v>3874899.6500000027</v>
      </c>
      <c r="R2322" s="44" t="str">
        <f>VLOOKUP(F2322,'Set up'!$A$2:$E$48,5,FALSE)</f>
        <v>Trsf</v>
      </c>
    </row>
    <row r="2323" spans="1:18" x14ac:dyDescent="0.3">
      <c r="A2323" s="4">
        <v>45245</v>
      </c>
      <c r="B2323" s="5">
        <f t="shared" si="762"/>
        <v>11</v>
      </c>
      <c r="C2323" s="5">
        <f t="shared" si="763"/>
        <v>2023</v>
      </c>
      <c r="D2323" s="88" t="s">
        <v>2070</v>
      </c>
      <c r="E2323" s="5" t="s">
        <v>401</v>
      </c>
      <c r="F2323" s="1" t="s">
        <v>402</v>
      </c>
      <c r="G2323" s="90" t="s">
        <v>46</v>
      </c>
      <c r="H2323" s="5">
        <v>1</v>
      </c>
      <c r="I2323" s="5" t="str">
        <f>VLOOKUP(F2323,'Set up'!$A$2:$C$44,3,FALSE)</f>
        <v>Cash</v>
      </c>
      <c r="J2323" s="5">
        <f>VLOOKUP(F2323,'Set up'!$A$2:$D$44,4,FALSE)</f>
        <v>0</v>
      </c>
      <c r="K2323" s="4">
        <f t="shared" si="764"/>
        <v>45245</v>
      </c>
      <c r="L2323" s="5">
        <f t="shared" si="765"/>
        <v>11</v>
      </c>
      <c r="M2323" s="5">
        <f t="shared" si="766"/>
        <v>2023</v>
      </c>
      <c r="N2323" s="6">
        <v>105</v>
      </c>
      <c r="P2323" s="6">
        <f t="shared" si="767"/>
        <v>105</v>
      </c>
      <c r="Q2323" s="7">
        <f t="shared" si="768"/>
        <v>3875004.6500000027</v>
      </c>
      <c r="R2323" s="44" t="str">
        <f>VLOOKUP(F2323,'Set up'!$A$2:$E$48,5,FALSE)</f>
        <v>Trsf</v>
      </c>
    </row>
    <row r="2324" spans="1:18" x14ac:dyDescent="0.3">
      <c r="A2324" s="4">
        <v>45245</v>
      </c>
      <c r="B2324" s="5">
        <f t="shared" si="762"/>
        <v>11</v>
      </c>
      <c r="C2324" s="5">
        <f t="shared" si="763"/>
        <v>2023</v>
      </c>
      <c r="D2324" s="88" t="s">
        <v>2070</v>
      </c>
      <c r="E2324" s="5" t="s">
        <v>401</v>
      </c>
      <c r="F2324" s="1" t="s">
        <v>402</v>
      </c>
      <c r="G2324" s="90" t="s">
        <v>1471</v>
      </c>
      <c r="H2324" s="5">
        <v>1</v>
      </c>
      <c r="I2324" s="5" t="str">
        <f>VLOOKUP(F2324,'Set up'!$A$2:$C$44,3,FALSE)</f>
        <v>Cash</v>
      </c>
      <c r="J2324" s="5">
        <f>VLOOKUP(F2324,'Set up'!$A$2:$D$44,4,FALSE)</f>
        <v>0</v>
      </c>
      <c r="K2324" s="4">
        <f t="shared" si="764"/>
        <v>45245</v>
      </c>
      <c r="L2324" s="5">
        <f t="shared" si="765"/>
        <v>11</v>
      </c>
      <c r="M2324" s="5">
        <f t="shared" si="766"/>
        <v>2023</v>
      </c>
      <c r="N2324" s="6">
        <v>390</v>
      </c>
      <c r="P2324" s="6">
        <f t="shared" si="767"/>
        <v>390</v>
      </c>
      <c r="Q2324" s="7">
        <f t="shared" si="768"/>
        <v>3875394.6500000027</v>
      </c>
      <c r="R2324" s="44" t="str">
        <f>VLOOKUP(F2324,'Set up'!$A$2:$E$48,5,FALSE)</f>
        <v>Trsf</v>
      </c>
    </row>
    <row r="2325" spans="1:18" x14ac:dyDescent="0.3">
      <c r="A2325" s="4">
        <v>45245</v>
      </c>
      <c r="B2325" s="5">
        <f t="shared" ref="B2325:B2362" si="769">MONTH(A2325)</f>
        <v>11</v>
      </c>
      <c r="C2325" s="5">
        <f t="shared" ref="C2325:C2362" si="770">YEAR(A2325)</f>
        <v>2023</v>
      </c>
      <c r="D2325" s="88" t="s">
        <v>2070</v>
      </c>
      <c r="E2325" s="5" t="s">
        <v>401</v>
      </c>
      <c r="F2325" s="1" t="s">
        <v>402</v>
      </c>
      <c r="G2325" s="90" t="s">
        <v>1630</v>
      </c>
      <c r="H2325" s="5">
        <v>1</v>
      </c>
      <c r="I2325" s="5" t="str">
        <f>VLOOKUP(F2325,'Set up'!$A$2:$C$44,3,FALSE)</f>
        <v>Cash</v>
      </c>
      <c r="J2325" s="5">
        <f>VLOOKUP(F2325,'Set up'!$A$2:$D$44,4,FALSE)</f>
        <v>0</v>
      </c>
      <c r="K2325" s="4">
        <f t="shared" ref="K2325:K2362" si="771">A2325+J2325</f>
        <v>45245</v>
      </c>
      <c r="L2325" s="5">
        <f t="shared" ref="L2325:L2362" si="772">MONTH(K2325)</f>
        <v>11</v>
      </c>
      <c r="M2325" s="5">
        <f t="shared" ref="M2325:M2362" si="773">YEAR(K2325)</f>
        <v>2023</v>
      </c>
      <c r="N2325" s="6">
        <v>260</v>
      </c>
      <c r="P2325" s="6">
        <f t="shared" ref="P2325:P2362" si="774">SUM(N2325+O2325)</f>
        <v>260</v>
      </c>
      <c r="Q2325" s="7">
        <f t="shared" ref="Q2325:Q2362" si="775">SUM(Q2324+N2325)</f>
        <v>3875654.6500000027</v>
      </c>
      <c r="R2325" s="44" t="str">
        <f>VLOOKUP(F2325,'Set up'!$A$2:$E$48,5,FALSE)</f>
        <v>Trsf</v>
      </c>
    </row>
    <row r="2326" spans="1:18" x14ac:dyDescent="0.3">
      <c r="A2326" s="4">
        <v>45247</v>
      </c>
      <c r="B2326" s="5">
        <f t="shared" si="769"/>
        <v>11</v>
      </c>
      <c r="C2326" s="5">
        <f t="shared" si="770"/>
        <v>2023</v>
      </c>
      <c r="D2326" s="88" t="s">
        <v>2071</v>
      </c>
      <c r="E2326" s="5" t="s">
        <v>2023</v>
      </c>
      <c r="F2326" s="1" t="s">
        <v>2020</v>
      </c>
      <c r="G2326" s="103" t="s">
        <v>1112</v>
      </c>
      <c r="H2326" s="5">
        <v>1</v>
      </c>
      <c r="I2326" s="5" t="str">
        <f>VLOOKUP(F2326,'Set up'!$A$2:$C$44,3,FALSE)</f>
        <v>Cash</v>
      </c>
      <c r="J2326" s="5">
        <f>VLOOKUP(F2326,'Set up'!$A$2:$D$44,4,FALSE)</f>
        <v>0</v>
      </c>
      <c r="K2326" s="4">
        <f t="shared" si="771"/>
        <v>45247</v>
      </c>
      <c r="L2326" s="5">
        <f t="shared" si="772"/>
        <v>11</v>
      </c>
      <c r="M2326" s="5">
        <f t="shared" si="773"/>
        <v>2023</v>
      </c>
      <c r="N2326" s="6">
        <v>62.5</v>
      </c>
      <c r="P2326" s="6">
        <f t="shared" si="774"/>
        <v>62.5</v>
      </c>
      <c r="Q2326" s="7">
        <f t="shared" si="775"/>
        <v>3875717.1500000027</v>
      </c>
      <c r="R2326" s="44" t="str">
        <f>VLOOKUP(F2326,'Set up'!$A$2:$E$48,5,FALSE)</f>
        <v>Trsf</v>
      </c>
    </row>
    <row r="2327" spans="1:18" x14ac:dyDescent="0.3">
      <c r="A2327" s="4">
        <v>45247</v>
      </c>
      <c r="B2327" s="5">
        <f t="shared" si="769"/>
        <v>11</v>
      </c>
      <c r="C2327" s="5">
        <f t="shared" si="770"/>
        <v>2023</v>
      </c>
      <c r="D2327" s="88" t="s">
        <v>2072</v>
      </c>
      <c r="E2327" s="5" t="s">
        <v>2023</v>
      </c>
      <c r="F2327" s="1" t="s">
        <v>2020</v>
      </c>
      <c r="G2327" s="103" t="s">
        <v>1736</v>
      </c>
      <c r="H2327" s="5">
        <v>1</v>
      </c>
      <c r="I2327" s="5" t="str">
        <f>VLOOKUP(F2327,'Set up'!$A$2:$C$44,3,FALSE)</f>
        <v>Cash</v>
      </c>
      <c r="J2327" s="5">
        <f>VLOOKUP(F2327,'Set up'!$A$2:$D$44,4,FALSE)</f>
        <v>0</v>
      </c>
      <c r="K2327" s="4">
        <f t="shared" si="771"/>
        <v>45247</v>
      </c>
      <c r="L2327" s="5">
        <f t="shared" si="772"/>
        <v>11</v>
      </c>
      <c r="M2327" s="5">
        <f t="shared" si="773"/>
        <v>2023</v>
      </c>
      <c r="N2327" s="6">
        <v>1606</v>
      </c>
      <c r="P2327" s="6">
        <f t="shared" si="774"/>
        <v>1606</v>
      </c>
      <c r="Q2327" s="7">
        <f t="shared" si="775"/>
        <v>3877323.1500000027</v>
      </c>
      <c r="R2327" s="44" t="str">
        <f>VLOOKUP(F2327,'Set up'!$A$2:$E$48,5,FALSE)</f>
        <v>Trsf</v>
      </c>
    </row>
    <row r="2328" spans="1:18" x14ac:dyDescent="0.3">
      <c r="A2328" s="4">
        <v>45247</v>
      </c>
      <c r="B2328" s="5">
        <f t="shared" si="769"/>
        <v>11</v>
      </c>
      <c r="C2328" s="5">
        <f t="shared" si="770"/>
        <v>2023</v>
      </c>
      <c r="D2328" s="88" t="s">
        <v>2072</v>
      </c>
      <c r="E2328" s="5" t="s">
        <v>2023</v>
      </c>
      <c r="F2328" s="1" t="s">
        <v>2020</v>
      </c>
      <c r="G2328" s="90" t="s">
        <v>2064</v>
      </c>
      <c r="H2328" s="5">
        <v>3</v>
      </c>
      <c r="I2328" s="5" t="str">
        <f>VLOOKUP(F2328,'Set up'!$A$2:$C$44,3,FALSE)</f>
        <v>Cash</v>
      </c>
      <c r="J2328" s="5">
        <f>VLOOKUP(F2328,'Set up'!$A$2:$D$44,4,FALSE)</f>
        <v>0</v>
      </c>
      <c r="K2328" s="4">
        <f t="shared" si="771"/>
        <v>45247</v>
      </c>
      <c r="L2328" s="5">
        <f t="shared" si="772"/>
        <v>11</v>
      </c>
      <c r="M2328" s="5">
        <f t="shared" si="773"/>
        <v>2023</v>
      </c>
      <c r="N2328" s="6">
        <v>643.79999999999995</v>
      </c>
      <c r="P2328" s="6">
        <f t="shared" si="774"/>
        <v>643.79999999999995</v>
      </c>
      <c r="Q2328" s="7">
        <f t="shared" si="775"/>
        <v>3877966.9500000025</v>
      </c>
      <c r="R2328" s="44" t="str">
        <f>VLOOKUP(F2328,'Set up'!$A$2:$E$48,5,FALSE)</f>
        <v>Trsf</v>
      </c>
    </row>
    <row r="2329" spans="1:18" x14ac:dyDescent="0.3">
      <c r="A2329" s="4">
        <v>45247</v>
      </c>
      <c r="B2329" s="5">
        <f t="shared" si="769"/>
        <v>11</v>
      </c>
      <c r="C2329" s="5">
        <f t="shared" si="770"/>
        <v>2023</v>
      </c>
      <c r="D2329" s="88" t="s">
        <v>2072</v>
      </c>
      <c r="E2329" s="5" t="s">
        <v>2023</v>
      </c>
      <c r="F2329" s="1" t="s">
        <v>2020</v>
      </c>
      <c r="G2329" s="90" t="s">
        <v>1925</v>
      </c>
      <c r="H2329" s="5">
        <v>2</v>
      </c>
      <c r="I2329" s="5" t="str">
        <f>VLOOKUP(F2329,'Set up'!$A$2:$C$44,3,FALSE)</f>
        <v>Cash</v>
      </c>
      <c r="J2329" s="5">
        <f>VLOOKUP(F2329,'Set up'!$A$2:$D$44,4,FALSE)</f>
        <v>0</v>
      </c>
      <c r="K2329" s="4">
        <f t="shared" si="771"/>
        <v>45247</v>
      </c>
      <c r="L2329" s="5">
        <f t="shared" si="772"/>
        <v>11</v>
      </c>
      <c r="M2329" s="5">
        <f t="shared" si="773"/>
        <v>2023</v>
      </c>
      <c r="N2329" s="6">
        <v>468</v>
      </c>
      <c r="P2329" s="6">
        <f t="shared" si="774"/>
        <v>468</v>
      </c>
      <c r="Q2329" s="7">
        <f t="shared" si="775"/>
        <v>3878434.9500000025</v>
      </c>
      <c r="R2329" s="44" t="str">
        <f>VLOOKUP(F2329,'Set up'!$A$2:$E$48,5,FALSE)</f>
        <v>Trsf</v>
      </c>
    </row>
    <row r="2330" spans="1:18" x14ac:dyDescent="0.3">
      <c r="A2330" s="4">
        <v>45251</v>
      </c>
      <c r="B2330" s="5">
        <f t="shared" si="769"/>
        <v>11</v>
      </c>
      <c r="C2330" s="5">
        <f t="shared" si="770"/>
        <v>2023</v>
      </c>
      <c r="D2330" s="88" t="s">
        <v>2073</v>
      </c>
      <c r="E2330" s="5" t="s">
        <v>258</v>
      </c>
      <c r="F2330" s="1" t="s">
        <v>263</v>
      </c>
      <c r="G2330" s="95" t="s">
        <v>304</v>
      </c>
      <c r="H2330" s="5">
        <v>2</v>
      </c>
      <c r="I2330" s="5" t="str">
        <f>VLOOKUP(F2330,'Set up'!$A$2:$C$44,3,FALSE)</f>
        <v>Cash</v>
      </c>
      <c r="J2330" s="5">
        <f>VLOOKUP(F2330,'Set up'!$A$2:$D$44,4,FALSE)</f>
        <v>0</v>
      </c>
      <c r="K2330" s="4">
        <f t="shared" si="771"/>
        <v>45251</v>
      </c>
      <c r="L2330" s="5">
        <f t="shared" si="772"/>
        <v>11</v>
      </c>
      <c r="M2330" s="5">
        <f t="shared" si="773"/>
        <v>2023</v>
      </c>
      <c r="N2330" s="6">
        <v>3212</v>
      </c>
      <c r="P2330" s="6">
        <f t="shared" si="774"/>
        <v>3212</v>
      </c>
      <c r="Q2330" s="7">
        <f t="shared" si="775"/>
        <v>3881646.9500000025</v>
      </c>
      <c r="R2330" s="44" t="str">
        <f>VLOOKUP(F2330,'Set up'!$A$2:$E$48,5,FALSE)</f>
        <v>Cash</v>
      </c>
    </row>
    <row r="2331" spans="1:18" x14ac:dyDescent="0.3">
      <c r="A2331" s="4">
        <v>45251</v>
      </c>
      <c r="B2331" s="5">
        <f t="shared" si="769"/>
        <v>11</v>
      </c>
      <c r="C2331" s="5">
        <f t="shared" si="770"/>
        <v>2023</v>
      </c>
      <c r="D2331" s="88" t="s">
        <v>2073</v>
      </c>
      <c r="E2331" s="5" t="s">
        <v>258</v>
      </c>
      <c r="F2331" s="1" t="s">
        <v>263</v>
      </c>
      <c r="G2331" s="90" t="s">
        <v>2060</v>
      </c>
      <c r="H2331" s="5">
        <v>4</v>
      </c>
      <c r="I2331" s="5" t="str">
        <f>VLOOKUP(F2331,'Set up'!$A$2:$C$44,3,FALSE)</f>
        <v>Cash</v>
      </c>
      <c r="J2331" s="5">
        <f>VLOOKUP(F2331,'Set up'!$A$2:$D$44,4,FALSE)</f>
        <v>0</v>
      </c>
      <c r="K2331" s="4">
        <f t="shared" si="771"/>
        <v>45251</v>
      </c>
      <c r="L2331" s="5">
        <f t="shared" si="772"/>
        <v>11</v>
      </c>
      <c r="M2331" s="5">
        <f t="shared" si="773"/>
        <v>2023</v>
      </c>
      <c r="N2331" s="6">
        <v>1036</v>
      </c>
      <c r="P2331" s="6">
        <f t="shared" si="774"/>
        <v>1036</v>
      </c>
      <c r="Q2331" s="7">
        <f t="shared" si="775"/>
        <v>3882682.9500000025</v>
      </c>
      <c r="R2331" s="44" t="str">
        <f>VLOOKUP(F2331,'Set up'!$A$2:$E$48,5,FALSE)</f>
        <v>Cash</v>
      </c>
    </row>
    <row r="2332" spans="1:18" x14ac:dyDescent="0.3">
      <c r="A2332" s="4">
        <v>45251</v>
      </c>
      <c r="B2332" s="5">
        <f t="shared" si="769"/>
        <v>11</v>
      </c>
      <c r="C2332" s="5">
        <f t="shared" si="770"/>
        <v>2023</v>
      </c>
      <c r="D2332" s="88" t="s">
        <v>2073</v>
      </c>
      <c r="E2332" s="5" t="s">
        <v>258</v>
      </c>
      <c r="F2332" s="1" t="s">
        <v>263</v>
      </c>
      <c r="G2332" s="1" t="s">
        <v>2066</v>
      </c>
      <c r="H2332" s="5">
        <v>3</v>
      </c>
      <c r="I2332" s="5" t="str">
        <f>VLOOKUP(F2332,'Set up'!$A$2:$C$44,3,FALSE)</f>
        <v>Cash</v>
      </c>
      <c r="J2332" s="5">
        <f>VLOOKUP(F2332,'Set up'!$A$2:$D$44,4,FALSE)</f>
        <v>0</v>
      </c>
      <c r="K2332" s="4">
        <f t="shared" si="771"/>
        <v>45251</v>
      </c>
      <c r="L2332" s="5">
        <f t="shared" si="772"/>
        <v>11</v>
      </c>
      <c r="M2332" s="5">
        <f t="shared" si="773"/>
        <v>2023</v>
      </c>
      <c r="N2332" s="6">
        <v>851.4</v>
      </c>
      <c r="P2332" s="6">
        <f t="shared" si="774"/>
        <v>851.4</v>
      </c>
      <c r="Q2332" s="7">
        <f t="shared" si="775"/>
        <v>3883534.3500000024</v>
      </c>
      <c r="R2332" s="44" t="str">
        <f>VLOOKUP(F2332,'Set up'!$A$2:$E$48,5,FALSE)</f>
        <v>Cash</v>
      </c>
    </row>
    <row r="2333" spans="1:18" x14ac:dyDescent="0.3">
      <c r="A2333" s="4">
        <v>45251</v>
      </c>
      <c r="B2333" s="5">
        <f t="shared" si="769"/>
        <v>11</v>
      </c>
      <c r="C2333" s="5">
        <f t="shared" si="770"/>
        <v>2023</v>
      </c>
      <c r="D2333" s="88" t="s">
        <v>2073</v>
      </c>
      <c r="E2333" s="5" t="s">
        <v>258</v>
      </c>
      <c r="F2333" s="1" t="s">
        <v>263</v>
      </c>
      <c r="G2333" s="11" t="s">
        <v>17</v>
      </c>
      <c r="H2333" s="5">
        <v>1</v>
      </c>
      <c r="I2333" s="5" t="str">
        <f>VLOOKUP(F2333,'Set up'!$A$2:$C$44,3,FALSE)</f>
        <v>Cash</v>
      </c>
      <c r="J2333" s="5">
        <f>VLOOKUP(F2333,'Set up'!$A$2:$D$44,4,FALSE)</f>
        <v>0</v>
      </c>
      <c r="K2333" s="4">
        <f t="shared" si="771"/>
        <v>45251</v>
      </c>
      <c r="L2333" s="5">
        <f t="shared" si="772"/>
        <v>11</v>
      </c>
      <c r="M2333" s="5">
        <f t="shared" si="773"/>
        <v>2023</v>
      </c>
      <c r="N2333" s="6">
        <v>105</v>
      </c>
      <c r="P2333" s="6">
        <f t="shared" si="774"/>
        <v>105</v>
      </c>
      <c r="Q2333" s="7">
        <f t="shared" si="775"/>
        <v>3883639.3500000024</v>
      </c>
      <c r="R2333" s="44" t="str">
        <f>VLOOKUP(F2333,'Set up'!$A$2:$E$48,5,FALSE)</f>
        <v>Cash</v>
      </c>
    </row>
    <row r="2334" spans="1:18" x14ac:dyDescent="0.3">
      <c r="A2334" s="4">
        <v>45251</v>
      </c>
      <c r="B2334" s="5">
        <f t="shared" si="769"/>
        <v>11</v>
      </c>
      <c r="C2334" s="5">
        <f t="shared" si="770"/>
        <v>2023</v>
      </c>
      <c r="D2334" s="88" t="s">
        <v>2073</v>
      </c>
      <c r="E2334" s="5" t="s">
        <v>258</v>
      </c>
      <c r="F2334" s="1" t="s">
        <v>263</v>
      </c>
      <c r="G2334" s="90" t="s">
        <v>1889</v>
      </c>
      <c r="H2334" s="5">
        <v>4</v>
      </c>
      <c r="I2334" s="5" t="str">
        <f>VLOOKUP(F2334,'Set up'!$A$2:$C$44,3,FALSE)</f>
        <v>Cash</v>
      </c>
      <c r="J2334" s="5">
        <f>VLOOKUP(F2334,'Set up'!$A$2:$D$44,4,FALSE)</f>
        <v>0</v>
      </c>
      <c r="K2334" s="4">
        <f t="shared" si="771"/>
        <v>45251</v>
      </c>
      <c r="L2334" s="5">
        <f t="shared" si="772"/>
        <v>11</v>
      </c>
      <c r="M2334" s="5">
        <f t="shared" si="773"/>
        <v>2023</v>
      </c>
      <c r="N2334" s="6">
        <v>640</v>
      </c>
      <c r="P2334" s="6">
        <f t="shared" si="774"/>
        <v>640</v>
      </c>
      <c r="Q2334" s="7">
        <f t="shared" si="775"/>
        <v>3884279.3500000024</v>
      </c>
      <c r="R2334" s="44" t="str">
        <f>VLOOKUP(F2334,'Set up'!$A$2:$E$48,5,FALSE)</f>
        <v>Cash</v>
      </c>
    </row>
    <row r="2335" spans="1:18" x14ac:dyDescent="0.3">
      <c r="A2335" s="4">
        <v>45251</v>
      </c>
      <c r="B2335" s="5">
        <f t="shared" si="769"/>
        <v>11</v>
      </c>
      <c r="C2335" s="5">
        <f t="shared" si="770"/>
        <v>2023</v>
      </c>
      <c r="D2335" s="88" t="s">
        <v>2074</v>
      </c>
      <c r="E2335" s="5" t="s">
        <v>2023</v>
      </c>
      <c r="F2335" s="1" t="s">
        <v>2020</v>
      </c>
      <c r="G2335" s="103" t="s">
        <v>1112</v>
      </c>
      <c r="H2335" s="5">
        <v>2</v>
      </c>
      <c r="I2335" s="5" t="str">
        <f>VLOOKUP(F2335,'Set up'!$A$2:$C$44,3,FALSE)</f>
        <v>Cash</v>
      </c>
      <c r="J2335" s="5">
        <f>VLOOKUP(F2335,'Set up'!$A$2:$D$44,4,FALSE)</f>
        <v>0</v>
      </c>
      <c r="K2335" s="4">
        <f t="shared" si="771"/>
        <v>45251</v>
      </c>
      <c r="L2335" s="5">
        <f t="shared" si="772"/>
        <v>11</v>
      </c>
      <c r="M2335" s="5">
        <f t="shared" si="773"/>
        <v>2023</v>
      </c>
      <c r="N2335" s="6">
        <v>125</v>
      </c>
      <c r="P2335" s="6">
        <f t="shared" si="774"/>
        <v>125</v>
      </c>
      <c r="Q2335" s="7">
        <f t="shared" si="775"/>
        <v>3884404.3500000024</v>
      </c>
      <c r="R2335" s="44" t="str">
        <f>VLOOKUP(F2335,'Set up'!$A$2:$E$48,5,FALSE)</f>
        <v>Trsf</v>
      </c>
    </row>
    <row r="2336" spans="1:18" x14ac:dyDescent="0.3">
      <c r="A2336" s="4">
        <v>45251</v>
      </c>
      <c r="B2336" s="5">
        <f t="shared" si="769"/>
        <v>11</v>
      </c>
      <c r="C2336" s="5">
        <f t="shared" si="770"/>
        <v>2023</v>
      </c>
      <c r="D2336" s="88" t="s">
        <v>2075</v>
      </c>
      <c r="E2336" s="5" t="s">
        <v>2023</v>
      </c>
      <c r="F2336" s="1" t="s">
        <v>2020</v>
      </c>
      <c r="G2336" s="103" t="s">
        <v>1736</v>
      </c>
      <c r="H2336" s="5">
        <v>2</v>
      </c>
      <c r="I2336" s="5" t="str">
        <f>VLOOKUP(F2336,'Set up'!$A$2:$C$44,3,FALSE)</f>
        <v>Cash</v>
      </c>
      <c r="J2336" s="5">
        <f>VLOOKUP(F2336,'Set up'!$A$2:$D$44,4,FALSE)</f>
        <v>0</v>
      </c>
      <c r="K2336" s="4">
        <f t="shared" si="771"/>
        <v>45251</v>
      </c>
      <c r="L2336" s="5">
        <f t="shared" si="772"/>
        <v>11</v>
      </c>
      <c r="M2336" s="5">
        <f t="shared" si="773"/>
        <v>2023</v>
      </c>
      <c r="N2336" s="6">
        <v>3212</v>
      </c>
      <c r="P2336" s="6">
        <f t="shared" si="774"/>
        <v>3212</v>
      </c>
      <c r="Q2336" s="7">
        <f t="shared" si="775"/>
        <v>3887616.3500000024</v>
      </c>
      <c r="R2336" s="44" t="str">
        <f>VLOOKUP(F2336,'Set up'!$A$2:$E$48,5,FALSE)</f>
        <v>Trsf</v>
      </c>
    </row>
    <row r="2337" spans="1:18" x14ac:dyDescent="0.3">
      <c r="A2337" s="4">
        <v>45252</v>
      </c>
      <c r="B2337" s="5">
        <f t="shared" si="769"/>
        <v>11</v>
      </c>
      <c r="C2337" s="5">
        <f t="shared" si="770"/>
        <v>2023</v>
      </c>
      <c r="D2337" s="88" t="s">
        <v>2076</v>
      </c>
      <c r="E2337" s="5" t="s">
        <v>42</v>
      </c>
      <c r="F2337" s="1" t="s">
        <v>43</v>
      </c>
      <c r="G2337" s="99" t="s">
        <v>95</v>
      </c>
      <c r="H2337" s="5">
        <v>1</v>
      </c>
      <c r="I2337" s="5" t="str">
        <f>VLOOKUP(F2337,'Set up'!$A$2:$C$44,3,FALSE)</f>
        <v>Cash</v>
      </c>
      <c r="J2337" s="5">
        <f>VLOOKUP(F2337,'Set up'!$A$2:$D$44,4,FALSE)</f>
        <v>0</v>
      </c>
      <c r="K2337" s="4">
        <f t="shared" si="771"/>
        <v>45252</v>
      </c>
      <c r="L2337" s="5">
        <f t="shared" si="772"/>
        <v>11</v>
      </c>
      <c r="M2337" s="5">
        <f t="shared" si="773"/>
        <v>2023</v>
      </c>
      <c r="N2337" s="6">
        <v>1738</v>
      </c>
      <c r="P2337" s="6">
        <f t="shared" si="774"/>
        <v>1738</v>
      </c>
      <c r="Q2337" s="7">
        <f t="shared" si="775"/>
        <v>3889354.3500000024</v>
      </c>
      <c r="R2337" s="44" t="str">
        <f>VLOOKUP(F2337,'Set up'!$A$2:$E$48,5,FALSE)</f>
        <v>Chq</v>
      </c>
    </row>
    <row r="2338" spans="1:18" x14ac:dyDescent="0.3">
      <c r="A2338" s="4">
        <v>45252</v>
      </c>
      <c r="B2338" s="5">
        <f t="shared" si="769"/>
        <v>11</v>
      </c>
      <c r="C2338" s="5">
        <f t="shared" si="770"/>
        <v>2023</v>
      </c>
      <c r="D2338" s="88" t="s">
        <v>2076</v>
      </c>
      <c r="E2338" s="5" t="s">
        <v>42</v>
      </c>
      <c r="F2338" s="1" t="s">
        <v>43</v>
      </c>
      <c r="G2338" s="90" t="s">
        <v>1799</v>
      </c>
      <c r="H2338" s="5">
        <v>3</v>
      </c>
      <c r="I2338" s="5" t="str">
        <f>VLOOKUP(F2338,'Set up'!$A$2:$C$44,3,FALSE)</f>
        <v>Cash</v>
      </c>
      <c r="J2338" s="5">
        <f>VLOOKUP(F2338,'Set up'!$A$2:$D$44,4,FALSE)</f>
        <v>0</v>
      </c>
      <c r="K2338" s="4">
        <f t="shared" si="771"/>
        <v>45252</v>
      </c>
      <c r="L2338" s="5">
        <f t="shared" si="772"/>
        <v>11</v>
      </c>
      <c r="M2338" s="5">
        <f t="shared" si="773"/>
        <v>2023</v>
      </c>
      <c r="N2338" s="6">
        <v>675</v>
      </c>
      <c r="P2338" s="6">
        <f t="shared" si="774"/>
        <v>675</v>
      </c>
      <c r="Q2338" s="7">
        <f t="shared" si="775"/>
        <v>3890029.3500000024</v>
      </c>
      <c r="R2338" s="44" t="str">
        <f>VLOOKUP(F2338,'Set up'!$A$2:$E$48,5,FALSE)</f>
        <v>Chq</v>
      </c>
    </row>
    <row r="2339" spans="1:18" x14ac:dyDescent="0.3">
      <c r="A2339" s="4">
        <v>45254</v>
      </c>
      <c r="B2339" s="5">
        <f t="shared" si="769"/>
        <v>11</v>
      </c>
      <c r="C2339" s="5">
        <f t="shared" si="770"/>
        <v>2023</v>
      </c>
      <c r="D2339" s="88" t="s">
        <v>2077</v>
      </c>
      <c r="E2339" s="5" t="s">
        <v>2023</v>
      </c>
      <c r="F2339" s="1" t="s">
        <v>2020</v>
      </c>
      <c r="G2339" s="103" t="s">
        <v>1112</v>
      </c>
      <c r="H2339" s="5">
        <v>3</v>
      </c>
      <c r="I2339" s="5" t="str">
        <f>VLOOKUP(F2339,'Set up'!$A$2:$C$44,3,FALSE)</f>
        <v>Cash</v>
      </c>
      <c r="J2339" s="5">
        <f>VLOOKUP(F2339,'Set up'!$A$2:$D$44,4,FALSE)</f>
        <v>0</v>
      </c>
      <c r="K2339" s="4">
        <f t="shared" si="771"/>
        <v>45254</v>
      </c>
      <c r="L2339" s="5">
        <f t="shared" si="772"/>
        <v>11</v>
      </c>
      <c r="M2339" s="5">
        <f t="shared" si="773"/>
        <v>2023</v>
      </c>
      <c r="N2339" s="6">
        <v>187.5</v>
      </c>
      <c r="P2339" s="6">
        <f t="shared" si="774"/>
        <v>187.5</v>
      </c>
      <c r="Q2339" s="7">
        <f t="shared" si="775"/>
        <v>3890216.8500000024</v>
      </c>
      <c r="R2339" s="44" t="str">
        <f>VLOOKUP(F2339,'Set up'!$A$2:$E$48,5,FALSE)</f>
        <v>Trsf</v>
      </c>
    </row>
    <row r="2340" spans="1:18" x14ac:dyDescent="0.3">
      <c r="A2340" s="4">
        <v>45254</v>
      </c>
      <c r="B2340" s="5">
        <f t="shared" si="769"/>
        <v>11</v>
      </c>
      <c r="C2340" s="5">
        <f t="shared" si="770"/>
        <v>2023</v>
      </c>
      <c r="D2340" s="88" t="s">
        <v>2078</v>
      </c>
      <c r="E2340" s="5" t="s">
        <v>2023</v>
      </c>
      <c r="F2340" s="1" t="s">
        <v>2020</v>
      </c>
      <c r="G2340" s="103" t="s">
        <v>1736</v>
      </c>
      <c r="H2340" s="5">
        <v>3</v>
      </c>
      <c r="I2340" s="5" t="str">
        <f>VLOOKUP(F2340,'Set up'!$A$2:$C$44,3,FALSE)</f>
        <v>Cash</v>
      </c>
      <c r="J2340" s="5">
        <f>VLOOKUP(F2340,'Set up'!$A$2:$D$44,4,FALSE)</f>
        <v>0</v>
      </c>
      <c r="K2340" s="4">
        <f t="shared" si="771"/>
        <v>45254</v>
      </c>
      <c r="L2340" s="5">
        <f t="shared" si="772"/>
        <v>11</v>
      </c>
      <c r="M2340" s="5">
        <f t="shared" si="773"/>
        <v>2023</v>
      </c>
      <c r="N2340" s="6">
        <v>4818</v>
      </c>
      <c r="P2340" s="6">
        <f t="shared" si="774"/>
        <v>4818</v>
      </c>
      <c r="Q2340" s="7">
        <f t="shared" si="775"/>
        <v>3895034.8500000024</v>
      </c>
      <c r="R2340" s="44" t="str">
        <f>VLOOKUP(F2340,'Set up'!$A$2:$E$48,5,FALSE)</f>
        <v>Trsf</v>
      </c>
    </row>
    <row r="2341" spans="1:18" x14ac:dyDescent="0.3">
      <c r="A2341" s="4">
        <v>45254</v>
      </c>
      <c r="B2341" s="5">
        <f t="shared" si="769"/>
        <v>11</v>
      </c>
      <c r="C2341" s="5">
        <f t="shared" si="770"/>
        <v>2023</v>
      </c>
      <c r="D2341" s="88" t="s">
        <v>2078</v>
      </c>
      <c r="E2341" s="5" t="s">
        <v>2023</v>
      </c>
      <c r="F2341" s="1" t="s">
        <v>2020</v>
      </c>
      <c r="G2341" s="90" t="s">
        <v>2064</v>
      </c>
      <c r="H2341" s="5">
        <v>9</v>
      </c>
      <c r="I2341" s="5" t="str">
        <f>VLOOKUP(F2341,'Set up'!$A$2:$C$44,3,FALSE)</f>
        <v>Cash</v>
      </c>
      <c r="J2341" s="5">
        <f>VLOOKUP(F2341,'Set up'!$A$2:$D$44,4,FALSE)</f>
        <v>0</v>
      </c>
      <c r="K2341" s="4">
        <f t="shared" si="771"/>
        <v>45254</v>
      </c>
      <c r="L2341" s="5">
        <f t="shared" si="772"/>
        <v>11</v>
      </c>
      <c r="M2341" s="5">
        <f t="shared" si="773"/>
        <v>2023</v>
      </c>
      <c r="N2341" s="6">
        <v>1931.4</v>
      </c>
      <c r="P2341" s="6">
        <f t="shared" si="774"/>
        <v>1931.4</v>
      </c>
      <c r="Q2341" s="7">
        <f t="shared" si="775"/>
        <v>3896966.2500000023</v>
      </c>
      <c r="R2341" s="44" t="str">
        <f>VLOOKUP(F2341,'Set up'!$A$2:$E$48,5,FALSE)</f>
        <v>Trsf</v>
      </c>
    </row>
    <row r="2342" spans="1:18" x14ac:dyDescent="0.3">
      <c r="A2342" s="4">
        <v>45254</v>
      </c>
      <c r="B2342" s="5">
        <f t="shared" si="769"/>
        <v>11</v>
      </c>
      <c r="C2342" s="5">
        <f t="shared" si="770"/>
        <v>2023</v>
      </c>
      <c r="D2342" s="88" t="s">
        <v>2078</v>
      </c>
      <c r="E2342" s="5" t="s">
        <v>2023</v>
      </c>
      <c r="F2342" s="1" t="s">
        <v>2020</v>
      </c>
      <c r="G2342" s="90" t="s">
        <v>1925</v>
      </c>
      <c r="H2342" s="5">
        <v>4</v>
      </c>
      <c r="I2342" s="5" t="str">
        <f>VLOOKUP(F2342,'Set up'!$A$2:$C$44,3,FALSE)</f>
        <v>Cash</v>
      </c>
      <c r="J2342" s="5">
        <f>VLOOKUP(F2342,'Set up'!$A$2:$D$44,4,FALSE)</f>
        <v>0</v>
      </c>
      <c r="K2342" s="4">
        <f t="shared" si="771"/>
        <v>45254</v>
      </c>
      <c r="L2342" s="5">
        <f t="shared" si="772"/>
        <v>11</v>
      </c>
      <c r="M2342" s="5">
        <f t="shared" si="773"/>
        <v>2023</v>
      </c>
      <c r="N2342" s="6">
        <v>936</v>
      </c>
      <c r="P2342" s="6">
        <f t="shared" si="774"/>
        <v>936</v>
      </c>
      <c r="Q2342" s="7">
        <f t="shared" si="775"/>
        <v>3897902.2500000023</v>
      </c>
      <c r="R2342" s="44" t="str">
        <f>VLOOKUP(F2342,'Set up'!$A$2:$E$48,5,FALSE)</f>
        <v>Trsf</v>
      </c>
    </row>
    <row r="2343" spans="1:18" x14ac:dyDescent="0.3">
      <c r="A2343" s="4">
        <v>45254</v>
      </c>
      <c r="B2343" s="5">
        <f t="shared" si="769"/>
        <v>11</v>
      </c>
      <c r="C2343" s="5">
        <f t="shared" si="770"/>
        <v>2023</v>
      </c>
      <c r="D2343" s="88" t="s">
        <v>2078</v>
      </c>
      <c r="E2343" s="5" t="s">
        <v>2023</v>
      </c>
      <c r="F2343" s="1" t="s">
        <v>2020</v>
      </c>
      <c r="G2343" s="90" t="s">
        <v>1075</v>
      </c>
      <c r="H2343" s="5">
        <v>1</v>
      </c>
      <c r="I2343" s="5" t="str">
        <f>VLOOKUP(F2343,'Set up'!$A$2:$C$44,3,FALSE)</f>
        <v>Cash</v>
      </c>
      <c r="J2343" s="5">
        <f>VLOOKUP(F2343,'Set up'!$A$2:$D$44,4,FALSE)</f>
        <v>0</v>
      </c>
      <c r="K2343" s="4">
        <f t="shared" si="771"/>
        <v>45254</v>
      </c>
      <c r="L2343" s="5">
        <f t="shared" si="772"/>
        <v>11</v>
      </c>
      <c r="M2343" s="5">
        <f t="shared" si="773"/>
        <v>2023</v>
      </c>
      <c r="N2343" s="6">
        <v>1000</v>
      </c>
      <c r="P2343" s="6">
        <f t="shared" si="774"/>
        <v>1000</v>
      </c>
      <c r="Q2343" s="7">
        <f t="shared" si="775"/>
        <v>3898902.2500000023</v>
      </c>
      <c r="R2343" s="44" t="str">
        <f>VLOOKUP(F2343,'Set up'!$A$2:$E$48,5,FALSE)</f>
        <v>Trsf</v>
      </c>
    </row>
    <row r="2344" spans="1:18" x14ac:dyDescent="0.3">
      <c r="A2344" s="4">
        <v>45255</v>
      </c>
      <c r="B2344" s="5">
        <f t="shared" si="769"/>
        <v>11</v>
      </c>
      <c r="C2344" s="5">
        <f t="shared" si="770"/>
        <v>2023</v>
      </c>
      <c r="D2344" s="88" t="s">
        <v>2079</v>
      </c>
      <c r="E2344" s="5" t="s">
        <v>476</v>
      </c>
      <c r="F2344" s="1" t="s">
        <v>493</v>
      </c>
      <c r="G2344" s="107" t="s">
        <v>67</v>
      </c>
      <c r="H2344" s="5">
        <v>1</v>
      </c>
      <c r="I2344" s="5" t="str">
        <f>VLOOKUP(F2344,'Set up'!$A$2:$C$44,3,FALSE)</f>
        <v>Cash</v>
      </c>
      <c r="J2344" s="5">
        <f>VLOOKUP(F2344,'Set up'!$A$2:$D$44,4,FALSE)</f>
        <v>0</v>
      </c>
      <c r="K2344" s="4">
        <f t="shared" si="771"/>
        <v>45255</v>
      </c>
      <c r="L2344" s="5">
        <f t="shared" si="772"/>
        <v>11</v>
      </c>
      <c r="M2344" s="5">
        <f t="shared" si="773"/>
        <v>2023</v>
      </c>
      <c r="N2344" s="6">
        <v>1738</v>
      </c>
      <c r="P2344" s="6">
        <f t="shared" si="774"/>
        <v>1738</v>
      </c>
      <c r="Q2344" s="7">
        <f t="shared" si="775"/>
        <v>3900640.2500000023</v>
      </c>
      <c r="R2344" s="44" t="str">
        <f>VLOOKUP(F2344,'Set up'!$A$2:$E$48,5,FALSE)</f>
        <v>PD Chq</v>
      </c>
    </row>
    <row r="2345" spans="1:18" x14ac:dyDescent="0.3">
      <c r="A2345" s="4">
        <v>45255</v>
      </c>
      <c r="B2345" s="5">
        <f t="shared" si="769"/>
        <v>11</v>
      </c>
      <c r="C2345" s="5">
        <f t="shared" si="770"/>
        <v>2023</v>
      </c>
      <c r="D2345" s="88" t="s">
        <v>2079</v>
      </c>
      <c r="E2345" s="5" t="s">
        <v>476</v>
      </c>
      <c r="F2345" s="1" t="s">
        <v>493</v>
      </c>
      <c r="G2345" s="99" t="s">
        <v>915</v>
      </c>
      <c r="H2345" s="5">
        <v>2</v>
      </c>
      <c r="I2345" s="5" t="str">
        <f>VLOOKUP(F2345,'Set up'!$A$2:$C$44,3,FALSE)</f>
        <v>Cash</v>
      </c>
      <c r="J2345" s="5">
        <f>VLOOKUP(F2345,'Set up'!$A$2:$D$44,4,FALSE)</f>
        <v>0</v>
      </c>
      <c r="K2345" s="4">
        <f t="shared" si="771"/>
        <v>45255</v>
      </c>
      <c r="L2345" s="5">
        <f t="shared" si="772"/>
        <v>11</v>
      </c>
      <c r="M2345" s="5">
        <f t="shared" si="773"/>
        <v>2023</v>
      </c>
      <c r="N2345" s="6">
        <v>450</v>
      </c>
      <c r="P2345" s="6">
        <f t="shared" si="774"/>
        <v>450</v>
      </c>
      <c r="Q2345" s="7">
        <f t="shared" si="775"/>
        <v>3901090.2500000023</v>
      </c>
      <c r="R2345" s="44" t="str">
        <f>VLOOKUP(F2345,'Set up'!$A$2:$E$48,5,FALSE)</f>
        <v>PD Chq</v>
      </c>
    </row>
    <row r="2346" spans="1:18" x14ac:dyDescent="0.3">
      <c r="A2346" s="4">
        <v>45255</v>
      </c>
      <c r="B2346" s="5">
        <f t="shared" si="769"/>
        <v>11</v>
      </c>
      <c r="C2346" s="5">
        <f t="shared" si="770"/>
        <v>2023</v>
      </c>
      <c r="D2346" s="88" t="s">
        <v>2079</v>
      </c>
      <c r="E2346" s="5" t="s">
        <v>476</v>
      </c>
      <c r="F2346" s="1" t="s">
        <v>493</v>
      </c>
      <c r="G2346" s="99" t="s">
        <v>802</v>
      </c>
      <c r="H2346" s="5">
        <v>1</v>
      </c>
      <c r="I2346" s="5" t="str">
        <f>VLOOKUP(F2346,'Set up'!$A$2:$C$44,3,FALSE)</f>
        <v>Cash</v>
      </c>
      <c r="J2346" s="5">
        <f>VLOOKUP(F2346,'Set up'!$A$2:$D$44,4,FALSE)</f>
        <v>0</v>
      </c>
      <c r="K2346" s="4">
        <f t="shared" si="771"/>
        <v>45255</v>
      </c>
      <c r="L2346" s="5">
        <f t="shared" si="772"/>
        <v>11</v>
      </c>
      <c r="M2346" s="5">
        <f t="shared" si="773"/>
        <v>2023</v>
      </c>
      <c r="N2346" s="6">
        <v>225</v>
      </c>
      <c r="P2346" s="6">
        <f t="shared" si="774"/>
        <v>225</v>
      </c>
      <c r="Q2346" s="7">
        <f t="shared" si="775"/>
        <v>3901315.2500000023</v>
      </c>
      <c r="R2346" s="44" t="str">
        <f>VLOOKUP(F2346,'Set up'!$A$2:$E$48,5,FALSE)</f>
        <v>PD Chq</v>
      </c>
    </row>
    <row r="2347" spans="1:18" x14ac:dyDescent="0.3">
      <c r="A2347" s="4">
        <v>45255</v>
      </c>
      <c r="B2347" s="5">
        <f t="shared" si="769"/>
        <v>11</v>
      </c>
      <c r="C2347" s="5">
        <f t="shared" si="770"/>
        <v>2023</v>
      </c>
      <c r="D2347" s="88" t="s">
        <v>2079</v>
      </c>
      <c r="E2347" s="5" t="s">
        <v>476</v>
      </c>
      <c r="F2347" s="1" t="s">
        <v>493</v>
      </c>
      <c r="G2347" s="90" t="s">
        <v>1063</v>
      </c>
      <c r="H2347" s="5">
        <v>1</v>
      </c>
      <c r="I2347" s="5" t="str">
        <f>VLOOKUP(F2347,'Set up'!$A$2:$C$44,3,FALSE)</f>
        <v>Cash</v>
      </c>
      <c r="J2347" s="5">
        <f>VLOOKUP(F2347,'Set up'!$A$2:$D$44,4,FALSE)</f>
        <v>0</v>
      </c>
      <c r="K2347" s="4">
        <f t="shared" si="771"/>
        <v>45255</v>
      </c>
      <c r="L2347" s="5">
        <f t="shared" si="772"/>
        <v>11</v>
      </c>
      <c r="M2347" s="5">
        <f t="shared" si="773"/>
        <v>2023</v>
      </c>
      <c r="N2347" s="6">
        <v>95</v>
      </c>
      <c r="P2347" s="6">
        <f t="shared" si="774"/>
        <v>95</v>
      </c>
      <c r="Q2347" s="7">
        <f t="shared" si="775"/>
        <v>3901410.2500000023</v>
      </c>
      <c r="R2347" s="44" t="str">
        <f>VLOOKUP(F2347,'Set up'!$A$2:$E$48,5,FALSE)</f>
        <v>PD Chq</v>
      </c>
    </row>
    <row r="2348" spans="1:18" x14ac:dyDescent="0.3">
      <c r="A2348" s="4">
        <v>45257</v>
      </c>
      <c r="B2348" s="5">
        <f t="shared" si="769"/>
        <v>11</v>
      </c>
      <c r="C2348" s="5">
        <f t="shared" si="770"/>
        <v>2023</v>
      </c>
      <c r="D2348" s="88" t="s">
        <v>2080</v>
      </c>
      <c r="E2348" s="5" t="s">
        <v>862</v>
      </c>
      <c r="F2348" s="1" t="s">
        <v>861</v>
      </c>
      <c r="G2348" s="95" t="s">
        <v>67</v>
      </c>
      <c r="H2348" s="5">
        <v>2</v>
      </c>
      <c r="I2348" s="5" t="str">
        <f>VLOOKUP(F2348,'Set up'!$A$2:$C$44,3,FALSE)</f>
        <v>Cash</v>
      </c>
      <c r="J2348" s="5">
        <f>VLOOKUP(F2348,'Set up'!$A$2:$D$44,4,FALSE)</f>
        <v>0</v>
      </c>
      <c r="K2348" s="4">
        <f t="shared" si="771"/>
        <v>45257</v>
      </c>
      <c r="L2348" s="5">
        <f t="shared" si="772"/>
        <v>11</v>
      </c>
      <c r="M2348" s="5">
        <f t="shared" si="773"/>
        <v>2023</v>
      </c>
      <c r="N2348" s="6">
        <v>3476</v>
      </c>
      <c r="P2348" s="6">
        <f t="shared" si="774"/>
        <v>3476</v>
      </c>
      <c r="Q2348" s="7">
        <f t="shared" si="775"/>
        <v>3904886.2500000023</v>
      </c>
      <c r="R2348" s="44" t="str">
        <f>VLOOKUP(F2348,'Set up'!$A$2:$E$48,5,FALSE)</f>
        <v>Trsf</v>
      </c>
    </row>
    <row r="2349" spans="1:18" x14ac:dyDescent="0.3">
      <c r="A2349" s="4">
        <v>45257</v>
      </c>
      <c r="B2349" s="5">
        <f t="shared" si="769"/>
        <v>11</v>
      </c>
      <c r="C2349" s="5">
        <f t="shared" si="770"/>
        <v>2023</v>
      </c>
      <c r="D2349" s="88" t="s">
        <v>2080</v>
      </c>
      <c r="E2349" s="5" t="s">
        <v>862</v>
      </c>
      <c r="F2349" s="1" t="s">
        <v>861</v>
      </c>
      <c r="G2349" s="90" t="s">
        <v>2066</v>
      </c>
      <c r="H2349" s="5">
        <v>1</v>
      </c>
      <c r="I2349" s="5" t="str">
        <f>VLOOKUP(F2349,'Set up'!$A$2:$C$44,3,FALSE)</f>
        <v>Cash</v>
      </c>
      <c r="J2349" s="5">
        <f>VLOOKUP(F2349,'Set up'!$A$2:$D$44,4,FALSE)</f>
        <v>0</v>
      </c>
      <c r="K2349" s="4">
        <f t="shared" si="771"/>
        <v>45257</v>
      </c>
      <c r="L2349" s="5">
        <f t="shared" si="772"/>
        <v>11</v>
      </c>
      <c r="M2349" s="5">
        <f t="shared" si="773"/>
        <v>2023</v>
      </c>
      <c r="N2349" s="6">
        <v>281.60000000000002</v>
      </c>
      <c r="P2349" s="6">
        <f t="shared" si="774"/>
        <v>281.60000000000002</v>
      </c>
      <c r="Q2349" s="7">
        <f t="shared" si="775"/>
        <v>3905167.8500000024</v>
      </c>
      <c r="R2349" s="44" t="str">
        <f>VLOOKUP(F2349,'Set up'!$A$2:$E$48,5,FALSE)</f>
        <v>Trsf</v>
      </c>
    </row>
    <row r="2350" spans="1:18" x14ac:dyDescent="0.3">
      <c r="A2350" s="4">
        <v>45257</v>
      </c>
      <c r="B2350" s="5">
        <f t="shared" si="769"/>
        <v>11</v>
      </c>
      <c r="C2350" s="5">
        <f t="shared" si="770"/>
        <v>2023</v>
      </c>
      <c r="D2350" s="88" t="s">
        <v>2080</v>
      </c>
      <c r="E2350" s="5" t="s">
        <v>862</v>
      </c>
      <c r="F2350" s="1" t="s">
        <v>861</v>
      </c>
      <c r="G2350" s="90" t="s">
        <v>1462</v>
      </c>
      <c r="H2350" s="5">
        <v>1</v>
      </c>
      <c r="I2350" s="5" t="str">
        <f>VLOOKUP(F2350,'Set up'!$A$2:$C$44,3,FALSE)</f>
        <v>Cash</v>
      </c>
      <c r="J2350" s="5">
        <f>VLOOKUP(F2350,'Set up'!$A$2:$D$44,4,FALSE)</f>
        <v>0</v>
      </c>
      <c r="K2350" s="4">
        <f t="shared" si="771"/>
        <v>45257</v>
      </c>
      <c r="L2350" s="5">
        <f t="shared" si="772"/>
        <v>11</v>
      </c>
      <c r="M2350" s="5">
        <f t="shared" si="773"/>
        <v>2023</v>
      </c>
      <c r="N2350" s="6">
        <v>170</v>
      </c>
      <c r="P2350" s="6">
        <f t="shared" si="774"/>
        <v>170</v>
      </c>
      <c r="Q2350" s="7">
        <f t="shared" si="775"/>
        <v>3905337.8500000024</v>
      </c>
      <c r="R2350" s="44" t="str">
        <f>VLOOKUP(F2350,'Set up'!$A$2:$E$48,5,FALSE)</f>
        <v>Trsf</v>
      </c>
    </row>
    <row r="2351" spans="1:18" x14ac:dyDescent="0.3">
      <c r="A2351" s="4">
        <v>45257</v>
      </c>
      <c r="B2351" s="5">
        <f t="shared" si="769"/>
        <v>11</v>
      </c>
      <c r="C2351" s="5">
        <f t="shared" si="770"/>
        <v>2023</v>
      </c>
      <c r="D2351" s="88" t="s">
        <v>2080</v>
      </c>
      <c r="E2351" s="5" t="s">
        <v>862</v>
      </c>
      <c r="F2351" s="1" t="s">
        <v>861</v>
      </c>
      <c r="G2351" s="90" t="s">
        <v>1747</v>
      </c>
      <c r="H2351" s="5">
        <v>1</v>
      </c>
      <c r="I2351" s="5" t="str">
        <f>VLOOKUP(F2351,'Set up'!$A$2:$C$44,3,FALSE)</f>
        <v>Cash</v>
      </c>
      <c r="J2351" s="5">
        <f>VLOOKUP(F2351,'Set up'!$A$2:$D$44,4,FALSE)</f>
        <v>0</v>
      </c>
      <c r="K2351" s="4">
        <f t="shared" si="771"/>
        <v>45257</v>
      </c>
      <c r="L2351" s="5">
        <f t="shared" si="772"/>
        <v>11</v>
      </c>
      <c r="M2351" s="5">
        <f t="shared" si="773"/>
        <v>2023</v>
      </c>
      <c r="N2351" s="6">
        <v>1059.5</v>
      </c>
      <c r="P2351" s="6">
        <f t="shared" si="774"/>
        <v>1059.5</v>
      </c>
      <c r="Q2351" s="7">
        <f t="shared" si="775"/>
        <v>3906397.3500000024</v>
      </c>
      <c r="R2351" s="44" t="str">
        <f>VLOOKUP(F2351,'Set up'!$A$2:$E$48,5,FALSE)</f>
        <v>Trsf</v>
      </c>
    </row>
    <row r="2352" spans="1:18" x14ac:dyDescent="0.3">
      <c r="A2352" s="4">
        <v>45258</v>
      </c>
      <c r="B2352" s="5">
        <f t="shared" si="769"/>
        <v>11</v>
      </c>
      <c r="C2352" s="5">
        <f t="shared" si="770"/>
        <v>2023</v>
      </c>
      <c r="D2352" s="88" t="s">
        <v>2081</v>
      </c>
      <c r="E2352" s="5" t="s">
        <v>2023</v>
      </c>
      <c r="F2352" s="1" t="s">
        <v>2020</v>
      </c>
      <c r="G2352" s="103" t="s">
        <v>1112</v>
      </c>
      <c r="H2352" s="5">
        <v>3</v>
      </c>
      <c r="I2352" s="5" t="str">
        <f>VLOOKUP(F2352,'Set up'!$A$2:$C$44,3,FALSE)</f>
        <v>Cash</v>
      </c>
      <c r="J2352" s="5">
        <f>VLOOKUP(F2352,'Set up'!$A$2:$D$44,4,FALSE)</f>
        <v>0</v>
      </c>
      <c r="K2352" s="4">
        <f t="shared" si="771"/>
        <v>45258</v>
      </c>
      <c r="L2352" s="5">
        <f t="shared" si="772"/>
        <v>11</v>
      </c>
      <c r="M2352" s="5">
        <f t="shared" si="773"/>
        <v>2023</v>
      </c>
      <c r="N2352" s="6">
        <v>187.5</v>
      </c>
      <c r="P2352" s="6">
        <f t="shared" si="774"/>
        <v>187.5</v>
      </c>
      <c r="Q2352" s="7">
        <f t="shared" si="775"/>
        <v>3906584.8500000024</v>
      </c>
      <c r="R2352" s="44" t="str">
        <f>VLOOKUP(F2352,'Set up'!$A$2:$E$48,5,FALSE)</f>
        <v>Trsf</v>
      </c>
    </row>
    <row r="2353" spans="1:18" x14ac:dyDescent="0.3">
      <c r="A2353" s="4">
        <v>45258</v>
      </c>
      <c r="B2353" s="5">
        <f t="shared" si="769"/>
        <v>11</v>
      </c>
      <c r="C2353" s="5">
        <f t="shared" si="770"/>
        <v>2023</v>
      </c>
      <c r="D2353" s="88" t="s">
        <v>2082</v>
      </c>
      <c r="E2353" s="5" t="s">
        <v>2023</v>
      </c>
      <c r="F2353" s="1" t="s">
        <v>2020</v>
      </c>
      <c r="G2353" s="103" t="s">
        <v>1736</v>
      </c>
      <c r="H2353" s="5">
        <v>3</v>
      </c>
      <c r="I2353" s="5" t="str">
        <f>VLOOKUP(F2353,'Set up'!$A$2:$C$44,3,FALSE)</f>
        <v>Cash</v>
      </c>
      <c r="J2353" s="5">
        <f>VLOOKUP(F2353,'Set up'!$A$2:$D$44,4,FALSE)</f>
        <v>0</v>
      </c>
      <c r="K2353" s="4">
        <f t="shared" si="771"/>
        <v>45258</v>
      </c>
      <c r="L2353" s="5">
        <f t="shared" si="772"/>
        <v>11</v>
      </c>
      <c r="M2353" s="5">
        <f t="shared" si="773"/>
        <v>2023</v>
      </c>
      <c r="N2353" s="6">
        <v>4818</v>
      </c>
      <c r="P2353" s="6">
        <f t="shared" si="774"/>
        <v>4818</v>
      </c>
      <c r="Q2353" s="7">
        <f t="shared" si="775"/>
        <v>3911402.8500000024</v>
      </c>
      <c r="R2353" s="44" t="str">
        <f>VLOOKUP(F2353,'Set up'!$A$2:$E$48,5,FALSE)</f>
        <v>Trsf</v>
      </c>
    </row>
    <row r="2354" spans="1:18" x14ac:dyDescent="0.3">
      <c r="A2354" s="4">
        <v>45258</v>
      </c>
      <c r="B2354" s="5">
        <f t="shared" si="769"/>
        <v>11</v>
      </c>
      <c r="C2354" s="5">
        <f t="shared" si="770"/>
        <v>2023</v>
      </c>
      <c r="D2354" s="88" t="s">
        <v>2082</v>
      </c>
      <c r="E2354" s="5" t="s">
        <v>2023</v>
      </c>
      <c r="F2354" s="1" t="s">
        <v>2020</v>
      </c>
      <c r="G2354" s="90" t="s">
        <v>2064</v>
      </c>
      <c r="H2354" s="5">
        <v>9</v>
      </c>
      <c r="I2354" s="5" t="str">
        <f>VLOOKUP(F2354,'Set up'!$A$2:$C$44,3,FALSE)</f>
        <v>Cash</v>
      </c>
      <c r="J2354" s="5">
        <f>VLOOKUP(F2354,'Set up'!$A$2:$D$44,4,FALSE)</f>
        <v>0</v>
      </c>
      <c r="K2354" s="4">
        <f t="shared" si="771"/>
        <v>45258</v>
      </c>
      <c r="L2354" s="5">
        <f t="shared" si="772"/>
        <v>11</v>
      </c>
      <c r="M2354" s="5">
        <f t="shared" si="773"/>
        <v>2023</v>
      </c>
      <c r="N2354" s="6">
        <v>1931.4</v>
      </c>
      <c r="P2354" s="6">
        <f t="shared" si="774"/>
        <v>1931.4</v>
      </c>
      <c r="Q2354" s="7">
        <f t="shared" si="775"/>
        <v>3913334.2500000023</v>
      </c>
      <c r="R2354" s="44" t="str">
        <f>VLOOKUP(F2354,'Set up'!$A$2:$E$48,5,FALSE)</f>
        <v>Trsf</v>
      </c>
    </row>
    <row r="2355" spans="1:18" x14ac:dyDescent="0.3">
      <c r="A2355" s="4">
        <v>45258</v>
      </c>
      <c r="B2355" s="5">
        <f t="shared" si="769"/>
        <v>11</v>
      </c>
      <c r="C2355" s="5">
        <f t="shared" si="770"/>
        <v>2023</v>
      </c>
      <c r="D2355" s="88" t="s">
        <v>2082</v>
      </c>
      <c r="E2355" s="5" t="s">
        <v>2023</v>
      </c>
      <c r="F2355" s="1" t="s">
        <v>2020</v>
      </c>
      <c r="G2355" s="90" t="s">
        <v>1925</v>
      </c>
      <c r="H2355" s="5">
        <v>4</v>
      </c>
      <c r="I2355" s="5" t="str">
        <f>VLOOKUP(F2355,'Set up'!$A$2:$C$44,3,FALSE)</f>
        <v>Cash</v>
      </c>
      <c r="J2355" s="5">
        <f>VLOOKUP(F2355,'Set up'!$A$2:$D$44,4,FALSE)</f>
        <v>0</v>
      </c>
      <c r="K2355" s="4">
        <f t="shared" si="771"/>
        <v>45258</v>
      </c>
      <c r="L2355" s="5">
        <f t="shared" si="772"/>
        <v>11</v>
      </c>
      <c r="M2355" s="5">
        <f t="shared" si="773"/>
        <v>2023</v>
      </c>
      <c r="N2355" s="6">
        <v>936</v>
      </c>
      <c r="P2355" s="6">
        <f t="shared" si="774"/>
        <v>936</v>
      </c>
      <c r="Q2355" s="7">
        <f t="shared" si="775"/>
        <v>3914270.2500000023</v>
      </c>
      <c r="R2355" s="44" t="str">
        <f>VLOOKUP(F2355,'Set up'!$A$2:$E$48,5,FALSE)</f>
        <v>Trsf</v>
      </c>
    </row>
    <row r="2356" spans="1:18" x14ac:dyDescent="0.3">
      <c r="A2356" s="4">
        <v>45258</v>
      </c>
      <c r="B2356" s="5">
        <f t="shared" si="769"/>
        <v>11</v>
      </c>
      <c r="C2356" s="5">
        <f t="shared" si="770"/>
        <v>2023</v>
      </c>
      <c r="D2356" s="88" t="s">
        <v>2082</v>
      </c>
      <c r="E2356" s="5" t="s">
        <v>2023</v>
      </c>
      <c r="F2356" s="1" t="s">
        <v>2020</v>
      </c>
      <c r="G2356" s="90" t="s">
        <v>1063</v>
      </c>
      <c r="H2356" s="5">
        <v>4</v>
      </c>
      <c r="I2356" s="5" t="str">
        <f>VLOOKUP(F2356,'Set up'!$A$2:$C$44,3,FALSE)</f>
        <v>Cash</v>
      </c>
      <c r="J2356" s="5">
        <f>VLOOKUP(F2356,'Set up'!$A$2:$D$44,4,FALSE)</f>
        <v>0</v>
      </c>
      <c r="K2356" s="4">
        <f t="shared" si="771"/>
        <v>45258</v>
      </c>
      <c r="L2356" s="5">
        <f t="shared" si="772"/>
        <v>11</v>
      </c>
      <c r="M2356" s="5">
        <f t="shared" si="773"/>
        <v>2023</v>
      </c>
      <c r="N2356" s="6">
        <v>380</v>
      </c>
      <c r="P2356" s="6">
        <f t="shared" si="774"/>
        <v>380</v>
      </c>
      <c r="Q2356" s="7">
        <f t="shared" si="775"/>
        <v>3914650.2500000023</v>
      </c>
      <c r="R2356" s="44" t="str">
        <f>VLOOKUP(F2356,'Set up'!$A$2:$E$48,5,FALSE)</f>
        <v>Trsf</v>
      </c>
    </row>
    <row r="2357" spans="1:18" x14ac:dyDescent="0.3">
      <c r="A2357" s="4">
        <v>45259</v>
      </c>
      <c r="B2357" s="5">
        <f t="shared" si="769"/>
        <v>11</v>
      </c>
      <c r="C2357" s="5">
        <f t="shared" si="770"/>
        <v>2023</v>
      </c>
      <c r="D2357" s="88" t="s">
        <v>2083</v>
      </c>
      <c r="E2357" s="5" t="s">
        <v>401</v>
      </c>
      <c r="F2357" s="1" t="s">
        <v>402</v>
      </c>
      <c r="G2357" s="90" t="s">
        <v>95</v>
      </c>
      <c r="H2357" s="5">
        <v>1</v>
      </c>
      <c r="I2357" s="5" t="str">
        <f>VLOOKUP(F2357,'Set up'!$A$2:$C$44,3,FALSE)</f>
        <v>Cash</v>
      </c>
      <c r="J2357" s="5">
        <f>VLOOKUP(F2357,'Set up'!$A$2:$D$44,4,FALSE)</f>
        <v>0</v>
      </c>
      <c r="K2357" s="4">
        <f t="shared" si="771"/>
        <v>45259</v>
      </c>
      <c r="L2357" s="5">
        <f t="shared" si="772"/>
        <v>11</v>
      </c>
      <c r="M2357" s="5">
        <f t="shared" si="773"/>
        <v>2023</v>
      </c>
      <c r="N2357" s="6">
        <v>1738</v>
      </c>
      <c r="P2357" s="6">
        <f t="shared" si="774"/>
        <v>1738</v>
      </c>
      <c r="Q2357" s="7">
        <f t="shared" si="775"/>
        <v>3916388.2500000023</v>
      </c>
      <c r="R2357" s="44" t="str">
        <f>VLOOKUP(F2357,'Set up'!$A$2:$E$48,5,FALSE)</f>
        <v>Trsf</v>
      </c>
    </row>
    <row r="2358" spans="1:18" x14ac:dyDescent="0.3">
      <c r="A2358" s="4">
        <v>45259</v>
      </c>
      <c r="B2358" s="5">
        <f t="shared" si="769"/>
        <v>11</v>
      </c>
      <c r="C2358" s="5">
        <f t="shared" si="770"/>
        <v>2023</v>
      </c>
      <c r="D2358" s="88" t="s">
        <v>2083</v>
      </c>
      <c r="E2358" s="5" t="s">
        <v>401</v>
      </c>
      <c r="F2358" s="1" t="s">
        <v>402</v>
      </c>
      <c r="G2358" s="90" t="s">
        <v>1413</v>
      </c>
      <c r="H2358" s="5">
        <v>1</v>
      </c>
      <c r="I2358" s="5" t="str">
        <f>VLOOKUP(F2358,'Set up'!$A$2:$C$44,3,FALSE)</f>
        <v>Cash</v>
      </c>
      <c r="J2358" s="5">
        <f>VLOOKUP(F2358,'Set up'!$A$2:$D$44,4,FALSE)</f>
        <v>0</v>
      </c>
      <c r="K2358" s="4">
        <f t="shared" si="771"/>
        <v>45259</v>
      </c>
      <c r="L2358" s="5">
        <f t="shared" si="772"/>
        <v>11</v>
      </c>
      <c r="M2358" s="5">
        <f t="shared" si="773"/>
        <v>2023</v>
      </c>
      <c r="N2358" s="6">
        <v>405</v>
      </c>
      <c r="P2358" s="6">
        <f t="shared" si="774"/>
        <v>405</v>
      </c>
      <c r="Q2358" s="7">
        <f t="shared" si="775"/>
        <v>3916793.2500000023</v>
      </c>
      <c r="R2358" s="44" t="str">
        <f>VLOOKUP(F2358,'Set up'!$A$2:$E$48,5,FALSE)</f>
        <v>Trsf</v>
      </c>
    </row>
    <row r="2359" spans="1:18" x14ac:dyDescent="0.3">
      <c r="A2359" s="4">
        <v>45259</v>
      </c>
      <c r="B2359" s="5">
        <f t="shared" si="769"/>
        <v>11</v>
      </c>
      <c r="C2359" s="5">
        <f t="shared" si="770"/>
        <v>2023</v>
      </c>
      <c r="D2359" s="88" t="s">
        <v>2083</v>
      </c>
      <c r="E2359" s="5" t="s">
        <v>401</v>
      </c>
      <c r="F2359" s="1" t="s">
        <v>402</v>
      </c>
      <c r="G2359" s="90" t="s">
        <v>793</v>
      </c>
      <c r="H2359" s="5">
        <v>3</v>
      </c>
      <c r="I2359" s="5" t="str">
        <f>VLOOKUP(F2359,'Set up'!$A$2:$C$44,3,FALSE)</f>
        <v>Cash</v>
      </c>
      <c r="J2359" s="5">
        <f>VLOOKUP(F2359,'Set up'!$A$2:$D$44,4,FALSE)</f>
        <v>0</v>
      </c>
      <c r="K2359" s="4">
        <f t="shared" si="771"/>
        <v>45259</v>
      </c>
      <c r="L2359" s="5">
        <f t="shared" si="772"/>
        <v>11</v>
      </c>
      <c r="M2359" s="5">
        <f t="shared" si="773"/>
        <v>2023</v>
      </c>
      <c r="N2359" s="6">
        <v>187.5</v>
      </c>
      <c r="P2359" s="6">
        <f t="shared" si="774"/>
        <v>187.5</v>
      </c>
      <c r="Q2359" s="7">
        <f t="shared" si="775"/>
        <v>3916980.7500000023</v>
      </c>
      <c r="R2359" s="44" t="str">
        <f>VLOOKUP(F2359,'Set up'!$A$2:$E$48,5,FALSE)</f>
        <v>Trsf</v>
      </c>
    </row>
    <row r="2360" spans="1:18" x14ac:dyDescent="0.3">
      <c r="A2360" s="4">
        <v>45259</v>
      </c>
      <c r="B2360" s="5">
        <f t="shared" si="769"/>
        <v>11</v>
      </c>
      <c r="C2360" s="5">
        <f t="shared" si="770"/>
        <v>2023</v>
      </c>
      <c r="D2360" s="88" t="s">
        <v>2083</v>
      </c>
      <c r="E2360" s="5" t="s">
        <v>401</v>
      </c>
      <c r="F2360" s="1" t="s">
        <v>402</v>
      </c>
      <c r="G2360" s="90" t="s">
        <v>2084</v>
      </c>
      <c r="H2360" s="5">
        <v>1</v>
      </c>
      <c r="I2360" s="5" t="str">
        <f>VLOOKUP(F2360,'Set up'!$A$2:$C$44,3,FALSE)</f>
        <v>Cash</v>
      </c>
      <c r="J2360" s="5">
        <f>VLOOKUP(F2360,'Set up'!$A$2:$D$44,4,FALSE)</f>
        <v>0</v>
      </c>
      <c r="K2360" s="4">
        <f t="shared" si="771"/>
        <v>45259</v>
      </c>
      <c r="L2360" s="5">
        <f t="shared" si="772"/>
        <v>11</v>
      </c>
      <c r="M2360" s="5">
        <f t="shared" si="773"/>
        <v>2023</v>
      </c>
      <c r="N2360" s="6">
        <v>283.8</v>
      </c>
      <c r="P2360" s="6">
        <f t="shared" si="774"/>
        <v>283.8</v>
      </c>
      <c r="Q2360" s="7">
        <f t="shared" si="775"/>
        <v>3917264.5500000021</v>
      </c>
      <c r="R2360" s="44" t="str">
        <f>VLOOKUP(F2360,'Set up'!$A$2:$E$48,5,FALSE)</f>
        <v>Trsf</v>
      </c>
    </row>
    <row r="2361" spans="1:18" x14ac:dyDescent="0.3">
      <c r="A2361" s="4">
        <v>45259</v>
      </c>
      <c r="B2361" s="5">
        <f t="shared" si="769"/>
        <v>11</v>
      </c>
      <c r="C2361" s="5">
        <f t="shared" si="770"/>
        <v>2023</v>
      </c>
      <c r="D2361" s="88" t="s">
        <v>2083</v>
      </c>
      <c r="E2361" s="5" t="s">
        <v>401</v>
      </c>
      <c r="F2361" s="1" t="s">
        <v>402</v>
      </c>
      <c r="G2361" s="90" t="s">
        <v>1471</v>
      </c>
      <c r="H2361" s="5">
        <v>1</v>
      </c>
      <c r="I2361" s="5" t="str">
        <f>VLOOKUP(F2361,'Set up'!$A$2:$C$44,3,FALSE)</f>
        <v>Cash</v>
      </c>
      <c r="J2361" s="5">
        <f>VLOOKUP(F2361,'Set up'!$A$2:$D$44,4,FALSE)</f>
        <v>0</v>
      </c>
      <c r="K2361" s="4">
        <f t="shared" si="771"/>
        <v>45259</v>
      </c>
      <c r="L2361" s="5">
        <f t="shared" si="772"/>
        <v>11</v>
      </c>
      <c r="M2361" s="5">
        <f t="shared" si="773"/>
        <v>2023</v>
      </c>
      <c r="N2361" s="6">
        <v>390</v>
      </c>
      <c r="P2361" s="6">
        <f t="shared" si="774"/>
        <v>390</v>
      </c>
      <c r="Q2361" s="7">
        <f t="shared" si="775"/>
        <v>3917654.5500000021</v>
      </c>
      <c r="R2361" s="44" t="str">
        <f>VLOOKUP(F2361,'Set up'!$A$2:$E$48,5,FALSE)</f>
        <v>Trsf</v>
      </c>
    </row>
    <row r="2362" spans="1:18" x14ac:dyDescent="0.3">
      <c r="A2362" s="4">
        <v>45259</v>
      </c>
      <c r="B2362" s="5">
        <f t="shared" si="769"/>
        <v>11</v>
      </c>
      <c r="C2362" s="5">
        <f t="shared" si="770"/>
        <v>2023</v>
      </c>
      <c r="D2362" s="88" t="s">
        <v>2083</v>
      </c>
      <c r="E2362" s="5" t="s">
        <v>401</v>
      </c>
      <c r="F2362" s="1" t="s">
        <v>402</v>
      </c>
      <c r="G2362" s="89" t="s">
        <v>946</v>
      </c>
      <c r="H2362" s="5">
        <v>1</v>
      </c>
      <c r="I2362" s="5" t="str">
        <f>VLOOKUP(F2362,'Set up'!$A$2:$C$44,3,FALSE)</f>
        <v>Cash</v>
      </c>
      <c r="J2362" s="5">
        <f>VLOOKUP(F2362,'Set up'!$A$2:$D$44,4,FALSE)</f>
        <v>0</v>
      </c>
      <c r="K2362" s="4">
        <f t="shared" si="771"/>
        <v>45259</v>
      </c>
      <c r="L2362" s="5">
        <f t="shared" si="772"/>
        <v>11</v>
      </c>
      <c r="M2362" s="5">
        <f t="shared" si="773"/>
        <v>2023</v>
      </c>
      <c r="N2362" s="6">
        <v>420</v>
      </c>
      <c r="P2362" s="6">
        <f t="shared" si="774"/>
        <v>420</v>
      </c>
      <c r="Q2362" s="7">
        <f t="shared" si="775"/>
        <v>3918074.5500000021</v>
      </c>
      <c r="R2362" s="44" t="str">
        <f>VLOOKUP(F2362,'Set up'!$A$2:$E$48,5,FALSE)</f>
        <v>Trsf</v>
      </c>
    </row>
    <row r="2363" spans="1:18" x14ac:dyDescent="0.3">
      <c r="A2363" s="4"/>
      <c r="D2363" s="88"/>
      <c r="G2363" s="99"/>
      <c r="K2363" s="4"/>
      <c r="N2363" s="96"/>
      <c r="Q2363" s="7"/>
      <c r="R2363" s="44"/>
    </row>
    <row r="2364" spans="1:18" x14ac:dyDescent="0.3">
      <c r="A2364" s="4"/>
      <c r="K2364" s="4"/>
      <c r="Q2364" s="51"/>
    </row>
    <row r="2365" spans="1:18" x14ac:dyDescent="0.3">
      <c r="K2365" s="4"/>
      <c r="Q2365" s="51"/>
    </row>
    <row r="2366" spans="1:18" x14ac:dyDescent="0.3">
      <c r="K2366" s="11" t="s">
        <v>195</v>
      </c>
      <c r="N2366" s="30">
        <f>SUM(N2:N2365)</f>
        <v>3918074.5500000021</v>
      </c>
      <c r="O2366" s="32">
        <f>SUM(O2:O2365)</f>
        <v>-3026438.350000002</v>
      </c>
      <c r="P2366" s="34">
        <f>SUM(P2:P2365)</f>
        <v>891636.2</v>
      </c>
      <c r="Q2366" s="52">
        <f>SUM(N2366+O2366)</f>
        <v>891636.20000000019</v>
      </c>
    </row>
    <row r="2367" spans="1:18" x14ac:dyDescent="0.3">
      <c r="N2367" s="31" t="s">
        <v>198</v>
      </c>
      <c r="O2367" s="33" t="s">
        <v>196</v>
      </c>
      <c r="P2367" s="35" t="s">
        <v>197</v>
      </c>
      <c r="Q2367" s="53"/>
    </row>
    <row r="2368" spans="1:18" x14ac:dyDescent="0.3">
      <c r="N2368" s="28"/>
      <c r="O2368" s="28"/>
      <c r="P2368" s="28"/>
      <c r="Q2368" s="28"/>
    </row>
    <row r="2369" spans="15:17" x14ac:dyDescent="0.3">
      <c r="Q2369" s="51"/>
    </row>
    <row r="2370" spans="15:17" x14ac:dyDescent="0.3">
      <c r="O2370" s="32">
        <f>SUM(O2366)</f>
        <v>-3026438.350000002</v>
      </c>
      <c r="P2370" s="27" t="s">
        <v>194</v>
      </c>
      <c r="Q2370" s="54" t="s">
        <v>196</v>
      </c>
    </row>
    <row r="2371" spans="15:17" x14ac:dyDescent="0.3">
      <c r="O2371" s="6">
        <v>0.5</v>
      </c>
      <c r="P2371" s="27" t="s">
        <v>194</v>
      </c>
      <c r="Q2371" s="50" t="s">
        <v>285</v>
      </c>
    </row>
    <row r="2372" spans="15:17" x14ac:dyDescent="0.3">
      <c r="P2372" s="27"/>
      <c r="Q2372" s="50"/>
    </row>
    <row r="2373" spans="15:17" ht="16.2" thickBot="1" x14ac:dyDescent="0.35">
      <c r="O2373" s="29">
        <f>SUM(O2370:O2372)</f>
        <v>-3026437.850000002</v>
      </c>
      <c r="P2373" s="27" t="s">
        <v>194</v>
      </c>
      <c r="Q2373" s="49" t="s">
        <v>1608</v>
      </c>
    </row>
    <row r="2374" spans="15:17" ht="16.2" thickTop="1" x14ac:dyDescent="0.3">
      <c r="Q2374" s="51"/>
    </row>
    <row r="2375" spans="15:17" x14ac:dyDescent="0.3">
      <c r="Q2375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8" workbookViewId="0">
      <selection activeCell="A45" sqref="A45"/>
    </sheetView>
  </sheetViews>
  <sheetFormatPr defaultRowHeight="14.4" x14ac:dyDescent="0.3"/>
  <cols>
    <col min="1" max="1" width="38.33203125" bestFit="1" customWidth="1"/>
    <col min="2" max="2" width="16" style="118" bestFit="1" customWidth="1"/>
    <col min="3" max="3" width="17.5546875" style="118" bestFit="1" customWidth="1"/>
    <col min="4" max="4" width="7.44140625" style="118" bestFit="1" customWidth="1"/>
    <col min="5" max="5" width="13.44140625" style="118" bestFit="1" customWidth="1"/>
  </cols>
  <sheetData>
    <row r="1" spans="1:5" x14ac:dyDescent="0.3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">
      <c r="A13" t="s">
        <v>2030</v>
      </c>
      <c r="B13" s="118" t="s">
        <v>1699</v>
      </c>
      <c r="C13" s="118" t="s">
        <v>5</v>
      </c>
      <c r="D13" s="118">
        <v>0</v>
      </c>
      <c r="E13" s="118" t="s">
        <v>5</v>
      </c>
    </row>
    <row r="14" spans="1:5" x14ac:dyDescent="0.3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">
      <c r="A18" t="s">
        <v>1700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6" x14ac:dyDescent="0.3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">
      <c r="A29" t="s">
        <v>1702</v>
      </c>
      <c r="B29" s="118" t="s">
        <v>1701</v>
      </c>
      <c r="C29" s="118" t="s">
        <v>5</v>
      </c>
      <c r="D29" s="118">
        <v>0</v>
      </c>
      <c r="E29" s="118" t="s">
        <v>84</v>
      </c>
    </row>
    <row r="30" spans="1:5" x14ac:dyDescent="0.3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">
      <c r="A31" t="s">
        <v>1059</v>
      </c>
      <c r="B31" s="118" t="s">
        <v>1703</v>
      </c>
      <c r="C31" s="118" t="s">
        <v>5</v>
      </c>
      <c r="D31" s="118">
        <v>0</v>
      </c>
      <c r="E31" s="118" t="s">
        <v>84</v>
      </c>
    </row>
    <row r="32" spans="1:5" x14ac:dyDescent="0.3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6" x14ac:dyDescent="0.3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">
      <c r="A41" t="s">
        <v>1623</v>
      </c>
      <c r="B41" s="118" t="s">
        <v>1622</v>
      </c>
      <c r="C41" s="118" t="s">
        <v>5</v>
      </c>
      <c r="D41" s="118">
        <v>0</v>
      </c>
      <c r="E41" s="118" t="s">
        <v>84</v>
      </c>
    </row>
    <row r="42" spans="1:5" x14ac:dyDescent="0.3">
      <c r="A42" t="s">
        <v>1705</v>
      </c>
      <c r="B42" s="118" t="s">
        <v>1704</v>
      </c>
      <c r="C42" s="118" t="s">
        <v>5</v>
      </c>
      <c r="D42" s="118">
        <v>0</v>
      </c>
      <c r="E42" s="118" t="s">
        <v>5</v>
      </c>
    </row>
    <row r="43" spans="1:5" x14ac:dyDescent="0.3">
      <c r="A43" t="s">
        <v>1707</v>
      </c>
      <c r="B43" s="118" t="s">
        <v>1706</v>
      </c>
      <c r="C43" s="118" t="s">
        <v>5</v>
      </c>
      <c r="D43" s="118">
        <v>0</v>
      </c>
      <c r="E43" s="118" t="s">
        <v>84</v>
      </c>
    </row>
    <row r="44" spans="1:5" x14ac:dyDescent="0.3">
      <c r="A44" t="s">
        <v>2020</v>
      </c>
      <c r="B44" s="118" t="s">
        <v>2023</v>
      </c>
      <c r="C44" s="118" t="s">
        <v>5</v>
      </c>
      <c r="D44" s="118">
        <v>0</v>
      </c>
      <c r="E44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4" x14ac:dyDescent="0.3"/>
  <cols>
    <col min="1" max="2" width="37.88671875" bestFit="1" customWidth="1"/>
    <col min="3" max="9" width="11.44140625" bestFit="1" customWidth="1"/>
    <col min="10" max="12" width="9.88671875" bestFit="1" customWidth="1"/>
    <col min="13" max="13" width="11.44140625" bestFit="1" customWidth="1"/>
    <col min="14" max="20" width="9.88671875" bestFit="1" customWidth="1"/>
    <col min="21" max="21" width="11.44140625" bestFit="1" customWidth="1"/>
    <col min="22" max="22" width="37.88671875" bestFit="1" customWidth="1"/>
    <col min="23" max="23" width="12.77734375" bestFit="1" customWidth="1"/>
    <col min="24" max="24" width="9.5546875" bestFit="1" customWidth="1"/>
    <col min="25" max="29" width="8.88671875" bestFit="1" customWidth="1"/>
    <col min="30" max="40" width="9.88671875" bestFit="1" customWidth="1"/>
    <col min="41" max="43" width="11.44140625" bestFit="1" customWidth="1"/>
    <col min="44" max="44" width="9.88671875" bestFit="1" customWidth="1"/>
    <col min="45" max="45" width="11.44140625" bestFit="1" customWidth="1"/>
  </cols>
  <sheetData>
    <row r="1" spans="1:42" x14ac:dyDescent="0.3">
      <c r="A1" t="s">
        <v>204</v>
      </c>
      <c r="V1" t="s">
        <v>204</v>
      </c>
    </row>
    <row r="4" spans="1:42" x14ac:dyDescent="0.3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4" x14ac:dyDescent="0.3"/>
  <cols>
    <col min="1" max="1" width="12.109375" bestFit="1" customWidth="1"/>
    <col min="2" max="2" width="13.88671875" bestFit="1" customWidth="1"/>
    <col min="3" max="3" width="19.109375" bestFit="1" customWidth="1"/>
    <col min="4" max="4" width="33.88671875" bestFit="1" customWidth="1"/>
    <col min="5" max="5" width="10.33203125" style="16" customWidth="1"/>
    <col min="7" max="7" width="9.109375" bestFit="1" customWidth="1"/>
  </cols>
  <sheetData>
    <row r="3" spans="1:5" x14ac:dyDescent="0.3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">
      <c r="A5" s="17" t="s">
        <v>223</v>
      </c>
      <c r="B5" s="17"/>
      <c r="C5" s="17"/>
      <c r="D5" s="17"/>
      <c r="E5" s="22">
        <f>SUM(E4)</f>
        <v>80</v>
      </c>
    </row>
    <row r="6" spans="1:5" x14ac:dyDescent="0.3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">
      <c r="B7" s="57">
        <v>43993</v>
      </c>
      <c r="C7" t="s">
        <v>11</v>
      </c>
      <c r="D7" t="s">
        <v>14</v>
      </c>
      <c r="E7" s="16">
        <v>80</v>
      </c>
    </row>
    <row r="8" spans="1:5" x14ac:dyDescent="0.3">
      <c r="B8" s="57">
        <v>43999</v>
      </c>
      <c r="C8" t="s">
        <v>12</v>
      </c>
      <c r="D8" t="s">
        <v>7</v>
      </c>
      <c r="E8" s="16">
        <v>80</v>
      </c>
    </row>
    <row r="9" spans="1:5" x14ac:dyDescent="0.3">
      <c r="B9" s="57">
        <v>44004</v>
      </c>
      <c r="C9" t="s">
        <v>18</v>
      </c>
      <c r="D9" t="s">
        <v>20</v>
      </c>
      <c r="E9" s="16">
        <v>80</v>
      </c>
    </row>
    <row r="10" spans="1:5" x14ac:dyDescent="0.3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">
      <c r="E12" s="45"/>
    </row>
    <row r="13" spans="1:5" x14ac:dyDescent="0.3">
      <c r="E13" s="45"/>
    </row>
    <row r="14" spans="1:5" x14ac:dyDescent="0.3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">
      <c r="B16" s="57">
        <v>44026</v>
      </c>
      <c r="C16" t="s">
        <v>26</v>
      </c>
      <c r="D16" t="s">
        <v>20</v>
      </c>
      <c r="E16" s="16">
        <v>80</v>
      </c>
    </row>
    <row r="17" spans="1:5" x14ac:dyDescent="0.3">
      <c r="B17" s="57">
        <v>44027</v>
      </c>
      <c r="C17" t="s">
        <v>27</v>
      </c>
      <c r="D17" t="s">
        <v>7</v>
      </c>
      <c r="E17" s="16">
        <v>80</v>
      </c>
    </row>
    <row r="18" spans="1:5" x14ac:dyDescent="0.3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">
      <c r="B20" s="57">
        <v>44051</v>
      </c>
      <c r="C20" t="s">
        <v>31</v>
      </c>
      <c r="D20" t="s">
        <v>23</v>
      </c>
      <c r="E20" s="16">
        <v>80</v>
      </c>
    </row>
    <row r="21" spans="1:5" x14ac:dyDescent="0.3">
      <c r="C21" t="s">
        <v>32</v>
      </c>
      <c r="D21" t="s">
        <v>23</v>
      </c>
      <c r="E21" s="16">
        <v>80</v>
      </c>
    </row>
    <row r="22" spans="1:5" x14ac:dyDescent="0.3">
      <c r="B22" s="57">
        <v>44053</v>
      </c>
      <c r="C22" t="s">
        <v>33</v>
      </c>
      <c r="D22" t="s">
        <v>35</v>
      </c>
      <c r="E22" s="16">
        <v>80</v>
      </c>
    </row>
    <row r="23" spans="1:5" x14ac:dyDescent="0.3">
      <c r="C23" t="s">
        <v>36</v>
      </c>
      <c r="D23" t="s">
        <v>20</v>
      </c>
      <c r="E23" s="16">
        <v>80</v>
      </c>
    </row>
    <row r="24" spans="1:5" x14ac:dyDescent="0.3">
      <c r="B24" s="57">
        <v>44055</v>
      </c>
      <c r="C24" t="s">
        <v>37</v>
      </c>
      <c r="D24" t="s">
        <v>7</v>
      </c>
      <c r="E24" s="16">
        <v>80</v>
      </c>
    </row>
    <row r="25" spans="1:5" x14ac:dyDescent="0.3">
      <c r="B25" s="57">
        <v>44056</v>
      </c>
      <c r="C25" t="s">
        <v>38</v>
      </c>
      <c r="D25" t="s">
        <v>7</v>
      </c>
      <c r="E25" s="16">
        <v>80</v>
      </c>
    </row>
    <row r="26" spans="1:5" x14ac:dyDescent="0.3">
      <c r="B26" s="57">
        <v>44062</v>
      </c>
      <c r="C26" t="s">
        <v>40</v>
      </c>
      <c r="D26" t="s">
        <v>20</v>
      </c>
      <c r="E26" s="16">
        <v>80</v>
      </c>
    </row>
    <row r="27" spans="1:5" x14ac:dyDescent="0.3">
      <c r="C27" t="s">
        <v>41</v>
      </c>
      <c r="D27" t="s">
        <v>43</v>
      </c>
      <c r="E27" s="16">
        <v>80</v>
      </c>
    </row>
    <row r="28" spans="1:5" x14ac:dyDescent="0.3">
      <c r="B28" s="57">
        <v>44065</v>
      </c>
      <c r="C28" t="s">
        <v>49</v>
      </c>
      <c r="D28" t="s">
        <v>47</v>
      </c>
      <c r="E28" s="16">
        <v>80</v>
      </c>
    </row>
    <row r="29" spans="1:5" x14ac:dyDescent="0.3">
      <c r="C29" t="s">
        <v>50</v>
      </c>
      <c r="D29" t="s">
        <v>52</v>
      </c>
      <c r="E29" s="16">
        <v>80</v>
      </c>
    </row>
    <row r="30" spans="1:5" x14ac:dyDescent="0.3">
      <c r="B30" s="57">
        <v>44067</v>
      </c>
      <c r="C30" t="s">
        <v>53</v>
      </c>
      <c r="D30" t="s">
        <v>20</v>
      </c>
      <c r="E30" s="16">
        <v>80</v>
      </c>
    </row>
    <row r="31" spans="1:5" x14ac:dyDescent="0.3">
      <c r="B31" s="57">
        <v>44068</v>
      </c>
      <c r="C31" t="s">
        <v>55</v>
      </c>
      <c r="D31" t="s">
        <v>58</v>
      </c>
      <c r="E31" s="16">
        <v>80</v>
      </c>
    </row>
    <row r="32" spans="1:5" x14ac:dyDescent="0.3">
      <c r="C32" t="s">
        <v>56</v>
      </c>
      <c r="D32" t="s">
        <v>7</v>
      </c>
      <c r="E32" s="16">
        <v>80</v>
      </c>
    </row>
    <row r="33" spans="1:5" x14ac:dyDescent="0.3">
      <c r="B33" s="57">
        <v>44070</v>
      </c>
      <c r="C33" t="s">
        <v>60</v>
      </c>
      <c r="D33" t="s">
        <v>62</v>
      </c>
      <c r="E33" s="16">
        <v>80</v>
      </c>
    </row>
    <row r="34" spans="1:5" x14ac:dyDescent="0.3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">
      <c r="B36" s="57">
        <v>44076</v>
      </c>
      <c r="C36" t="s">
        <v>68</v>
      </c>
      <c r="D36" t="s">
        <v>7</v>
      </c>
      <c r="E36" s="16">
        <v>80</v>
      </c>
    </row>
    <row r="37" spans="1:5" x14ac:dyDescent="0.3">
      <c r="B37" s="57">
        <v>44079</v>
      </c>
      <c r="C37" t="s">
        <v>91</v>
      </c>
      <c r="D37" t="s">
        <v>7</v>
      </c>
      <c r="E37" s="16">
        <v>80</v>
      </c>
    </row>
    <row r="38" spans="1:5" x14ac:dyDescent="0.3">
      <c r="B38" s="57">
        <v>44091</v>
      </c>
      <c r="C38" t="s">
        <v>99</v>
      </c>
      <c r="D38" t="s">
        <v>23</v>
      </c>
      <c r="E38" s="16">
        <v>80</v>
      </c>
    </row>
    <row r="39" spans="1:5" x14ac:dyDescent="0.3">
      <c r="C39" t="s">
        <v>100</v>
      </c>
      <c r="D39" t="s">
        <v>7</v>
      </c>
      <c r="E39" s="16">
        <v>80</v>
      </c>
    </row>
    <row r="40" spans="1:5" x14ac:dyDescent="0.3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">
      <c r="C42" t="s">
        <v>103</v>
      </c>
      <c r="D42" t="s">
        <v>7</v>
      </c>
      <c r="E42" s="16">
        <v>80</v>
      </c>
    </row>
    <row r="43" spans="1:5" x14ac:dyDescent="0.3">
      <c r="B43" s="57">
        <v>44100</v>
      </c>
      <c r="C43" t="s">
        <v>105</v>
      </c>
      <c r="D43" t="s">
        <v>7</v>
      </c>
      <c r="E43" s="16">
        <v>80</v>
      </c>
    </row>
    <row r="44" spans="1:5" x14ac:dyDescent="0.3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">
      <c r="E46" s="45"/>
    </row>
    <row r="47" spans="1:5" x14ac:dyDescent="0.3">
      <c r="E47" s="45"/>
    </row>
    <row r="48" spans="1:5" x14ac:dyDescent="0.3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">
      <c r="C50" t="s">
        <v>109</v>
      </c>
      <c r="D50" t="s">
        <v>20</v>
      </c>
      <c r="E50" s="16">
        <v>80</v>
      </c>
    </row>
    <row r="51" spans="1:5" x14ac:dyDescent="0.3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">
      <c r="C53" t="s">
        <v>116</v>
      </c>
      <c r="D53" t="s">
        <v>7</v>
      </c>
      <c r="E53" s="16">
        <v>80</v>
      </c>
    </row>
    <row r="54" spans="1:5" x14ac:dyDescent="0.3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">
      <c r="C56" t="s">
        <v>120</v>
      </c>
      <c r="D56" t="s">
        <v>20</v>
      </c>
      <c r="E56" s="16">
        <v>80</v>
      </c>
    </row>
    <row r="57" spans="1:5" x14ac:dyDescent="0.3">
      <c r="C57" t="s">
        <v>122</v>
      </c>
      <c r="D57" t="s">
        <v>7</v>
      </c>
      <c r="E57" s="16">
        <v>80</v>
      </c>
    </row>
    <row r="58" spans="1:5" x14ac:dyDescent="0.3">
      <c r="C58" t="s">
        <v>123</v>
      </c>
      <c r="D58" t="s">
        <v>35</v>
      </c>
      <c r="E58" s="16">
        <v>80</v>
      </c>
    </row>
    <row r="59" spans="1:5" x14ac:dyDescent="0.3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">
      <c r="C60" t="s">
        <v>127</v>
      </c>
      <c r="D60" t="s">
        <v>62</v>
      </c>
      <c r="E60" s="16">
        <v>80</v>
      </c>
    </row>
    <row r="61" spans="1:5" x14ac:dyDescent="0.3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">
      <c r="B62" s="57">
        <v>44135</v>
      </c>
      <c r="C62" t="s">
        <v>148</v>
      </c>
      <c r="D62" t="s">
        <v>7</v>
      </c>
      <c r="E62" s="16">
        <v>80</v>
      </c>
    </row>
    <row r="63" spans="1:5" x14ac:dyDescent="0.3">
      <c r="C63" t="s">
        <v>149</v>
      </c>
      <c r="D63" t="s">
        <v>35</v>
      </c>
      <c r="E63" s="16">
        <v>80</v>
      </c>
    </row>
    <row r="64" spans="1:5" x14ac:dyDescent="0.3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">
      <c r="B66" s="57">
        <v>44145</v>
      </c>
      <c r="C66" t="s">
        <v>154</v>
      </c>
      <c r="D66" t="s">
        <v>7</v>
      </c>
      <c r="E66" s="16">
        <v>80</v>
      </c>
    </row>
    <row r="67" spans="1:5" x14ac:dyDescent="0.3">
      <c r="C67" t="s">
        <v>155</v>
      </c>
      <c r="D67" t="s">
        <v>35</v>
      </c>
      <c r="E67" s="16">
        <v>80</v>
      </c>
    </row>
    <row r="68" spans="1:5" ht="15" customHeight="1" x14ac:dyDescent="0.3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">
      <c r="C75" t="s">
        <v>180</v>
      </c>
      <c r="D75" t="s">
        <v>20</v>
      </c>
      <c r="E75" s="16">
        <v>80</v>
      </c>
    </row>
    <row r="76" spans="1:5" ht="15" customHeight="1" x14ac:dyDescent="0.3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">
      <c r="C79" t="s">
        <v>335</v>
      </c>
      <c r="D79" t="s">
        <v>62</v>
      </c>
      <c r="E79" s="16">
        <v>80</v>
      </c>
    </row>
    <row r="80" spans="1:5" ht="15" customHeight="1" x14ac:dyDescent="0.3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">
      <c r="E88" s="45"/>
    </row>
    <row r="89" spans="1:5" x14ac:dyDescent="0.3">
      <c r="E89" s="45"/>
    </row>
    <row r="90" spans="1:5" x14ac:dyDescent="0.3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">
      <c r="B97" s="57">
        <v>44225</v>
      </c>
      <c r="C97" t="s">
        <v>253</v>
      </c>
      <c r="D97" t="s">
        <v>7</v>
      </c>
      <c r="E97" s="45">
        <v>80</v>
      </c>
    </row>
    <row r="98" spans="1:7" x14ac:dyDescent="0.3">
      <c r="C98" t="s">
        <v>254</v>
      </c>
      <c r="D98" t="s">
        <v>62</v>
      </c>
      <c r="E98" s="45">
        <v>80</v>
      </c>
    </row>
    <row r="99" spans="1:7" x14ac:dyDescent="0.3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">
      <c r="E111" s="45"/>
    </row>
    <row r="113" spans="1:5" x14ac:dyDescent="0.3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">
      <c r="C119" t="s">
        <v>321</v>
      </c>
      <c r="D119" t="s">
        <v>62</v>
      </c>
      <c r="E119" s="47">
        <v>80</v>
      </c>
    </row>
    <row r="120" spans="1:5" ht="15" customHeight="1" x14ac:dyDescent="0.3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">
      <c r="C125" t="s">
        <v>327</v>
      </c>
      <c r="D125" t="s">
        <v>62</v>
      </c>
      <c r="E125" s="47">
        <v>80</v>
      </c>
    </row>
    <row r="126" spans="1:5" x14ac:dyDescent="0.3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">
      <c r="E141" s="45"/>
    </row>
    <row r="142" spans="1:5" x14ac:dyDescent="0.3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">
      <c r="B150" s="57">
        <v>44464</v>
      </c>
      <c r="C150" t="s">
        <v>377</v>
      </c>
      <c r="D150" t="s">
        <v>7</v>
      </c>
      <c r="E150" s="45">
        <v>80</v>
      </c>
    </row>
    <row r="151" spans="1:5" ht="13.95" customHeight="1" x14ac:dyDescent="0.3">
      <c r="B151" t="s">
        <v>758</v>
      </c>
      <c r="C151" t="s">
        <v>468</v>
      </c>
      <c r="D151" t="s">
        <v>23</v>
      </c>
      <c r="E151" s="45">
        <v>100</v>
      </c>
    </row>
    <row r="152" spans="1:5" ht="13.95" customHeight="1" x14ac:dyDescent="0.3">
      <c r="B152" s="57">
        <v>44467</v>
      </c>
      <c r="C152" t="s">
        <v>380</v>
      </c>
      <c r="D152" t="s">
        <v>35</v>
      </c>
      <c r="E152" s="45">
        <v>80</v>
      </c>
    </row>
    <row r="153" spans="1:5" ht="13.95" customHeight="1" x14ac:dyDescent="0.3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">
      <c r="E207" s="45"/>
    </row>
    <row r="208" spans="1:5" x14ac:dyDescent="0.3">
      <c r="E208" s="45"/>
    </row>
    <row r="209" spans="1:5" x14ac:dyDescent="0.3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">
      <c r="C243" t="s">
        <v>635</v>
      </c>
      <c r="D243" t="s">
        <v>493</v>
      </c>
      <c r="E243" s="16">
        <v>180</v>
      </c>
    </row>
    <row r="244" spans="1:5" x14ac:dyDescent="0.3">
      <c r="C244" t="s">
        <v>636</v>
      </c>
      <c r="D244" t="s">
        <v>639</v>
      </c>
      <c r="E244" s="16">
        <v>80</v>
      </c>
    </row>
    <row r="245" spans="1:5" x14ac:dyDescent="0.3">
      <c r="C245" t="s">
        <v>637</v>
      </c>
      <c r="D245" t="s">
        <v>62</v>
      </c>
      <c r="E245" s="16">
        <v>150</v>
      </c>
    </row>
    <row r="246" spans="1:5" x14ac:dyDescent="0.3">
      <c r="C246" t="s">
        <v>644</v>
      </c>
      <c r="D246" t="s">
        <v>639</v>
      </c>
      <c r="E246" s="16">
        <v>80</v>
      </c>
    </row>
    <row r="247" spans="1:5" x14ac:dyDescent="0.3">
      <c r="C247" t="s">
        <v>645</v>
      </c>
      <c r="D247" t="s">
        <v>402</v>
      </c>
      <c r="E247" s="16">
        <v>120</v>
      </c>
    </row>
    <row r="248" spans="1:5" x14ac:dyDescent="0.3">
      <c r="C248" t="s">
        <v>646</v>
      </c>
      <c r="D248" t="s">
        <v>639</v>
      </c>
      <c r="E248" s="16">
        <v>80</v>
      </c>
    </row>
    <row r="249" spans="1:5" x14ac:dyDescent="0.3">
      <c r="C249" t="s">
        <v>647</v>
      </c>
      <c r="D249" t="s">
        <v>43</v>
      </c>
      <c r="E249" s="16">
        <v>80</v>
      </c>
    </row>
    <row r="250" spans="1:5" x14ac:dyDescent="0.3">
      <c r="C250" t="s">
        <v>648</v>
      </c>
      <c r="D250" t="s">
        <v>411</v>
      </c>
      <c r="E250" s="16">
        <v>180</v>
      </c>
    </row>
    <row r="251" spans="1:5" x14ac:dyDescent="0.3">
      <c r="C251" t="s">
        <v>649</v>
      </c>
      <c r="D251" t="s">
        <v>62</v>
      </c>
      <c r="E251" s="16">
        <v>150</v>
      </c>
    </row>
    <row r="252" spans="1:5" x14ac:dyDescent="0.3">
      <c r="C252" t="s">
        <v>650</v>
      </c>
      <c r="D252" t="s">
        <v>411</v>
      </c>
      <c r="E252" s="16">
        <v>180</v>
      </c>
    </row>
    <row r="253" spans="1:5" x14ac:dyDescent="0.3">
      <c r="C253" t="s">
        <v>651</v>
      </c>
      <c r="D253" t="s">
        <v>402</v>
      </c>
      <c r="E253" s="16">
        <v>120</v>
      </c>
    </row>
    <row r="254" spans="1:5" x14ac:dyDescent="0.3">
      <c r="C254" t="s">
        <v>652</v>
      </c>
      <c r="D254" t="s">
        <v>411</v>
      </c>
      <c r="E254" s="16">
        <v>180</v>
      </c>
    </row>
    <row r="255" spans="1:5" x14ac:dyDescent="0.3">
      <c r="C255" t="s">
        <v>653</v>
      </c>
      <c r="D255" t="s">
        <v>493</v>
      </c>
      <c r="E255" s="16">
        <v>150</v>
      </c>
    </row>
    <row r="256" spans="1:5" x14ac:dyDescent="0.3">
      <c r="C256" t="s">
        <v>654</v>
      </c>
      <c r="D256" t="s">
        <v>43</v>
      </c>
      <c r="E256" s="16">
        <v>80</v>
      </c>
    </row>
    <row r="257" spans="1:5" x14ac:dyDescent="0.3">
      <c r="C257" t="s">
        <v>655</v>
      </c>
      <c r="D257" t="s">
        <v>411</v>
      </c>
      <c r="E257" s="16">
        <v>180</v>
      </c>
    </row>
    <row r="258" spans="1:5" x14ac:dyDescent="0.3">
      <c r="C258" t="s">
        <v>662</v>
      </c>
      <c r="D258" t="s">
        <v>411</v>
      </c>
      <c r="E258" s="16">
        <v>180</v>
      </c>
    </row>
    <row r="259" spans="1:5" x14ac:dyDescent="0.3">
      <c r="C259" t="s">
        <v>663</v>
      </c>
      <c r="D259" t="s">
        <v>7</v>
      </c>
      <c r="E259" s="16">
        <v>100</v>
      </c>
    </row>
    <row r="260" spans="1:5" x14ac:dyDescent="0.3">
      <c r="C260" t="s">
        <v>664</v>
      </c>
      <c r="D260" t="s">
        <v>411</v>
      </c>
      <c r="E260" s="16">
        <v>180</v>
      </c>
    </row>
    <row r="261" spans="1:5" x14ac:dyDescent="0.3">
      <c r="C261" t="s">
        <v>665</v>
      </c>
      <c r="D261" t="s">
        <v>667</v>
      </c>
      <c r="E261" s="16">
        <v>150</v>
      </c>
    </row>
    <row r="262" spans="1:5" x14ac:dyDescent="0.3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">
      <c r="A263" s="93"/>
      <c r="C263" t="s">
        <v>682</v>
      </c>
      <c r="D263" t="s">
        <v>493</v>
      </c>
      <c r="E263" s="45">
        <v>150</v>
      </c>
    </row>
    <row r="264" spans="1:5" x14ac:dyDescent="0.3">
      <c r="A264" s="93"/>
      <c r="C264" t="s">
        <v>685</v>
      </c>
      <c r="D264" t="s">
        <v>411</v>
      </c>
      <c r="E264" s="45">
        <v>180</v>
      </c>
    </row>
    <row r="265" spans="1:5" x14ac:dyDescent="0.3">
      <c r="A265" s="93"/>
      <c r="C265" t="s">
        <v>686</v>
      </c>
      <c r="D265" t="s">
        <v>639</v>
      </c>
      <c r="E265" s="45">
        <v>80</v>
      </c>
    </row>
    <row r="266" spans="1:5" x14ac:dyDescent="0.3">
      <c r="A266" s="93"/>
      <c r="C266" t="s">
        <v>687</v>
      </c>
      <c r="D266" t="s">
        <v>411</v>
      </c>
      <c r="E266" s="45">
        <v>180</v>
      </c>
    </row>
    <row r="267" spans="1:5" x14ac:dyDescent="0.3">
      <c r="A267" s="93"/>
      <c r="C267" t="s">
        <v>688</v>
      </c>
      <c r="D267" t="s">
        <v>402</v>
      </c>
      <c r="E267" s="45">
        <v>120</v>
      </c>
    </row>
    <row r="268" spans="1:5" x14ac:dyDescent="0.3">
      <c r="A268" s="93"/>
      <c r="C268" t="s">
        <v>689</v>
      </c>
      <c r="D268" t="s">
        <v>20</v>
      </c>
      <c r="E268" s="45">
        <v>150</v>
      </c>
    </row>
    <row r="269" spans="1:5" x14ac:dyDescent="0.3">
      <c r="A269" s="93"/>
      <c r="C269" t="s">
        <v>690</v>
      </c>
      <c r="D269" t="s">
        <v>58</v>
      </c>
      <c r="E269" s="45">
        <v>120</v>
      </c>
    </row>
    <row r="270" spans="1:5" x14ac:dyDescent="0.3">
      <c r="A270" s="93"/>
      <c r="C270" t="s">
        <v>691</v>
      </c>
      <c r="D270" t="s">
        <v>411</v>
      </c>
      <c r="E270" s="45">
        <v>180</v>
      </c>
    </row>
    <row r="271" spans="1:5" x14ac:dyDescent="0.3">
      <c r="A271" s="93"/>
      <c r="C271" t="s">
        <v>692</v>
      </c>
      <c r="D271" t="s">
        <v>775</v>
      </c>
      <c r="E271" s="45">
        <v>150</v>
      </c>
    </row>
    <row r="272" spans="1:5" x14ac:dyDescent="0.3">
      <c r="A272" s="93"/>
      <c r="C272" t="s">
        <v>693</v>
      </c>
      <c r="D272" t="s">
        <v>639</v>
      </c>
      <c r="E272" s="45">
        <v>80</v>
      </c>
    </row>
    <row r="273" spans="1:5" x14ac:dyDescent="0.3">
      <c r="A273" s="93"/>
      <c r="C273" t="s">
        <v>694</v>
      </c>
      <c r="D273" t="s">
        <v>775</v>
      </c>
      <c r="E273" s="45">
        <v>50</v>
      </c>
    </row>
    <row r="274" spans="1:5" x14ac:dyDescent="0.3">
      <c r="A274" s="93"/>
      <c r="C274" t="s">
        <v>695</v>
      </c>
      <c r="D274" t="s">
        <v>411</v>
      </c>
      <c r="E274" s="45">
        <v>180</v>
      </c>
    </row>
    <row r="275" spans="1:5" x14ac:dyDescent="0.3">
      <c r="A275" s="93"/>
      <c r="C275" t="s">
        <v>696</v>
      </c>
      <c r="D275" t="s">
        <v>493</v>
      </c>
      <c r="E275" s="45">
        <v>150</v>
      </c>
    </row>
    <row r="276" spans="1:5" x14ac:dyDescent="0.3">
      <c r="A276" s="93"/>
      <c r="C276" t="s">
        <v>697</v>
      </c>
      <c r="D276" t="s">
        <v>775</v>
      </c>
      <c r="E276" s="45">
        <v>180</v>
      </c>
    </row>
    <row r="277" spans="1:5" x14ac:dyDescent="0.3">
      <c r="A277" s="93"/>
      <c r="C277" t="s">
        <v>698</v>
      </c>
      <c r="D277" t="s">
        <v>411</v>
      </c>
      <c r="E277" s="45"/>
    </row>
    <row r="278" spans="1:5" x14ac:dyDescent="0.3">
      <c r="A278" s="93"/>
      <c r="C278" t="s">
        <v>699</v>
      </c>
      <c r="D278" t="s">
        <v>667</v>
      </c>
      <c r="E278" s="45"/>
    </row>
    <row r="279" spans="1:5" x14ac:dyDescent="0.3">
      <c r="A279" s="93"/>
      <c r="C279" t="s">
        <v>700</v>
      </c>
      <c r="D279" t="s">
        <v>411</v>
      </c>
      <c r="E279" s="45"/>
    </row>
    <row r="280" spans="1:5" x14ac:dyDescent="0.3">
      <c r="A280" s="93"/>
      <c r="C280" t="s">
        <v>701</v>
      </c>
      <c r="D280" t="s">
        <v>711</v>
      </c>
      <c r="E280" s="45"/>
    </row>
    <row r="281" spans="1:5" x14ac:dyDescent="0.3">
      <c r="A281" s="93"/>
      <c r="C281" t="s">
        <v>702</v>
      </c>
      <c r="D281" t="s">
        <v>23</v>
      </c>
      <c r="E281" s="45"/>
    </row>
    <row r="282" spans="1:5" x14ac:dyDescent="0.3">
      <c r="A282" s="93"/>
      <c r="C282" t="s">
        <v>703</v>
      </c>
      <c r="D282" t="s">
        <v>711</v>
      </c>
      <c r="E282" s="45"/>
    </row>
    <row r="283" spans="1:5" x14ac:dyDescent="0.3">
      <c r="A283" s="93"/>
      <c r="C283" t="s">
        <v>717</v>
      </c>
      <c r="D283" t="s">
        <v>7</v>
      </c>
      <c r="E283" s="45"/>
    </row>
    <row r="284" spans="1:5" x14ac:dyDescent="0.3">
      <c r="A284" s="93"/>
      <c r="C284" t="s">
        <v>720</v>
      </c>
      <c r="D284" t="s">
        <v>411</v>
      </c>
      <c r="E284" s="45"/>
    </row>
    <row r="285" spans="1:5" x14ac:dyDescent="0.3">
      <c r="A285" s="93"/>
      <c r="C285" t="s">
        <v>722</v>
      </c>
      <c r="D285" t="s">
        <v>667</v>
      </c>
      <c r="E285" s="45"/>
    </row>
    <row r="286" spans="1:5" x14ac:dyDescent="0.3">
      <c r="A286" s="93"/>
      <c r="C286" t="s">
        <v>725</v>
      </c>
      <c r="D286" t="s">
        <v>62</v>
      </c>
      <c r="E286" s="45"/>
    </row>
    <row r="287" spans="1:5" x14ac:dyDescent="0.3">
      <c r="A287" s="93"/>
      <c r="C287" t="s">
        <v>726</v>
      </c>
      <c r="D287" t="s">
        <v>493</v>
      </c>
      <c r="E287" s="45"/>
    </row>
    <row r="288" spans="1:5" x14ac:dyDescent="0.3">
      <c r="A288" s="93"/>
      <c r="C288" t="s">
        <v>727</v>
      </c>
      <c r="D288" t="s">
        <v>411</v>
      </c>
      <c r="E288" s="45"/>
    </row>
    <row r="289" spans="1:5" x14ac:dyDescent="0.3">
      <c r="A289" s="93"/>
      <c r="C289" t="s">
        <v>728</v>
      </c>
      <c r="D289" t="s">
        <v>402</v>
      </c>
      <c r="E289" s="45"/>
    </row>
    <row r="290" spans="1:5" x14ac:dyDescent="0.3">
      <c r="A290" s="93"/>
      <c r="C290" t="s">
        <v>730</v>
      </c>
      <c r="D290" t="s">
        <v>667</v>
      </c>
      <c r="E290" s="45"/>
    </row>
    <row r="291" spans="1:5" x14ac:dyDescent="0.3">
      <c r="A291" s="93"/>
      <c r="C291" t="s">
        <v>731</v>
      </c>
      <c r="D291" t="s">
        <v>411</v>
      </c>
      <c r="E291" s="45"/>
    </row>
    <row r="292" spans="1:5" x14ac:dyDescent="0.3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">
      <c r="A293" s="93"/>
      <c r="C293" t="s">
        <v>764</v>
      </c>
      <c r="D293" t="s">
        <v>411</v>
      </c>
      <c r="E293" s="45"/>
    </row>
    <row r="294" spans="1:5" x14ac:dyDescent="0.3">
      <c r="A294" s="93"/>
      <c r="C294" t="s">
        <v>765</v>
      </c>
      <c r="D294" t="s">
        <v>667</v>
      </c>
      <c r="E294" s="45"/>
    </row>
    <row r="295" spans="1:5" x14ac:dyDescent="0.3">
      <c r="A295" s="93"/>
      <c r="C295" t="s">
        <v>766</v>
      </c>
      <c r="D295" t="s">
        <v>411</v>
      </c>
      <c r="E295" s="45"/>
    </row>
    <row r="296" spans="1:5" x14ac:dyDescent="0.3">
      <c r="A296" s="93"/>
      <c r="C296" t="s">
        <v>767</v>
      </c>
      <c r="D296" t="s">
        <v>58</v>
      </c>
      <c r="E296" s="45"/>
    </row>
    <row r="297" spans="1:5" x14ac:dyDescent="0.3">
      <c r="A297" s="93"/>
      <c r="C297" t="s">
        <v>768</v>
      </c>
      <c r="D297" t="s">
        <v>43</v>
      </c>
      <c r="E297" s="45"/>
    </row>
    <row r="298" spans="1:5" x14ac:dyDescent="0.3">
      <c r="A298" s="93"/>
      <c r="C298" t="s">
        <v>771</v>
      </c>
      <c r="D298" t="s">
        <v>639</v>
      </c>
      <c r="E298" s="45"/>
    </row>
    <row r="299" spans="1:5" x14ac:dyDescent="0.3">
      <c r="A299" s="93"/>
      <c r="C299" t="s">
        <v>776</v>
      </c>
      <c r="D299" t="s">
        <v>775</v>
      </c>
      <c r="E299" s="45"/>
    </row>
    <row r="300" spans="1:5" x14ac:dyDescent="0.3">
      <c r="A300" s="93"/>
      <c r="C300" t="s">
        <v>778</v>
      </c>
      <c r="D300" t="s">
        <v>43</v>
      </c>
      <c r="E300" s="45"/>
    </row>
    <row r="301" spans="1:5" x14ac:dyDescent="0.3">
      <c r="A301" s="93"/>
      <c r="C301" t="s">
        <v>779</v>
      </c>
      <c r="D301" t="s">
        <v>411</v>
      </c>
      <c r="E301" s="45"/>
    </row>
    <row r="302" spans="1:5" x14ac:dyDescent="0.3">
      <c r="A302" s="93"/>
      <c r="C302" t="s">
        <v>781</v>
      </c>
      <c r="D302" t="s">
        <v>20</v>
      </c>
      <c r="E302" s="45"/>
    </row>
    <row r="303" spans="1:5" x14ac:dyDescent="0.3">
      <c r="A303" s="93"/>
      <c r="C303" t="s">
        <v>782</v>
      </c>
      <c r="D303" t="s">
        <v>411</v>
      </c>
      <c r="E303" s="45"/>
    </row>
    <row r="304" spans="1:5" x14ac:dyDescent="0.3">
      <c r="A304" s="93"/>
      <c r="C304" t="s">
        <v>783</v>
      </c>
      <c r="D304" t="s">
        <v>493</v>
      </c>
      <c r="E304" s="45"/>
    </row>
    <row r="305" spans="1:5" x14ac:dyDescent="0.3">
      <c r="A305" s="93"/>
      <c r="C305" t="s">
        <v>785</v>
      </c>
      <c r="D305" t="s">
        <v>411</v>
      </c>
      <c r="E305" s="45"/>
    </row>
    <row r="306" spans="1:5" x14ac:dyDescent="0.3">
      <c r="A306" s="93"/>
      <c r="C306" t="s">
        <v>790</v>
      </c>
      <c r="D306" t="s">
        <v>786</v>
      </c>
      <c r="E306" s="45"/>
    </row>
    <row r="307" spans="1:5" x14ac:dyDescent="0.3">
      <c r="A307" s="93"/>
      <c r="C307" t="s">
        <v>791</v>
      </c>
      <c r="D307" t="s">
        <v>411</v>
      </c>
      <c r="E307" s="45"/>
    </row>
    <row r="308" spans="1:5" x14ac:dyDescent="0.3">
      <c r="A308" s="93"/>
      <c r="C308" t="s">
        <v>792</v>
      </c>
      <c r="D308" t="s">
        <v>62</v>
      </c>
      <c r="E308" s="45"/>
    </row>
    <row r="309" spans="1:5" x14ac:dyDescent="0.3">
      <c r="A309" s="93"/>
      <c r="C309" t="s">
        <v>795</v>
      </c>
      <c r="D309" t="s">
        <v>411</v>
      </c>
      <c r="E309" s="45"/>
    </row>
    <row r="310" spans="1:5" x14ac:dyDescent="0.3">
      <c r="A310" s="93"/>
      <c r="C310" t="s">
        <v>796</v>
      </c>
      <c r="D310" t="s">
        <v>402</v>
      </c>
      <c r="E310" s="45"/>
    </row>
    <row r="311" spans="1:5" x14ac:dyDescent="0.3">
      <c r="A311" s="93"/>
      <c r="C311" t="s">
        <v>797</v>
      </c>
      <c r="D311" t="s">
        <v>23</v>
      </c>
      <c r="E311" s="45"/>
    </row>
    <row r="312" spans="1:5" x14ac:dyDescent="0.3">
      <c r="A312" s="93"/>
      <c r="C312" t="s">
        <v>798</v>
      </c>
      <c r="D312" t="s">
        <v>411</v>
      </c>
      <c r="E312" s="45"/>
    </row>
    <row r="313" spans="1:5" x14ac:dyDescent="0.3">
      <c r="A313" s="93"/>
      <c r="C313" t="s">
        <v>799</v>
      </c>
      <c r="D313" t="s">
        <v>493</v>
      </c>
      <c r="E313" s="45"/>
    </row>
    <row r="314" spans="1:5" x14ac:dyDescent="0.3">
      <c r="A314" s="87" t="s">
        <v>940</v>
      </c>
      <c r="B314" s="17"/>
      <c r="C314" s="17"/>
      <c r="D314" s="17"/>
      <c r="E314" s="23"/>
    </row>
    <row r="315" spans="1:5" x14ac:dyDescent="0.3">
      <c r="A315" s="93"/>
      <c r="C315" t="s">
        <v>828</v>
      </c>
      <c r="D315" t="s">
        <v>411</v>
      </c>
      <c r="E315" s="45"/>
    </row>
    <row r="316" spans="1:5" x14ac:dyDescent="0.3">
      <c r="A316" s="93"/>
      <c r="C316" t="s">
        <v>829</v>
      </c>
      <c r="D316" t="s">
        <v>639</v>
      </c>
      <c r="E316" s="45"/>
    </row>
    <row r="317" spans="1:5" x14ac:dyDescent="0.3">
      <c r="A317" s="93"/>
      <c r="C317" t="s">
        <v>830</v>
      </c>
      <c r="D317" t="s">
        <v>411</v>
      </c>
      <c r="E317" s="45"/>
    </row>
    <row r="318" spans="1:5" x14ac:dyDescent="0.3">
      <c r="A318" s="93"/>
      <c r="C318" t="s">
        <v>831</v>
      </c>
      <c r="D318" t="s">
        <v>7</v>
      </c>
      <c r="E318" s="45"/>
    </row>
    <row r="319" spans="1:5" x14ac:dyDescent="0.3">
      <c r="A319" s="93"/>
      <c r="C319" t="s">
        <v>833</v>
      </c>
      <c r="D319" t="s">
        <v>62</v>
      </c>
      <c r="E319" s="45"/>
    </row>
    <row r="320" spans="1:5" x14ac:dyDescent="0.3">
      <c r="A320" s="93"/>
      <c r="C320" t="s">
        <v>834</v>
      </c>
      <c r="D320" t="s">
        <v>639</v>
      </c>
      <c r="E320" s="45"/>
    </row>
    <row r="321" spans="1:5" x14ac:dyDescent="0.3">
      <c r="A321" s="93"/>
      <c r="C321" t="s">
        <v>835</v>
      </c>
      <c r="D321" t="s">
        <v>493</v>
      </c>
      <c r="E321" s="45"/>
    </row>
    <row r="322" spans="1:5" x14ac:dyDescent="0.3">
      <c r="A322" s="93"/>
      <c r="C322" t="s">
        <v>836</v>
      </c>
      <c r="D322" t="s">
        <v>411</v>
      </c>
      <c r="E322" s="45"/>
    </row>
    <row r="323" spans="1:5" x14ac:dyDescent="0.3">
      <c r="A323" s="93"/>
      <c r="C323" t="s">
        <v>837</v>
      </c>
      <c r="D323" t="s">
        <v>667</v>
      </c>
      <c r="E323" s="45"/>
    </row>
    <row r="324" spans="1:5" x14ac:dyDescent="0.3">
      <c r="A324" s="93"/>
      <c r="C324" t="s">
        <v>838</v>
      </c>
      <c r="D324" t="s">
        <v>58</v>
      </c>
      <c r="E324" s="45"/>
    </row>
    <row r="325" spans="1:5" x14ac:dyDescent="0.3">
      <c r="A325" s="93"/>
      <c r="C325" t="s">
        <v>839</v>
      </c>
      <c r="D325" t="s">
        <v>7</v>
      </c>
      <c r="E325" s="45"/>
    </row>
    <row r="326" spans="1:5" x14ac:dyDescent="0.3">
      <c r="A326" s="93"/>
      <c r="C326" t="s">
        <v>844</v>
      </c>
      <c r="D326" t="s">
        <v>411</v>
      </c>
      <c r="E326" s="45"/>
    </row>
    <row r="327" spans="1:5" x14ac:dyDescent="0.3">
      <c r="A327" s="93"/>
      <c r="C327" t="s">
        <v>845</v>
      </c>
      <c r="D327" t="s">
        <v>43</v>
      </c>
      <c r="E327" s="45"/>
    </row>
    <row r="328" spans="1:5" x14ac:dyDescent="0.3">
      <c r="A328" s="93"/>
      <c r="C328" t="s">
        <v>846</v>
      </c>
      <c r="D328" t="s">
        <v>493</v>
      </c>
      <c r="E328" s="45"/>
    </row>
    <row r="329" spans="1:5" x14ac:dyDescent="0.3">
      <c r="A329" s="93"/>
      <c r="C329" t="s">
        <v>847</v>
      </c>
      <c r="D329" t="s">
        <v>411</v>
      </c>
      <c r="E329" s="45"/>
    </row>
    <row r="330" spans="1:5" x14ac:dyDescent="0.3">
      <c r="A330" s="93"/>
      <c r="C330" t="s">
        <v>848</v>
      </c>
      <c r="D330" t="s">
        <v>402</v>
      </c>
      <c r="E330" s="45"/>
    </row>
    <row r="331" spans="1:5" x14ac:dyDescent="0.3">
      <c r="A331" s="93"/>
      <c r="C331" t="s">
        <v>849</v>
      </c>
      <c r="D331" t="s">
        <v>62</v>
      </c>
      <c r="E331" s="45"/>
    </row>
    <row r="332" spans="1:5" x14ac:dyDescent="0.3">
      <c r="A332" s="87" t="s">
        <v>941</v>
      </c>
      <c r="B332" s="17"/>
      <c r="C332" s="17"/>
      <c r="D332" s="17"/>
      <c r="E332" s="23"/>
    </row>
    <row r="333" spans="1:5" x14ac:dyDescent="0.3">
      <c r="A333" s="93"/>
      <c r="C333" t="s">
        <v>858</v>
      </c>
      <c r="D333" t="s">
        <v>58</v>
      </c>
      <c r="E333" s="45"/>
    </row>
    <row r="334" spans="1:5" x14ac:dyDescent="0.3">
      <c r="A334" s="93"/>
      <c r="C334" t="s">
        <v>859</v>
      </c>
      <c r="D334" t="s">
        <v>402</v>
      </c>
      <c r="E334" s="45"/>
    </row>
    <row r="335" spans="1:5" x14ac:dyDescent="0.3">
      <c r="A335" s="93"/>
      <c r="C335" t="s">
        <v>860</v>
      </c>
      <c r="D335" t="s">
        <v>411</v>
      </c>
      <c r="E335" s="45"/>
    </row>
    <row r="336" spans="1:5" x14ac:dyDescent="0.3">
      <c r="A336" s="93"/>
      <c r="C336" t="s">
        <v>863</v>
      </c>
      <c r="D336" t="s">
        <v>861</v>
      </c>
      <c r="E336" s="45"/>
    </row>
    <row r="337" spans="1:5" x14ac:dyDescent="0.3">
      <c r="A337" s="93"/>
      <c r="C337" t="s">
        <v>868</v>
      </c>
      <c r="D337" t="s">
        <v>411</v>
      </c>
      <c r="E337" s="45"/>
    </row>
    <row r="338" spans="1:5" x14ac:dyDescent="0.3">
      <c r="A338" s="93"/>
      <c r="C338" t="s">
        <v>869</v>
      </c>
      <c r="D338" t="s">
        <v>411</v>
      </c>
      <c r="E338" s="45"/>
    </row>
    <row r="339" spans="1:5" x14ac:dyDescent="0.3">
      <c r="A339" s="93"/>
      <c r="C339" t="s">
        <v>870</v>
      </c>
      <c r="D339" t="s">
        <v>411</v>
      </c>
      <c r="E339" s="45"/>
    </row>
    <row r="340" spans="1:5" x14ac:dyDescent="0.3">
      <c r="A340" s="93"/>
      <c r="C340" t="s">
        <v>871</v>
      </c>
      <c r="D340" t="s">
        <v>7</v>
      </c>
      <c r="E340" s="45"/>
    </row>
    <row r="341" spans="1:5" x14ac:dyDescent="0.3">
      <c r="A341" s="93"/>
      <c r="C341" t="s">
        <v>872</v>
      </c>
      <c r="D341" t="s">
        <v>62</v>
      </c>
      <c r="E341" s="45"/>
    </row>
    <row r="342" spans="1:5" x14ac:dyDescent="0.3">
      <c r="A342" s="93"/>
      <c r="C342" t="s">
        <v>873</v>
      </c>
      <c r="D342" t="s">
        <v>493</v>
      </c>
      <c r="E342" s="45"/>
    </row>
    <row r="343" spans="1:5" x14ac:dyDescent="0.3">
      <c r="A343" s="93"/>
      <c r="C343" t="s">
        <v>875</v>
      </c>
      <c r="D343" t="s">
        <v>58</v>
      </c>
      <c r="E343" s="45"/>
    </row>
    <row r="344" spans="1:5" x14ac:dyDescent="0.3">
      <c r="A344" s="87" t="s">
        <v>942</v>
      </c>
      <c r="B344" s="17"/>
      <c r="C344" s="17"/>
      <c r="D344" s="17"/>
      <c r="E344" s="23"/>
    </row>
    <row r="345" spans="1:5" x14ac:dyDescent="0.3">
      <c r="A345" s="93"/>
      <c r="C345" t="s">
        <v>893</v>
      </c>
      <c r="D345" t="s">
        <v>861</v>
      </c>
      <c r="E345" s="45"/>
    </row>
    <row r="346" spans="1:5" x14ac:dyDescent="0.3">
      <c r="A346" s="93"/>
      <c r="C346" t="s">
        <v>897</v>
      </c>
      <c r="D346" t="s">
        <v>411</v>
      </c>
      <c r="E346" s="45"/>
    </row>
    <row r="347" spans="1:5" x14ac:dyDescent="0.3">
      <c r="A347" s="93"/>
      <c r="C347" t="s">
        <v>899</v>
      </c>
      <c r="D347" t="s">
        <v>7</v>
      </c>
      <c r="E347" s="45"/>
    </row>
    <row r="348" spans="1:5" x14ac:dyDescent="0.3">
      <c r="A348" s="93"/>
      <c r="C348" t="s">
        <v>900</v>
      </c>
      <c r="D348" t="s">
        <v>786</v>
      </c>
      <c r="E348" s="45"/>
    </row>
    <row r="349" spans="1:5" x14ac:dyDescent="0.3">
      <c r="A349" s="93"/>
      <c r="C349" t="s">
        <v>901</v>
      </c>
      <c r="D349" t="s">
        <v>411</v>
      </c>
      <c r="E349" s="45"/>
    </row>
    <row r="350" spans="1:5" x14ac:dyDescent="0.3">
      <c r="A350" s="93"/>
      <c r="C350" t="s">
        <v>902</v>
      </c>
      <c r="D350" t="s">
        <v>903</v>
      </c>
      <c r="E350" s="45"/>
    </row>
    <row r="351" spans="1:5" x14ac:dyDescent="0.3">
      <c r="A351" s="93"/>
      <c r="C351" t="s">
        <v>904</v>
      </c>
      <c r="D351" t="s">
        <v>23</v>
      </c>
      <c r="E351" s="45"/>
    </row>
    <row r="352" spans="1:5" x14ac:dyDescent="0.3">
      <c r="A352" s="93"/>
      <c r="C352" t="s">
        <v>908</v>
      </c>
      <c r="D352" t="s">
        <v>20</v>
      </c>
      <c r="E352" s="45"/>
    </row>
    <row r="353" spans="1:5" x14ac:dyDescent="0.3">
      <c r="A353" s="93"/>
      <c r="C353" t="s">
        <v>909</v>
      </c>
      <c r="D353" t="s">
        <v>493</v>
      </c>
      <c r="E353" s="45"/>
    </row>
    <row r="354" spans="1:5" x14ac:dyDescent="0.3">
      <c r="A354" s="93"/>
      <c r="C354" t="s">
        <v>911</v>
      </c>
      <c r="D354" t="s">
        <v>861</v>
      </c>
      <c r="E354" s="45"/>
    </row>
    <row r="355" spans="1:5" x14ac:dyDescent="0.3">
      <c r="A355" s="93"/>
      <c r="C355" t="s">
        <v>912</v>
      </c>
      <c r="D355" t="s">
        <v>411</v>
      </c>
      <c r="E355" s="45"/>
    </row>
    <row r="356" spans="1:5" x14ac:dyDescent="0.3">
      <c r="A356" s="93"/>
      <c r="C356" t="s">
        <v>913</v>
      </c>
      <c r="D356" t="s">
        <v>58</v>
      </c>
      <c r="E356" s="45"/>
    </row>
    <row r="357" spans="1:5" x14ac:dyDescent="0.3">
      <c r="A357" s="93"/>
      <c r="C357" t="s">
        <v>914</v>
      </c>
      <c r="D357" t="s">
        <v>62</v>
      </c>
      <c r="E357" s="45"/>
    </row>
    <row r="358" spans="1:5" x14ac:dyDescent="0.3">
      <c r="A358" s="93"/>
      <c r="C358" t="s">
        <v>916</v>
      </c>
      <c r="D358" t="s">
        <v>861</v>
      </c>
      <c r="E358" s="45"/>
    </row>
    <row r="359" spans="1:5" x14ac:dyDescent="0.3">
      <c r="A359" s="93"/>
      <c r="C359" t="s">
        <v>917</v>
      </c>
      <c r="D359" t="s">
        <v>402</v>
      </c>
      <c r="E359" s="45"/>
    </row>
    <row r="360" spans="1:5" x14ac:dyDescent="0.3">
      <c r="A360" s="87" t="s">
        <v>943</v>
      </c>
      <c r="B360" s="17"/>
      <c r="C360" s="17"/>
      <c r="D360" s="17"/>
      <c r="E360" s="23"/>
    </row>
    <row r="361" spans="1:5" x14ac:dyDescent="0.3">
      <c r="A361" s="93"/>
      <c r="C361" t="s">
        <v>926</v>
      </c>
      <c r="D361" t="s">
        <v>411</v>
      </c>
      <c r="E361" s="45"/>
    </row>
    <row r="362" spans="1:5" x14ac:dyDescent="0.3">
      <c r="A362" s="93"/>
      <c r="C362" t="s">
        <v>927</v>
      </c>
      <c r="D362" t="s">
        <v>58</v>
      </c>
      <c r="E362" s="45"/>
    </row>
    <row r="363" spans="1:5" x14ac:dyDescent="0.3">
      <c r="A363" s="93"/>
      <c r="C363" t="s">
        <v>929</v>
      </c>
      <c r="D363" t="s">
        <v>411</v>
      </c>
      <c r="E363" s="45"/>
    </row>
    <row r="364" spans="1:5" x14ac:dyDescent="0.3">
      <c r="A364" s="93"/>
      <c r="C364" t="s">
        <v>932</v>
      </c>
      <c r="D364" t="s">
        <v>930</v>
      </c>
      <c r="E364" s="45"/>
    </row>
    <row r="365" spans="1:5" x14ac:dyDescent="0.3">
      <c r="A365" s="93"/>
      <c r="C365" t="s">
        <v>933</v>
      </c>
      <c r="D365" t="s">
        <v>411</v>
      </c>
      <c r="E365" s="45"/>
    </row>
    <row r="366" spans="1:5" x14ac:dyDescent="0.3">
      <c r="A366" s="93"/>
      <c r="C366" t="s">
        <v>934</v>
      </c>
      <c r="D366" t="s">
        <v>493</v>
      </c>
      <c r="E366" s="45"/>
    </row>
    <row r="367" spans="1:5" x14ac:dyDescent="0.3">
      <c r="A367" s="93"/>
      <c r="C367" t="s">
        <v>935</v>
      </c>
      <c r="D367" t="s">
        <v>411</v>
      </c>
      <c r="E367" s="45"/>
    </row>
    <row r="368" spans="1:5" x14ac:dyDescent="0.3">
      <c r="A368" s="93"/>
      <c r="C368" t="s">
        <v>936</v>
      </c>
      <c r="D368" t="s">
        <v>411</v>
      </c>
      <c r="E368" s="45"/>
    </row>
    <row r="369" spans="1:5" x14ac:dyDescent="0.3">
      <c r="A369" s="93"/>
      <c r="C369" t="s">
        <v>938</v>
      </c>
      <c r="D369" t="s">
        <v>7</v>
      </c>
      <c r="E369" s="45"/>
    </row>
    <row r="370" spans="1:5" x14ac:dyDescent="0.3">
      <c r="A370" s="93"/>
      <c r="C370" t="s">
        <v>939</v>
      </c>
      <c r="D370" t="s">
        <v>493</v>
      </c>
      <c r="E370" s="45"/>
    </row>
    <row r="371" spans="1:5" x14ac:dyDescent="0.3">
      <c r="A371" s="93"/>
      <c r="E371" s="45"/>
    </row>
    <row r="372" spans="1:5" x14ac:dyDescent="0.3">
      <c r="A372" s="93"/>
      <c r="E372" s="45"/>
    </row>
    <row r="373" spans="1:5" x14ac:dyDescent="0.3">
      <c r="A373" s="93"/>
      <c r="E373" s="45"/>
    </row>
    <row r="374" spans="1:5" x14ac:dyDescent="0.3">
      <c r="A374" s="93"/>
      <c r="E374" s="45"/>
    </row>
    <row r="375" spans="1:5" x14ac:dyDescent="0.3">
      <c r="A375" s="93"/>
      <c r="E375" s="45"/>
    </row>
    <row r="376" spans="1:5" x14ac:dyDescent="0.3">
      <c r="A376" s="93"/>
      <c r="E376" s="45"/>
    </row>
    <row r="377" spans="1:5" x14ac:dyDescent="0.3">
      <c r="A377" s="93"/>
      <c r="E377" s="45"/>
    </row>
    <row r="378" spans="1:5" x14ac:dyDescent="0.3">
      <c r="A378" s="93"/>
      <c r="E378" s="45"/>
    </row>
    <row r="379" spans="1:5" x14ac:dyDescent="0.3">
      <c r="A379" s="93"/>
      <c r="E379" s="45"/>
    </row>
    <row r="380" spans="1:5" x14ac:dyDescent="0.3">
      <c r="A380" s="93"/>
      <c r="E380" s="45"/>
    </row>
    <row r="381" spans="1:5" x14ac:dyDescent="0.3">
      <c r="A381" s="93"/>
      <c r="E381" s="45"/>
    </row>
    <row r="382" spans="1:5" x14ac:dyDescent="0.3">
      <c r="A382" s="93"/>
      <c r="E382" s="45"/>
    </row>
    <row r="383" spans="1:5" x14ac:dyDescent="0.3">
      <c r="A383" s="87" t="s">
        <v>944</v>
      </c>
      <c r="B383" s="17"/>
      <c r="C383" s="17"/>
      <c r="D383" s="17"/>
      <c r="E383" s="23"/>
    </row>
    <row r="384" spans="1:5" x14ac:dyDescent="0.3">
      <c r="A384" s="93"/>
      <c r="E384" s="45"/>
    </row>
    <row r="385" spans="1:5" x14ac:dyDescent="0.3">
      <c r="A385" s="93"/>
      <c r="E385" s="45"/>
    </row>
    <row r="386" spans="1:5" x14ac:dyDescent="0.3">
      <c r="A386" s="93"/>
      <c r="E386" s="45"/>
    </row>
    <row r="387" spans="1:5" x14ac:dyDescent="0.3">
      <c r="A387" s="93"/>
      <c r="E387" s="45"/>
    </row>
    <row r="388" spans="1:5" x14ac:dyDescent="0.3">
      <c r="A388" s="93"/>
      <c r="E388" s="45"/>
    </row>
    <row r="389" spans="1:5" x14ac:dyDescent="0.3">
      <c r="A389" s="93"/>
      <c r="E389" s="45"/>
    </row>
    <row r="390" spans="1:5" x14ac:dyDescent="0.3">
      <c r="A390" s="93"/>
      <c r="E390" s="45"/>
    </row>
    <row r="391" spans="1:5" x14ac:dyDescent="0.3">
      <c r="A391" s="93"/>
      <c r="E391" s="45"/>
    </row>
    <row r="392" spans="1:5" x14ac:dyDescent="0.3">
      <c r="A392" s="93"/>
      <c r="E392" s="45"/>
    </row>
    <row r="393" spans="1:5" x14ac:dyDescent="0.3">
      <c r="A393" s="93"/>
      <c r="E393" s="45"/>
    </row>
    <row r="394" spans="1:5" x14ac:dyDescent="0.3">
      <c r="A394" s="93"/>
      <c r="E394" s="45"/>
    </row>
    <row r="395" spans="1:5" x14ac:dyDescent="0.3">
      <c r="A395" s="93"/>
      <c r="E395" s="45"/>
    </row>
    <row r="396" spans="1:5" x14ac:dyDescent="0.3">
      <c r="A396" s="93"/>
      <c r="E396" s="45"/>
    </row>
    <row r="397" spans="1:5" x14ac:dyDescent="0.3">
      <c r="A397" s="93"/>
      <c r="E397" s="45"/>
    </row>
    <row r="398" spans="1:5" x14ac:dyDescent="0.3">
      <c r="A398" s="93"/>
      <c r="E398" s="45"/>
    </row>
    <row r="399" spans="1:5" x14ac:dyDescent="0.3">
      <c r="A399" s="93"/>
      <c r="E399" s="45"/>
    </row>
    <row r="400" spans="1:5" x14ac:dyDescent="0.3">
      <c r="A400" s="93"/>
      <c r="E400" s="45"/>
    </row>
    <row r="401" spans="1:5" x14ac:dyDescent="0.3">
      <c r="A401" s="93"/>
      <c r="E401" s="45"/>
    </row>
    <row r="402" spans="1:5" x14ac:dyDescent="0.3">
      <c r="A402" s="93"/>
      <c r="E402" s="45"/>
    </row>
    <row r="403" spans="1:5" x14ac:dyDescent="0.3">
      <c r="A403" s="93"/>
      <c r="E403" s="45"/>
    </row>
    <row r="404" spans="1:5" x14ac:dyDescent="0.3">
      <c r="A404" s="93"/>
      <c r="E404" s="45"/>
    </row>
    <row r="405" spans="1:5" x14ac:dyDescent="0.3">
      <c r="A405" s="93"/>
      <c r="E405" s="45"/>
    </row>
    <row r="406" spans="1:5" x14ac:dyDescent="0.3">
      <c r="A406" s="93"/>
      <c r="E406" s="45"/>
    </row>
    <row r="407" spans="1:5" x14ac:dyDescent="0.3">
      <c r="A407" s="93"/>
      <c r="E407" s="45"/>
    </row>
    <row r="408" spans="1:5" x14ac:dyDescent="0.3">
      <c r="A408" s="93"/>
      <c r="E408" s="45"/>
    </row>
    <row r="409" spans="1:5" x14ac:dyDescent="0.3">
      <c r="A409" s="93"/>
      <c r="E409" s="45"/>
    </row>
    <row r="410" spans="1:5" x14ac:dyDescent="0.3">
      <c r="A410" s="93"/>
      <c r="E410" s="45"/>
    </row>
    <row r="411" spans="1:5" x14ac:dyDescent="0.3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4" x14ac:dyDescent="0.3"/>
  <cols>
    <col min="1" max="1" width="20.5546875" bestFit="1" customWidth="1"/>
    <col min="2" max="2" width="21.44140625" customWidth="1"/>
    <col min="3" max="3" width="37.88671875" bestFit="1" customWidth="1"/>
    <col min="4" max="4" width="31.44140625" bestFit="1" customWidth="1"/>
    <col min="5" max="5" width="11.44140625" bestFit="1" customWidth="1"/>
  </cols>
  <sheetData>
    <row r="1" spans="1:5" x14ac:dyDescent="0.3">
      <c r="A1" s="14" t="s">
        <v>226</v>
      </c>
      <c r="B1" s="92">
        <v>2022</v>
      </c>
    </row>
    <row r="3" spans="1:5" x14ac:dyDescent="0.3">
      <c r="A3" s="14" t="s">
        <v>199</v>
      </c>
    </row>
    <row r="4" spans="1:5" x14ac:dyDescent="0.3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">
      <c r="B6" s="57">
        <v>44628</v>
      </c>
      <c r="C6" t="s">
        <v>636</v>
      </c>
      <c r="D6" t="s">
        <v>639</v>
      </c>
      <c r="E6" s="18">
        <v>4873</v>
      </c>
    </row>
    <row r="7" spans="1:5" x14ac:dyDescent="0.3">
      <c r="C7" t="s">
        <v>637</v>
      </c>
      <c r="D7" t="s">
        <v>62</v>
      </c>
      <c r="E7" s="18">
        <v>15280</v>
      </c>
    </row>
    <row r="8" spans="1:5" x14ac:dyDescent="0.3">
      <c r="B8" s="57">
        <v>44629</v>
      </c>
      <c r="C8" t="s">
        <v>644</v>
      </c>
      <c r="D8" t="s">
        <v>639</v>
      </c>
      <c r="E8" s="18">
        <v>65</v>
      </c>
    </row>
    <row r="9" spans="1:5" x14ac:dyDescent="0.3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">
      <c r="C11" t="s">
        <v>647</v>
      </c>
      <c r="D11" t="s">
        <v>43</v>
      </c>
      <c r="E11" s="18">
        <v>2068</v>
      </c>
    </row>
    <row r="12" spans="1:5" x14ac:dyDescent="0.3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">
      <c r="C14" t="s">
        <v>650</v>
      </c>
      <c r="D14" t="s">
        <v>411</v>
      </c>
      <c r="E14" s="18">
        <v>11425</v>
      </c>
    </row>
    <row r="15" spans="1:5" x14ac:dyDescent="0.3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">
      <c r="C22" t="s">
        <v>664</v>
      </c>
      <c r="D22" t="s">
        <v>411</v>
      </c>
      <c r="E22" s="18">
        <v>7593</v>
      </c>
    </row>
    <row r="23" spans="1:5" x14ac:dyDescent="0.3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">
      <c r="A24" s="58" t="s">
        <v>288</v>
      </c>
      <c r="B24" s="58"/>
      <c r="C24" s="58"/>
      <c r="D24" s="58"/>
      <c r="E24" s="102">
        <v>120284.9</v>
      </c>
    </row>
    <row r="25" spans="1:5" x14ac:dyDescent="0.3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">
      <c r="C27" t="s">
        <v>685</v>
      </c>
      <c r="D27" t="s">
        <v>411</v>
      </c>
      <c r="E27" s="18">
        <v>9157.5</v>
      </c>
    </row>
    <row r="28" spans="1:5" x14ac:dyDescent="0.3">
      <c r="C28" t="s">
        <v>686</v>
      </c>
      <c r="D28" t="s">
        <v>639</v>
      </c>
      <c r="E28" s="18">
        <v>3480</v>
      </c>
    </row>
    <row r="29" spans="1:5" x14ac:dyDescent="0.3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">
      <c r="C31" t="s">
        <v>689</v>
      </c>
      <c r="D31" t="s">
        <v>20</v>
      </c>
      <c r="E31" s="18">
        <v>7316</v>
      </c>
    </row>
    <row r="32" spans="1:5" x14ac:dyDescent="0.3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">
      <c r="C33" t="s">
        <v>691</v>
      </c>
      <c r="D33" t="s">
        <v>411</v>
      </c>
      <c r="E33" s="18">
        <v>8569.5</v>
      </c>
    </row>
    <row r="34" spans="2:5" x14ac:dyDescent="0.3">
      <c r="C34" t="s">
        <v>692</v>
      </c>
      <c r="D34" t="s">
        <v>775</v>
      </c>
      <c r="E34" s="18">
        <v>3881.5</v>
      </c>
    </row>
    <row r="35" spans="2:5" x14ac:dyDescent="0.3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">
      <c r="C37" t="s">
        <v>695</v>
      </c>
      <c r="D37" t="s">
        <v>411</v>
      </c>
      <c r="E37" s="18">
        <v>10975.5</v>
      </c>
    </row>
    <row r="38" spans="2:5" x14ac:dyDescent="0.3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">
      <c r="C41" t="s">
        <v>699</v>
      </c>
      <c r="D41" t="s">
        <v>667</v>
      </c>
      <c r="E41" s="18">
        <v>14088.5</v>
      </c>
    </row>
    <row r="42" spans="2:5" x14ac:dyDescent="0.3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">
      <c r="C45" t="s">
        <v>703</v>
      </c>
      <c r="D45" t="s">
        <v>711</v>
      </c>
      <c r="E45" s="18">
        <v>68</v>
      </c>
    </row>
    <row r="46" spans="2:5" x14ac:dyDescent="0.3">
      <c r="C46" t="s">
        <v>717</v>
      </c>
      <c r="D46" t="s">
        <v>7</v>
      </c>
      <c r="E46" s="18">
        <v>2068</v>
      </c>
    </row>
    <row r="47" spans="2:5" x14ac:dyDescent="0.3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">
      <c r="C51" t="s">
        <v>727</v>
      </c>
      <c r="D51" t="s">
        <v>411</v>
      </c>
      <c r="E51" s="18">
        <v>11858.5</v>
      </c>
    </row>
    <row r="52" spans="1:5" x14ac:dyDescent="0.3">
      <c r="C52" t="s">
        <v>728</v>
      </c>
      <c r="D52" t="s">
        <v>402</v>
      </c>
      <c r="E52" s="18">
        <v>6096.1</v>
      </c>
    </row>
    <row r="53" spans="1:5" x14ac:dyDescent="0.3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">
      <c r="A55" s="58" t="s">
        <v>309</v>
      </c>
      <c r="B55" s="58"/>
      <c r="C55" s="58"/>
      <c r="D55" s="58"/>
      <c r="E55" s="102">
        <v>192796.7</v>
      </c>
    </row>
    <row r="56" spans="1:5" x14ac:dyDescent="0.3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">
      <c r="C58" t="s">
        <v>765</v>
      </c>
      <c r="D58" t="s">
        <v>667</v>
      </c>
      <c r="E58" s="18">
        <v>1350</v>
      </c>
    </row>
    <row r="59" spans="1:5" x14ac:dyDescent="0.3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">
      <c r="C62" t="s">
        <v>776</v>
      </c>
      <c r="D62" t="s">
        <v>775</v>
      </c>
      <c r="E62" s="18">
        <v>8524.5</v>
      </c>
    </row>
    <row r="63" spans="1:5" x14ac:dyDescent="0.3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">
      <c r="C64" t="s">
        <v>779</v>
      </c>
      <c r="D64" t="s">
        <v>411</v>
      </c>
      <c r="E64" s="18">
        <v>10369.5</v>
      </c>
    </row>
    <row r="65" spans="1:5" x14ac:dyDescent="0.3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">
      <c r="C70" t="s">
        <v>791</v>
      </c>
      <c r="D70" t="s">
        <v>411</v>
      </c>
      <c r="E70" s="18">
        <v>13110</v>
      </c>
    </row>
    <row r="71" spans="1:5" x14ac:dyDescent="0.3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">
      <c r="C72" t="s">
        <v>795</v>
      </c>
      <c r="D72" t="s">
        <v>411</v>
      </c>
      <c r="E72" s="18">
        <v>6750</v>
      </c>
    </row>
    <row r="73" spans="1:5" x14ac:dyDescent="0.3">
      <c r="C73" t="s">
        <v>796</v>
      </c>
      <c r="D73" t="s">
        <v>402</v>
      </c>
      <c r="E73" s="18">
        <v>6201.1</v>
      </c>
    </row>
    <row r="74" spans="1:5" x14ac:dyDescent="0.3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">
      <c r="A77" s="58" t="s">
        <v>331</v>
      </c>
      <c r="B77" s="58"/>
      <c r="C77" s="58"/>
      <c r="D77" s="58"/>
      <c r="E77" s="102">
        <v>161862.6</v>
      </c>
    </row>
    <row r="78" spans="1:5" x14ac:dyDescent="0.3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">
      <c r="C83" t="s">
        <v>834</v>
      </c>
      <c r="D83" t="s">
        <v>639</v>
      </c>
      <c r="E83" s="18">
        <v>2112</v>
      </c>
    </row>
    <row r="84" spans="1:5" x14ac:dyDescent="0.3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">
      <c r="C88" t="s">
        <v>839</v>
      </c>
      <c r="D88" t="s">
        <v>7</v>
      </c>
      <c r="E88" s="18">
        <v>3232</v>
      </c>
    </row>
    <row r="89" spans="1:5" x14ac:dyDescent="0.3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">
      <c r="C92" t="s">
        <v>847</v>
      </c>
      <c r="D92" t="s">
        <v>411</v>
      </c>
      <c r="E92" s="18">
        <v>5889</v>
      </c>
    </row>
    <row r="93" spans="1:5" x14ac:dyDescent="0.3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">
      <c r="A95" s="58" t="s">
        <v>141</v>
      </c>
      <c r="B95" s="58"/>
      <c r="C95" s="58"/>
      <c r="D95" s="58"/>
      <c r="E95" s="102">
        <v>98244.6</v>
      </c>
    </row>
    <row r="96" spans="1:5" x14ac:dyDescent="0.3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">
      <c r="C99" t="s">
        <v>863</v>
      </c>
      <c r="D99" t="s">
        <v>861</v>
      </c>
      <c r="E99" s="18">
        <v>8568.2000000000007</v>
      </c>
    </row>
    <row r="100" spans="1:5" x14ac:dyDescent="0.3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">
      <c r="C103" t="s">
        <v>871</v>
      </c>
      <c r="D103" t="s">
        <v>7</v>
      </c>
      <c r="E103" s="18">
        <v>4092</v>
      </c>
    </row>
    <row r="104" spans="1:5" x14ac:dyDescent="0.3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">
      <c r="C106" t="s">
        <v>875</v>
      </c>
      <c r="D106" t="s">
        <v>58</v>
      </c>
      <c r="E106" s="18">
        <v>4596.5</v>
      </c>
    </row>
    <row r="107" spans="1:5" x14ac:dyDescent="0.3">
      <c r="A107" s="58" t="s">
        <v>142</v>
      </c>
      <c r="B107" s="58"/>
      <c r="C107" s="58"/>
      <c r="D107" s="58"/>
      <c r="E107" s="102">
        <v>69163.3</v>
      </c>
    </row>
    <row r="108" spans="1:5" x14ac:dyDescent="0.3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">
      <c r="C110" t="s">
        <v>899</v>
      </c>
      <c r="D110" t="s">
        <v>7</v>
      </c>
      <c r="E110" s="18">
        <v>864</v>
      </c>
    </row>
    <row r="111" spans="1:5" x14ac:dyDescent="0.3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">
      <c r="C114" t="s">
        <v>904</v>
      </c>
      <c r="D114" t="s">
        <v>23</v>
      </c>
      <c r="E114" s="18">
        <v>16536.7</v>
      </c>
    </row>
    <row r="115" spans="1:5" x14ac:dyDescent="0.3">
      <c r="C115" t="s">
        <v>908</v>
      </c>
      <c r="D115" t="s">
        <v>20</v>
      </c>
      <c r="E115" s="18">
        <v>7521</v>
      </c>
    </row>
    <row r="116" spans="1:5" x14ac:dyDescent="0.3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">
      <c r="C118" t="s">
        <v>912</v>
      </c>
      <c r="D118" t="s">
        <v>411</v>
      </c>
      <c r="E118" s="18">
        <v>6838.5</v>
      </c>
    </row>
    <row r="119" spans="1:5" x14ac:dyDescent="0.3">
      <c r="C119" t="s">
        <v>913</v>
      </c>
      <c r="D119" t="s">
        <v>58</v>
      </c>
      <c r="E119" s="18">
        <v>762</v>
      </c>
    </row>
    <row r="120" spans="1:5" x14ac:dyDescent="0.3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">
      <c r="C121" t="s">
        <v>916</v>
      </c>
      <c r="D121" t="s">
        <v>861</v>
      </c>
      <c r="E121" s="18">
        <v>6006</v>
      </c>
    </row>
    <row r="122" spans="1:5" x14ac:dyDescent="0.3">
      <c r="C122" t="s">
        <v>917</v>
      </c>
      <c r="D122" t="s">
        <v>402</v>
      </c>
      <c r="E122" s="18">
        <v>5886.8</v>
      </c>
    </row>
    <row r="123" spans="1:5" x14ac:dyDescent="0.3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">
      <c r="A124" s="58" t="s">
        <v>143</v>
      </c>
      <c r="B124" s="58"/>
      <c r="C124" s="58"/>
      <c r="D124" s="58"/>
      <c r="E124" s="102">
        <v>93927.3</v>
      </c>
    </row>
    <row r="125" spans="1:5" x14ac:dyDescent="0.3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">
      <c r="C129" t="s">
        <v>933</v>
      </c>
      <c r="D129" t="s">
        <v>411</v>
      </c>
      <c r="E129" s="18">
        <v>1914</v>
      </c>
    </row>
    <row r="130" spans="1:5" x14ac:dyDescent="0.3">
      <c r="C130" t="s">
        <v>934</v>
      </c>
      <c r="D130" t="s">
        <v>493</v>
      </c>
      <c r="E130" s="18">
        <v>2251</v>
      </c>
    </row>
    <row r="131" spans="1:5" x14ac:dyDescent="0.3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">
      <c r="C132" t="s">
        <v>936</v>
      </c>
      <c r="D132" t="s">
        <v>411</v>
      </c>
      <c r="E132" s="18">
        <v>11823</v>
      </c>
    </row>
    <row r="133" spans="1:5" x14ac:dyDescent="0.3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">
      <c r="C138" t="s">
        <v>954</v>
      </c>
      <c r="D138" t="s">
        <v>639</v>
      </c>
      <c r="E138" s="18">
        <v>2968.8</v>
      </c>
    </row>
    <row r="139" spans="1:5" x14ac:dyDescent="0.3">
      <c r="C139" t="s">
        <v>955</v>
      </c>
      <c r="D139" t="s">
        <v>639</v>
      </c>
      <c r="E139" s="18">
        <v>840</v>
      </c>
    </row>
    <row r="140" spans="1:5" x14ac:dyDescent="0.3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">
      <c r="C141" t="s">
        <v>958</v>
      </c>
      <c r="D141" t="s">
        <v>960</v>
      </c>
      <c r="E141" s="18">
        <v>1995.5</v>
      </c>
    </row>
    <row r="142" spans="1:5" x14ac:dyDescent="0.3">
      <c r="A142" s="58" t="s">
        <v>144</v>
      </c>
      <c r="B142" s="58"/>
      <c r="C142" s="58"/>
      <c r="D142" s="58"/>
      <c r="E142" s="102">
        <v>97650.5</v>
      </c>
    </row>
    <row r="143" spans="1:5" x14ac:dyDescent="0.3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">
      <c r="C147" t="s">
        <v>998</v>
      </c>
      <c r="D147" t="s">
        <v>20</v>
      </c>
      <c r="E147" s="18">
        <v>4048</v>
      </c>
    </row>
    <row r="148" spans="2:5" x14ac:dyDescent="0.3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">
      <c r="C149" t="s">
        <v>1000</v>
      </c>
      <c r="D149" t="s">
        <v>402</v>
      </c>
      <c r="E149" s="18">
        <v>3137.3</v>
      </c>
    </row>
    <row r="150" spans="2:5" x14ac:dyDescent="0.3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">
      <c r="C151" t="s">
        <v>1002</v>
      </c>
      <c r="D151" t="s">
        <v>493</v>
      </c>
      <c r="E151" s="18">
        <v>2570</v>
      </c>
    </row>
    <row r="152" spans="2:5" x14ac:dyDescent="0.3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">
      <c r="C154" t="s">
        <v>1007</v>
      </c>
      <c r="D154" t="s">
        <v>62</v>
      </c>
      <c r="E154" s="18">
        <v>395</v>
      </c>
    </row>
    <row r="155" spans="2:5" x14ac:dyDescent="0.3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">
      <c r="C159" t="s">
        <v>1013</v>
      </c>
      <c r="D159" t="s">
        <v>493</v>
      </c>
      <c r="E159" s="18">
        <v>2837</v>
      </c>
    </row>
    <row r="160" spans="2:5" x14ac:dyDescent="0.3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">
      <c r="C162" t="s">
        <v>1017</v>
      </c>
      <c r="D162" t="s">
        <v>493</v>
      </c>
      <c r="E162" s="18">
        <v>3095</v>
      </c>
    </row>
    <row r="163" spans="1:5" x14ac:dyDescent="0.3">
      <c r="A163" s="58" t="s">
        <v>145</v>
      </c>
      <c r="B163" s="58"/>
      <c r="C163" s="58"/>
      <c r="D163" s="58"/>
      <c r="E163" s="102">
        <v>186455.5</v>
      </c>
    </row>
    <row r="164" spans="1:5" x14ac:dyDescent="0.3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">
      <c r="C166" t="s">
        <v>1073</v>
      </c>
      <c r="D166" t="s">
        <v>1053</v>
      </c>
      <c r="E166" s="18">
        <v>780</v>
      </c>
    </row>
    <row r="167" spans="1:5" x14ac:dyDescent="0.3">
      <c r="C167" t="s">
        <v>1077</v>
      </c>
      <c r="D167" t="s">
        <v>411</v>
      </c>
      <c r="E167" s="18">
        <v>17236.599999999999</v>
      </c>
    </row>
    <row r="168" spans="1:5" x14ac:dyDescent="0.3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">
      <c r="C169" t="s">
        <v>1049</v>
      </c>
      <c r="D169" t="s">
        <v>62</v>
      </c>
      <c r="E169" s="18">
        <v>11260</v>
      </c>
    </row>
    <row r="170" spans="1:5" x14ac:dyDescent="0.3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">
      <c r="C180" t="s">
        <v>1094</v>
      </c>
      <c r="D180" t="s">
        <v>62</v>
      </c>
      <c r="E180" s="18">
        <v>11410.5</v>
      </c>
    </row>
    <row r="181" spans="1:5" x14ac:dyDescent="0.3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">
      <c r="C182" t="s">
        <v>1099</v>
      </c>
      <c r="D182" t="s">
        <v>1102</v>
      </c>
      <c r="E182" s="18">
        <v>375</v>
      </c>
    </row>
    <row r="183" spans="1:5" x14ac:dyDescent="0.3">
      <c r="A183" s="58" t="s">
        <v>161</v>
      </c>
      <c r="B183" s="58"/>
      <c r="C183" s="58"/>
      <c r="D183" s="58"/>
      <c r="E183" s="102">
        <v>110702.6</v>
      </c>
    </row>
    <row r="184" spans="1:5" x14ac:dyDescent="0.3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">
      <c r="C185" t="s">
        <v>1110</v>
      </c>
      <c r="D185" t="s">
        <v>639</v>
      </c>
      <c r="E185" s="18">
        <v>855</v>
      </c>
    </row>
    <row r="186" spans="1:5" x14ac:dyDescent="0.3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">
      <c r="C187" t="s">
        <v>1113</v>
      </c>
      <c r="D187" t="s">
        <v>411</v>
      </c>
      <c r="E187" s="18">
        <v>3915</v>
      </c>
    </row>
    <row r="188" spans="1:5" x14ac:dyDescent="0.3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">
      <c r="C189" t="s">
        <v>1117</v>
      </c>
      <c r="D189" t="s">
        <v>411</v>
      </c>
      <c r="E189" s="18">
        <v>7395.5</v>
      </c>
    </row>
    <row r="190" spans="1:5" x14ac:dyDescent="0.3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">
      <c r="C197" t="s">
        <v>1132</v>
      </c>
      <c r="D197" t="s">
        <v>639</v>
      </c>
      <c r="E197" s="18">
        <v>50</v>
      </c>
    </row>
    <row r="198" spans="1:5" x14ac:dyDescent="0.3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">
      <c r="A204" s="58" t="s">
        <v>223</v>
      </c>
      <c r="B204" s="58"/>
      <c r="C204" s="58"/>
      <c r="D204" s="58"/>
      <c r="E204" s="102">
        <v>177546.5</v>
      </c>
    </row>
    <row r="205" spans="1:5" x14ac:dyDescent="0.3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4" x14ac:dyDescent="0.3"/>
  <cols>
    <col min="1" max="1" width="14.44140625" bestFit="1" customWidth="1"/>
    <col min="2" max="2" width="19" customWidth="1"/>
    <col min="3" max="3" width="31.44140625" bestFit="1" customWidth="1"/>
    <col min="4" max="4" width="19.77734375" bestFit="1" customWidth="1"/>
    <col min="5" max="5" width="15.44140625" bestFit="1" customWidth="1"/>
    <col min="6" max="6" width="17.6640625" bestFit="1" customWidth="1"/>
    <col min="7" max="7" width="16.77734375" bestFit="1" customWidth="1"/>
    <col min="8" max="13" width="1.77734375" customWidth="1"/>
    <col min="14" max="14" width="35.21875" customWidth="1"/>
    <col min="15" max="15" width="16.6640625" bestFit="1" customWidth="1"/>
    <col min="16" max="16" width="12.77734375" bestFit="1" customWidth="1"/>
    <col min="17" max="17" width="9.5546875" bestFit="1" customWidth="1"/>
    <col min="18" max="24" width="8.88671875" bestFit="1" customWidth="1"/>
    <col min="25" max="48" width="9.88671875" bestFit="1" customWidth="1"/>
    <col min="49" max="49" width="11.44140625" bestFit="1" customWidth="1"/>
    <col min="50" max="51" width="9.88671875" bestFit="1" customWidth="1"/>
    <col min="52" max="52" width="11.44140625" bestFit="1" customWidth="1"/>
  </cols>
  <sheetData>
    <row r="1" spans="1:52" x14ac:dyDescent="0.3">
      <c r="A1" s="14" t="s">
        <v>226</v>
      </c>
      <c r="B1" s="92">
        <v>2022</v>
      </c>
    </row>
    <row r="3" spans="1:52" ht="28.8" x14ac:dyDescent="0.3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4" x14ac:dyDescent="0.3"/>
  <cols>
    <col min="1" max="1" width="38.88671875" bestFit="1" customWidth="1"/>
    <col min="2" max="2" width="7.109375" bestFit="1" customWidth="1"/>
    <col min="3" max="4" width="10.77734375" bestFit="1" customWidth="1"/>
    <col min="5" max="7" width="14.44140625" bestFit="1" customWidth="1"/>
    <col min="8" max="8" width="9.5546875" bestFit="1" customWidth="1"/>
    <col min="9" max="9" width="10.77734375" bestFit="1" customWidth="1"/>
    <col min="10" max="11" width="14.44140625" bestFit="1" customWidth="1"/>
    <col min="12" max="12" width="9.5546875" bestFit="1" customWidth="1"/>
    <col min="13" max="13" width="6" bestFit="1" customWidth="1"/>
    <col min="14" max="19" width="6.77734375" bestFit="1" customWidth="1"/>
    <col min="20" max="20" width="9.5546875" bestFit="1" customWidth="1"/>
    <col min="21" max="21" width="6" bestFit="1" customWidth="1"/>
  </cols>
  <sheetData>
    <row r="1" spans="1:2" x14ac:dyDescent="0.3">
      <c r="A1" s="14" t="s">
        <v>226</v>
      </c>
      <c r="B1" s="92">
        <v>2022</v>
      </c>
    </row>
    <row r="2" spans="1:2" x14ac:dyDescent="0.3">
      <c r="A2" s="26" t="s">
        <v>163</v>
      </c>
      <c r="B2" s="92">
        <v>12</v>
      </c>
    </row>
    <row r="4" spans="1:2" x14ac:dyDescent="0.3">
      <c r="A4" s="14" t="s">
        <v>170</v>
      </c>
    </row>
    <row r="5" spans="1:2" x14ac:dyDescent="0.3">
      <c r="A5" s="14" t="s">
        <v>8</v>
      </c>
      <c r="B5" s="25" t="s">
        <v>310</v>
      </c>
    </row>
    <row r="6" spans="1:2" x14ac:dyDescent="0.3">
      <c r="A6" t="s">
        <v>17</v>
      </c>
      <c r="B6">
        <v>11</v>
      </c>
    </row>
    <row r="7" spans="1:2" x14ac:dyDescent="0.3">
      <c r="A7" t="s">
        <v>95</v>
      </c>
      <c r="B7">
        <v>8</v>
      </c>
    </row>
    <row r="8" spans="1:2" x14ac:dyDescent="0.3">
      <c r="A8" t="s">
        <v>54</v>
      </c>
      <c r="B8">
        <v>50</v>
      </c>
    </row>
    <row r="9" spans="1:2" x14ac:dyDescent="0.3">
      <c r="A9" t="s">
        <v>293</v>
      </c>
      <c r="B9">
        <v>1</v>
      </c>
    </row>
    <row r="10" spans="1:2" x14ac:dyDescent="0.3">
      <c r="A10" t="s">
        <v>568</v>
      </c>
      <c r="B10">
        <v>2</v>
      </c>
    </row>
    <row r="11" spans="1:2" x14ac:dyDescent="0.3">
      <c r="A11" t="s">
        <v>618</v>
      </c>
      <c r="B11">
        <v>1</v>
      </c>
    </row>
    <row r="12" spans="1:2" x14ac:dyDescent="0.3">
      <c r="A12" t="s">
        <v>656</v>
      </c>
      <c r="B12">
        <v>9</v>
      </c>
    </row>
    <row r="13" spans="1:2" x14ac:dyDescent="0.3">
      <c r="A13" t="s">
        <v>709</v>
      </c>
      <c r="B13">
        <v>2</v>
      </c>
    </row>
    <row r="14" spans="1:2" x14ac:dyDescent="0.3">
      <c r="A14" t="s">
        <v>718</v>
      </c>
      <c r="B14">
        <v>23</v>
      </c>
    </row>
    <row r="15" spans="1:2" x14ac:dyDescent="0.3">
      <c r="A15" t="s">
        <v>721</v>
      </c>
      <c r="B15">
        <v>21</v>
      </c>
    </row>
    <row r="16" spans="1:2" x14ac:dyDescent="0.3">
      <c r="A16" t="s">
        <v>724</v>
      </c>
      <c r="B16">
        <v>6</v>
      </c>
    </row>
    <row r="17" spans="1:2" x14ac:dyDescent="0.3">
      <c r="A17" t="s">
        <v>770</v>
      </c>
      <c r="B17">
        <v>1</v>
      </c>
    </row>
    <row r="18" spans="1:2" x14ac:dyDescent="0.3">
      <c r="A18" t="s">
        <v>789</v>
      </c>
      <c r="B18">
        <v>1</v>
      </c>
    </row>
    <row r="19" spans="1:2" x14ac:dyDescent="0.3">
      <c r="A19" t="s">
        <v>793</v>
      </c>
      <c r="B19">
        <v>6</v>
      </c>
    </row>
    <row r="20" spans="1:2" x14ac:dyDescent="0.3">
      <c r="A20" t="s">
        <v>802</v>
      </c>
      <c r="B20">
        <v>1</v>
      </c>
    </row>
    <row r="21" spans="1:2" x14ac:dyDescent="0.3">
      <c r="A21" t="s">
        <v>915</v>
      </c>
      <c r="B21">
        <v>10</v>
      </c>
    </row>
    <row r="22" spans="1:2" x14ac:dyDescent="0.3">
      <c r="A22" t="s">
        <v>947</v>
      </c>
      <c r="B22">
        <v>13</v>
      </c>
    </row>
    <row r="23" spans="1:2" x14ac:dyDescent="0.3">
      <c r="A23" t="s">
        <v>951</v>
      </c>
      <c r="B23">
        <v>1</v>
      </c>
    </row>
    <row r="24" spans="1:2" x14ac:dyDescent="0.3">
      <c r="A24" t="s">
        <v>990</v>
      </c>
      <c r="B24">
        <v>110</v>
      </c>
    </row>
    <row r="25" spans="1:2" x14ac:dyDescent="0.3">
      <c r="A25" t="s">
        <v>991</v>
      </c>
      <c r="B25">
        <v>2</v>
      </c>
    </row>
    <row r="26" spans="1:2" x14ac:dyDescent="0.3">
      <c r="A26" t="s">
        <v>992</v>
      </c>
      <c r="B26">
        <v>7</v>
      </c>
    </row>
    <row r="27" spans="1:2" x14ac:dyDescent="0.3">
      <c r="A27" t="s">
        <v>1015</v>
      </c>
      <c r="B27">
        <v>4</v>
      </c>
    </row>
    <row r="28" spans="1:2" x14ac:dyDescent="0.3">
      <c r="A28" t="s">
        <v>1074</v>
      </c>
      <c r="B28">
        <v>49</v>
      </c>
    </row>
    <row r="29" spans="1:2" x14ac:dyDescent="0.3">
      <c r="A29" t="s">
        <v>1076</v>
      </c>
      <c r="B29">
        <v>6</v>
      </c>
    </row>
    <row r="30" spans="1:2" x14ac:dyDescent="0.3">
      <c r="A30" t="s">
        <v>1095</v>
      </c>
      <c r="B30">
        <v>4</v>
      </c>
    </row>
    <row r="31" spans="1:2" x14ac:dyDescent="0.3">
      <c r="A31" t="s">
        <v>1109</v>
      </c>
      <c r="B31">
        <v>3</v>
      </c>
    </row>
    <row r="32" spans="1:2" x14ac:dyDescent="0.3">
      <c r="A32" t="s">
        <v>1114</v>
      </c>
      <c r="B32">
        <v>1</v>
      </c>
    </row>
    <row r="33" spans="1:2" x14ac:dyDescent="0.3">
      <c r="A33" t="s">
        <v>1119</v>
      </c>
      <c r="B33">
        <v>1</v>
      </c>
    </row>
    <row r="34" spans="1:2" x14ac:dyDescent="0.3">
      <c r="A34" t="s">
        <v>1120</v>
      </c>
      <c r="B34">
        <v>1</v>
      </c>
    </row>
    <row r="35" spans="1:2" x14ac:dyDescent="0.3">
      <c r="A35" t="s">
        <v>1128</v>
      </c>
      <c r="B35">
        <v>1</v>
      </c>
    </row>
    <row r="36" spans="1:2" x14ac:dyDescent="0.3">
      <c r="A36" t="s">
        <v>1131</v>
      </c>
      <c r="B36">
        <v>1</v>
      </c>
    </row>
    <row r="37" spans="1:2" x14ac:dyDescent="0.3">
      <c r="A37" t="s">
        <v>1133</v>
      </c>
      <c r="B37">
        <v>2</v>
      </c>
    </row>
    <row r="38" spans="1:2" x14ac:dyDescent="0.3">
      <c r="A38" t="s">
        <v>1134</v>
      </c>
      <c r="B38">
        <v>1</v>
      </c>
    </row>
    <row r="39" spans="1:2" x14ac:dyDescent="0.3">
      <c r="A39" t="s">
        <v>1138</v>
      </c>
      <c r="B39">
        <v>1</v>
      </c>
    </row>
    <row r="40" spans="1:2" x14ac:dyDescent="0.3">
      <c r="A40" t="s">
        <v>1142</v>
      </c>
      <c r="B40">
        <v>20</v>
      </c>
    </row>
    <row r="41" spans="1:2" x14ac:dyDescent="0.3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G461"/>
  <sheetViews>
    <sheetView topLeftCell="A444" workbookViewId="0">
      <selection activeCell="G462" sqref="G462"/>
    </sheetView>
  </sheetViews>
  <sheetFormatPr defaultRowHeight="14.4" x14ac:dyDescent="0.3"/>
  <cols>
    <col min="1" max="1" width="14.44140625" customWidth="1"/>
    <col min="2" max="2" width="19" customWidth="1"/>
    <col min="3" max="4" width="37.88671875" bestFit="1" customWidth="1"/>
    <col min="5" max="5" width="19.77734375" bestFit="1" customWidth="1"/>
    <col min="6" max="6" width="15.44140625" bestFit="1" customWidth="1"/>
    <col min="7" max="7" width="17.6640625" bestFit="1" customWidth="1"/>
  </cols>
  <sheetData>
    <row r="3" spans="1:7" x14ac:dyDescent="0.3">
      <c r="E3" s="14" t="s">
        <v>206</v>
      </c>
    </row>
    <row r="4" spans="1:7" x14ac:dyDescent="0.3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HP</cp:lastModifiedBy>
  <cp:lastPrinted>2023-10-19T17:19:52Z</cp:lastPrinted>
  <dcterms:created xsi:type="dcterms:W3CDTF">2020-07-09T14:04:13Z</dcterms:created>
  <dcterms:modified xsi:type="dcterms:W3CDTF">2024-02-23T07:03:25Z</dcterms:modified>
</cp:coreProperties>
</file>