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D47D3240-EA26-4BF3-8E22-BC8B38593182}" xr6:coauthVersionLast="47" xr6:coauthVersionMax="47" xr10:uidLastSave="{00000000-0000-0000-0000-000000000000}"/>
  <bookViews>
    <workbookView xWindow="-110" yWindow="-110" windowWidth="19420" windowHeight="10420" activeTab="1" xr2:uid="{DA475002-235E-434B-819B-EFBB9F84A3C8}"/>
  </bookViews>
  <sheets>
    <sheet name="Raw Sales" sheetId="1" r:id="rId1"/>
    <sheet name="Profit by month" sheetId="3" r:id="rId2"/>
    <sheet name="Qty by product, customer, month" sheetId="4" r:id="rId3"/>
  </sheets>
  <definedNames>
    <definedName name="_xlnm._FilterDatabase" localSheetId="0" hidden="1">'Raw Sales'!$A$4:$AC$351</definedName>
    <definedName name="_xlnm.Print_Area" localSheetId="1">'Profit by month'!$A$309:$I$329</definedName>
    <definedName name="_xlnm.Print_Area" localSheetId="2">'Qty by product, customer, month'!$V$2:$AD$32</definedName>
    <definedName name="_xlnm.Print_Area" localSheetId="0">'Raw Sales'!$A$1:$Z$361</definedName>
  </definedNames>
  <calcPr calcId="191029"/>
  <pivotCaches>
    <pivotCache cacheId="0" r:id="rId4"/>
    <pivotCache cacheId="2" r:id="rId5"/>
    <pivotCache cacheId="1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27" i="1" l="1"/>
  <c r="Z328" i="1"/>
  <c r="Z329" i="1"/>
  <c r="Z330" i="1"/>
  <c r="Z331" i="1"/>
  <c r="Z332" i="1"/>
  <c r="Z333" i="1"/>
  <c r="Z334" i="1"/>
  <c r="Z335" i="1"/>
  <c r="Z336" i="1"/>
  <c r="X337" i="1"/>
  <c r="Z337" i="1"/>
  <c r="Z338" i="1"/>
  <c r="Z339" i="1"/>
  <c r="Z340" i="1"/>
  <c r="Z341" i="1"/>
  <c r="U330" i="1"/>
  <c r="L328" i="1"/>
  <c r="M328" i="1" s="1"/>
  <c r="X328" i="1" s="1"/>
  <c r="AA328" i="1" s="1"/>
  <c r="L329" i="1"/>
  <c r="M329" i="1" s="1"/>
  <c r="X329" i="1" s="1"/>
  <c r="L330" i="1"/>
  <c r="M330" i="1" s="1"/>
  <c r="X330" i="1" s="1"/>
  <c r="L331" i="1"/>
  <c r="M331" i="1" s="1"/>
  <c r="X331" i="1" s="1"/>
  <c r="L332" i="1"/>
  <c r="M332" i="1" s="1"/>
  <c r="X332" i="1" s="1"/>
  <c r="K328" i="1"/>
  <c r="K329" i="1"/>
  <c r="K330" i="1"/>
  <c r="K331" i="1"/>
  <c r="K332" i="1"/>
  <c r="K333" i="1"/>
  <c r="K334" i="1"/>
  <c r="K335" i="1"/>
  <c r="I328" i="1"/>
  <c r="U328" i="1" s="1"/>
  <c r="U327" i="1"/>
  <c r="L326" i="1"/>
  <c r="M326" i="1" s="1"/>
  <c r="L327" i="1"/>
  <c r="M327" i="1" s="1"/>
  <c r="X327" i="1" s="1"/>
  <c r="Y327" i="1" s="1"/>
  <c r="L333" i="1"/>
  <c r="M333" i="1" s="1"/>
  <c r="X333" i="1" s="1"/>
  <c r="L334" i="1"/>
  <c r="M334" i="1" s="1"/>
  <c r="X334" i="1" s="1"/>
  <c r="AA334" i="1" s="1"/>
  <c r="L335" i="1"/>
  <c r="M335" i="1" s="1"/>
  <c r="X335" i="1" s="1"/>
  <c r="L336" i="1"/>
  <c r="M336" i="1" s="1"/>
  <c r="X336" i="1" s="1"/>
  <c r="L337" i="1"/>
  <c r="M337" i="1" s="1"/>
  <c r="L338" i="1"/>
  <c r="M338" i="1" s="1"/>
  <c r="X338" i="1" s="1"/>
  <c r="AA338" i="1" s="1"/>
  <c r="L339" i="1"/>
  <c r="M339" i="1" s="1"/>
  <c r="X339" i="1" s="1"/>
  <c r="L340" i="1"/>
  <c r="M340" i="1" s="1"/>
  <c r="X340" i="1" s="1"/>
  <c r="L341" i="1"/>
  <c r="M341" i="1" s="1"/>
  <c r="X341" i="1" s="1"/>
  <c r="K326" i="1"/>
  <c r="K327" i="1"/>
  <c r="K336" i="1"/>
  <c r="K337" i="1"/>
  <c r="K338" i="1"/>
  <c r="K339" i="1"/>
  <c r="K340" i="1"/>
  <c r="K341" i="1"/>
  <c r="I327" i="1"/>
  <c r="I329" i="1"/>
  <c r="U329" i="1" s="1"/>
  <c r="I330" i="1"/>
  <c r="I331" i="1"/>
  <c r="U331" i="1" s="1"/>
  <c r="I332" i="1"/>
  <c r="U332" i="1" s="1"/>
  <c r="I333" i="1"/>
  <c r="U333" i="1" s="1"/>
  <c r="I334" i="1"/>
  <c r="U334" i="1" s="1"/>
  <c r="I335" i="1"/>
  <c r="U335" i="1" s="1"/>
  <c r="I336" i="1"/>
  <c r="U336" i="1" s="1"/>
  <c r="I337" i="1"/>
  <c r="U337" i="1" s="1"/>
  <c r="I338" i="1"/>
  <c r="U338" i="1" s="1"/>
  <c r="I339" i="1"/>
  <c r="U339" i="1" s="1"/>
  <c r="I340" i="1"/>
  <c r="U340" i="1" s="1"/>
  <c r="I341" i="1"/>
  <c r="U341" i="1" s="1"/>
  <c r="I326" i="1"/>
  <c r="U326" i="1" s="1"/>
  <c r="K325" i="1"/>
  <c r="L325" i="1"/>
  <c r="M325" i="1"/>
  <c r="I325" i="1"/>
  <c r="AA341" i="1" l="1"/>
  <c r="AA340" i="1"/>
  <c r="AA339" i="1"/>
  <c r="AA337" i="1"/>
  <c r="AA336" i="1"/>
  <c r="AA335" i="1"/>
  <c r="AA333" i="1"/>
  <c r="AA332" i="1"/>
  <c r="AA331" i="1"/>
  <c r="AA330" i="1"/>
  <c r="AA329" i="1"/>
  <c r="AA327" i="1"/>
  <c r="Y328" i="1"/>
  <c r="AA326" i="1"/>
  <c r="K324" i="1"/>
  <c r="L324" i="1"/>
  <c r="M324" i="1" s="1"/>
  <c r="X324" i="1" s="1"/>
  <c r="I324" i="1"/>
  <c r="K323" i="1"/>
  <c r="L323" i="1"/>
  <c r="M323" i="1" s="1"/>
  <c r="X323" i="1" s="1"/>
  <c r="I323" i="1"/>
  <c r="U323" i="1" s="1"/>
  <c r="K322" i="1"/>
  <c r="L322" i="1"/>
  <c r="M322" i="1" s="1"/>
  <c r="X322" i="1" s="1"/>
  <c r="I322" i="1"/>
  <c r="K321" i="1"/>
  <c r="L321" i="1"/>
  <c r="M321" i="1"/>
  <c r="X321" i="1" s="1"/>
  <c r="I321" i="1"/>
  <c r="U321" i="1" s="1"/>
  <c r="K320" i="1"/>
  <c r="L320" i="1"/>
  <c r="M320" i="1"/>
  <c r="X320" i="1" s="1"/>
  <c r="K319" i="1"/>
  <c r="L319" i="1"/>
  <c r="M319" i="1" s="1"/>
  <c r="X319" i="1" s="1"/>
  <c r="I320" i="1"/>
  <c r="U320" i="1" s="1"/>
  <c r="I319" i="1"/>
  <c r="U319" i="1" s="1"/>
  <c r="Z320" i="1"/>
  <c r="Z321" i="1"/>
  <c r="Z322" i="1"/>
  <c r="Z323" i="1"/>
  <c r="Z324" i="1"/>
  <c r="Z325" i="1"/>
  <c r="Z326" i="1"/>
  <c r="X325" i="1"/>
  <c r="X326" i="1"/>
  <c r="K318" i="1"/>
  <c r="L318" i="1"/>
  <c r="M318" i="1" s="1"/>
  <c r="X318" i="1" s="1"/>
  <c r="K317" i="1"/>
  <c r="L317" i="1"/>
  <c r="M317" i="1" s="1"/>
  <c r="X317" i="1" s="1"/>
  <c r="I318" i="1"/>
  <c r="U318" i="1" s="1"/>
  <c r="I317" i="1"/>
  <c r="U317" i="1" s="1"/>
  <c r="K316" i="1"/>
  <c r="L316" i="1"/>
  <c r="M316" i="1" s="1"/>
  <c r="X316" i="1" s="1"/>
  <c r="I316" i="1"/>
  <c r="U316" i="1" s="1"/>
  <c r="K315" i="1"/>
  <c r="L315" i="1"/>
  <c r="M315" i="1" s="1"/>
  <c r="X315" i="1" s="1"/>
  <c r="K314" i="1"/>
  <c r="L314" i="1"/>
  <c r="M314" i="1" s="1"/>
  <c r="X314" i="1" s="1"/>
  <c r="I315" i="1"/>
  <c r="U315" i="1" s="1"/>
  <c r="I314" i="1"/>
  <c r="U314" i="1" s="1"/>
  <c r="K313" i="1"/>
  <c r="L313" i="1"/>
  <c r="M313" i="1" s="1"/>
  <c r="X313" i="1" s="1"/>
  <c r="I313" i="1"/>
  <c r="U313" i="1" s="1"/>
  <c r="Z312" i="1"/>
  <c r="Z313" i="1"/>
  <c r="Z314" i="1"/>
  <c r="Z315" i="1"/>
  <c r="Z316" i="1"/>
  <c r="Z317" i="1"/>
  <c r="Z318" i="1"/>
  <c r="Z319" i="1"/>
  <c r="U322" i="1"/>
  <c r="U324" i="1"/>
  <c r="U325" i="1"/>
  <c r="K312" i="1"/>
  <c r="L312" i="1"/>
  <c r="M312" i="1" s="1"/>
  <c r="X312" i="1" s="1"/>
  <c r="I312" i="1"/>
  <c r="U312" i="1" s="1"/>
  <c r="Z308" i="1"/>
  <c r="Z309" i="1"/>
  <c r="Z310" i="1"/>
  <c r="Z311" i="1"/>
  <c r="K308" i="1"/>
  <c r="L308" i="1"/>
  <c r="M308" i="1" s="1"/>
  <c r="X308" i="1" s="1"/>
  <c r="I308" i="1"/>
  <c r="U308" i="1" s="1"/>
  <c r="I309" i="1"/>
  <c r="U309" i="1" s="1"/>
  <c r="I310" i="1"/>
  <c r="U310" i="1" s="1"/>
  <c r="I311" i="1"/>
  <c r="U311" i="1" s="1"/>
  <c r="Y329" i="1" l="1"/>
  <c r="AA324" i="1"/>
  <c r="AA325" i="1"/>
  <c r="AA323" i="1"/>
  <c r="AA322" i="1"/>
  <c r="AA321" i="1"/>
  <c r="AA320" i="1"/>
  <c r="AA319" i="1"/>
  <c r="AA312" i="1"/>
  <c r="AA313" i="1"/>
  <c r="AA317" i="1"/>
  <c r="AA318" i="1"/>
  <c r="AA316" i="1"/>
  <c r="AA315" i="1"/>
  <c r="AA314" i="1"/>
  <c r="AA308" i="1"/>
  <c r="L304" i="1"/>
  <c r="M304" i="1" s="1"/>
  <c r="X304" i="1" s="1"/>
  <c r="L305" i="1"/>
  <c r="M305" i="1" s="1"/>
  <c r="X305" i="1" s="1"/>
  <c r="L306" i="1"/>
  <c r="M306" i="1" s="1"/>
  <c r="X306" i="1" s="1"/>
  <c r="L307" i="1"/>
  <c r="M307" i="1" s="1"/>
  <c r="X307" i="1" s="1"/>
  <c r="L309" i="1"/>
  <c r="M309" i="1" s="1"/>
  <c r="X309" i="1" s="1"/>
  <c r="AA309" i="1" s="1"/>
  <c r="L310" i="1"/>
  <c r="M310" i="1" s="1"/>
  <c r="X310" i="1" s="1"/>
  <c r="AA310" i="1" s="1"/>
  <c r="L311" i="1"/>
  <c r="M311" i="1" s="1"/>
  <c r="X311" i="1" s="1"/>
  <c r="AA311" i="1" s="1"/>
  <c r="K302" i="1"/>
  <c r="K303" i="1"/>
  <c r="K304" i="1"/>
  <c r="K305" i="1"/>
  <c r="K306" i="1"/>
  <c r="K307" i="1"/>
  <c r="K309" i="1"/>
  <c r="K310" i="1"/>
  <c r="K311" i="1"/>
  <c r="I305" i="1"/>
  <c r="U305" i="1" s="1"/>
  <c r="I306" i="1"/>
  <c r="U306" i="1" s="1"/>
  <c r="I307" i="1"/>
  <c r="U307" i="1" s="1"/>
  <c r="Z304" i="1"/>
  <c r="Z305" i="1"/>
  <c r="Z306" i="1"/>
  <c r="Z307" i="1"/>
  <c r="I304" i="1"/>
  <c r="U304" i="1" s="1"/>
  <c r="Y330" i="1" l="1"/>
  <c r="AA305" i="1"/>
  <c r="AA307" i="1"/>
  <c r="AA306" i="1"/>
  <c r="AA304" i="1"/>
  <c r="Y331" i="1" l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K290" i="1"/>
  <c r="K291" i="1"/>
  <c r="K292" i="1"/>
  <c r="K293" i="1"/>
  <c r="K294" i="1"/>
  <c r="K295" i="1"/>
  <c r="K296" i="1"/>
  <c r="K297" i="1"/>
  <c r="K298" i="1"/>
  <c r="K299" i="1"/>
  <c r="K300" i="1"/>
  <c r="K301" i="1"/>
  <c r="I288" i="1"/>
  <c r="U288" i="1" s="1"/>
  <c r="I289" i="1"/>
  <c r="U289" i="1" s="1"/>
  <c r="I290" i="1"/>
  <c r="U290" i="1" s="1"/>
  <c r="I291" i="1"/>
  <c r="U291" i="1" s="1"/>
  <c r="I292" i="1"/>
  <c r="U292" i="1" s="1"/>
  <c r="I293" i="1"/>
  <c r="U293" i="1" s="1"/>
  <c r="I294" i="1"/>
  <c r="U294" i="1" s="1"/>
  <c r="I295" i="1"/>
  <c r="U295" i="1" s="1"/>
  <c r="I296" i="1"/>
  <c r="U296" i="1" s="1"/>
  <c r="I297" i="1"/>
  <c r="U297" i="1" s="1"/>
  <c r="I298" i="1"/>
  <c r="U298" i="1" s="1"/>
  <c r="I299" i="1"/>
  <c r="U299" i="1" s="1"/>
  <c r="I300" i="1"/>
  <c r="U300" i="1" s="1"/>
  <c r="I301" i="1"/>
  <c r="U301" i="1" s="1"/>
  <c r="I302" i="1"/>
  <c r="U302" i="1" s="1"/>
  <c r="I303" i="1"/>
  <c r="U303" i="1" s="1"/>
  <c r="K289" i="1"/>
  <c r="L289" i="1"/>
  <c r="M289" i="1" s="1"/>
  <c r="K288" i="1"/>
  <c r="L288" i="1"/>
  <c r="M288" i="1" s="1"/>
  <c r="K287" i="1"/>
  <c r="L287" i="1"/>
  <c r="M287" i="1" s="1"/>
  <c r="K286" i="1"/>
  <c r="L286" i="1"/>
  <c r="M286" i="1" s="1"/>
  <c r="I287" i="1"/>
  <c r="U287" i="1" s="1"/>
  <c r="I286" i="1"/>
  <c r="U286" i="1" s="1"/>
  <c r="Y332" i="1" l="1"/>
  <c r="X286" i="1"/>
  <c r="AA286" i="1" s="1"/>
  <c r="Z286" i="1"/>
  <c r="X287" i="1"/>
  <c r="AA287" i="1" s="1"/>
  <c r="Z287" i="1"/>
  <c r="X288" i="1"/>
  <c r="AA288" i="1" s="1"/>
  <c r="Z288" i="1"/>
  <c r="X289" i="1"/>
  <c r="AA289" i="1" s="1"/>
  <c r="Z289" i="1"/>
  <c r="X290" i="1"/>
  <c r="AA290" i="1" s="1"/>
  <c r="Z290" i="1"/>
  <c r="X291" i="1"/>
  <c r="AA291" i="1" s="1"/>
  <c r="Z291" i="1"/>
  <c r="X292" i="1"/>
  <c r="AA292" i="1" s="1"/>
  <c r="Z292" i="1"/>
  <c r="X293" i="1"/>
  <c r="AA293" i="1" s="1"/>
  <c r="Z293" i="1"/>
  <c r="X294" i="1"/>
  <c r="AA294" i="1" s="1"/>
  <c r="Z294" i="1"/>
  <c r="X295" i="1"/>
  <c r="AA295" i="1" s="1"/>
  <c r="Z295" i="1"/>
  <c r="X296" i="1"/>
  <c r="AA296" i="1" s="1"/>
  <c r="Z296" i="1"/>
  <c r="X297" i="1"/>
  <c r="AA297" i="1" s="1"/>
  <c r="Z297" i="1"/>
  <c r="X298" i="1"/>
  <c r="AA298" i="1" s="1"/>
  <c r="Z298" i="1"/>
  <c r="X299" i="1"/>
  <c r="AA299" i="1" s="1"/>
  <c r="Z299" i="1"/>
  <c r="X300" i="1"/>
  <c r="AA300" i="1" s="1"/>
  <c r="Z300" i="1"/>
  <c r="X301" i="1"/>
  <c r="AA301" i="1" s="1"/>
  <c r="Z301" i="1"/>
  <c r="X302" i="1"/>
  <c r="AA302" i="1" s="1"/>
  <c r="Z302" i="1"/>
  <c r="X303" i="1"/>
  <c r="AA303" i="1" s="1"/>
  <c r="Z303" i="1"/>
  <c r="Z282" i="1"/>
  <c r="Z283" i="1"/>
  <c r="Z284" i="1"/>
  <c r="Z285" i="1"/>
  <c r="K285" i="1"/>
  <c r="L285" i="1"/>
  <c r="M285" i="1" s="1"/>
  <c r="X285" i="1" s="1"/>
  <c r="K284" i="1"/>
  <c r="L284" i="1"/>
  <c r="M284" i="1" s="1"/>
  <c r="X284" i="1" s="1"/>
  <c r="K283" i="1"/>
  <c r="L283" i="1"/>
  <c r="M283" i="1" s="1"/>
  <c r="X283" i="1" s="1"/>
  <c r="K282" i="1"/>
  <c r="L282" i="1"/>
  <c r="M282" i="1" s="1"/>
  <c r="X282" i="1" s="1"/>
  <c r="I283" i="1"/>
  <c r="U283" i="1" s="1"/>
  <c r="I284" i="1"/>
  <c r="U284" i="1" s="1"/>
  <c r="I285" i="1"/>
  <c r="U285" i="1" s="1"/>
  <c r="I282" i="1"/>
  <c r="U282" i="1" s="1"/>
  <c r="Y333" i="1" l="1"/>
  <c r="AA283" i="1"/>
  <c r="AA285" i="1"/>
  <c r="AA282" i="1"/>
  <c r="AA284" i="1"/>
  <c r="Z278" i="1"/>
  <c r="Z279" i="1"/>
  <c r="Z280" i="1"/>
  <c r="Z281" i="1"/>
  <c r="K281" i="1"/>
  <c r="L281" i="1"/>
  <c r="M281" i="1" s="1"/>
  <c r="X281" i="1" s="1"/>
  <c r="K280" i="1"/>
  <c r="L280" i="1"/>
  <c r="M280" i="1" s="1"/>
  <c r="X280" i="1" s="1"/>
  <c r="K279" i="1"/>
  <c r="L279" i="1"/>
  <c r="M279" i="1" s="1"/>
  <c r="X279" i="1" s="1"/>
  <c r="K278" i="1"/>
  <c r="L278" i="1"/>
  <c r="M278" i="1" s="1"/>
  <c r="X278" i="1" s="1"/>
  <c r="I278" i="1"/>
  <c r="U278" i="1" s="1"/>
  <c r="I279" i="1"/>
  <c r="U279" i="1" s="1"/>
  <c r="AA279" i="1" s="1"/>
  <c r="I280" i="1"/>
  <c r="U280" i="1" s="1"/>
  <c r="I281" i="1"/>
  <c r="U281" i="1" s="1"/>
  <c r="Y334" i="1" l="1"/>
  <c r="AA280" i="1"/>
  <c r="AA281" i="1"/>
  <c r="AA278" i="1"/>
  <c r="Z272" i="1"/>
  <c r="Z273" i="1"/>
  <c r="Z274" i="1"/>
  <c r="Z275" i="1"/>
  <c r="Z276" i="1"/>
  <c r="Z277" i="1"/>
  <c r="K277" i="1"/>
  <c r="L277" i="1"/>
  <c r="M277" i="1" s="1"/>
  <c r="X277" i="1" s="1"/>
  <c r="K276" i="1"/>
  <c r="L276" i="1"/>
  <c r="M276" i="1" s="1"/>
  <c r="X276" i="1" s="1"/>
  <c r="K275" i="1"/>
  <c r="L275" i="1"/>
  <c r="M275" i="1" s="1"/>
  <c r="X275" i="1" s="1"/>
  <c r="K274" i="1"/>
  <c r="L274" i="1"/>
  <c r="M274" i="1" s="1"/>
  <c r="X274" i="1" s="1"/>
  <c r="K273" i="1"/>
  <c r="L273" i="1"/>
  <c r="M273" i="1" s="1"/>
  <c r="X273" i="1" s="1"/>
  <c r="K272" i="1"/>
  <c r="L272" i="1"/>
  <c r="M272" i="1" s="1"/>
  <c r="X272" i="1" s="1"/>
  <c r="I277" i="1"/>
  <c r="U277" i="1" s="1"/>
  <c r="I276" i="1"/>
  <c r="U276" i="1" s="1"/>
  <c r="I275" i="1"/>
  <c r="U275" i="1" s="1"/>
  <c r="I274" i="1"/>
  <c r="U274" i="1" s="1"/>
  <c r="I273" i="1"/>
  <c r="U273" i="1" s="1"/>
  <c r="I272" i="1"/>
  <c r="U272" i="1" s="1"/>
  <c r="Y335" i="1" l="1"/>
  <c r="AA275" i="1"/>
  <c r="AA272" i="1"/>
  <c r="AA277" i="1"/>
  <c r="AA273" i="1"/>
  <c r="AA274" i="1"/>
  <c r="AA276" i="1"/>
  <c r="Y336" i="1" l="1"/>
  <c r="Z270" i="1"/>
  <c r="Z271" i="1"/>
  <c r="K271" i="1"/>
  <c r="L271" i="1"/>
  <c r="M271" i="1" s="1"/>
  <c r="X271" i="1" s="1"/>
  <c r="K270" i="1"/>
  <c r="L270" i="1"/>
  <c r="M270" i="1" s="1"/>
  <c r="X270" i="1" s="1"/>
  <c r="K269" i="1"/>
  <c r="L269" i="1"/>
  <c r="M269" i="1" s="1"/>
  <c r="X269" i="1" s="1"/>
  <c r="I271" i="1"/>
  <c r="U271" i="1" s="1"/>
  <c r="I270" i="1"/>
  <c r="U270" i="1" s="1"/>
  <c r="I269" i="1"/>
  <c r="U269" i="1" s="1"/>
  <c r="Y337" i="1" l="1"/>
  <c r="AA269" i="1"/>
  <c r="AA270" i="1"/>
  <c r="AA271" i="1"/>
  <c r="Z269" i="1"/>
  <c r="I264" i="1"/>
  <c r="U264" i="1" s="1"/>
  <c r="I265" i="1"/>
  <c r="U265" i="1" s="1"/>
  <c r="I266" i="1"/>
  <c r="U266" i="1" s="1"/>
  <c r="I267" i="1"/>
  <c r="U267" i="1" s="1"/>
  <c r="I268" i="1"/>
  <c r="U268" i="1" s="1"/>
  <c r="I263" i="1"/>
  <c r="U263" i="1" s="1"/>
  <c r="I262" i="1"/>
  <c r="U262" i="1" s="1"/>
  <c r="I261" i="1"/>
  <c r="U261" i="1" s="1"/>
  <c r="I260" i="1"/>
  <c r="U260" i="1" s="1"/>
  <c r="I259" i="1"/>
  <c r="U259" i="1" s="1"/>
  <c r="I258" i="1"/>
  <c r="U258" i="1" s="1"/>
  <c r="I257" i="1"/>
  <c r="U257" i="1" s="1"/>
  <c r="I256" i="1"/>
  <c r="U256" i="1" s="1"/>
  <c r="K256" i="1"/>
  <c r="L256" i="1"/>
  <c r="M256" i="1" s="1"/>
  <c r="X256" i="1" s="1"/>
  <c r="K257" i="1"/>
  <c r="L257" i="1"/>
  <c r="M257" i="1" s="1"/>
  <c r="X257" i="1" s="1"/>
  <c r="K258" i="1"/>
  <c r="L258" i="1"/>
  <c r="M258" i="1" s="1"/>
  <c r="X258" i="1" s="1"/>
  <c r="K259" i="1"/>
  <c r="L259" i="1"/>
  <c r="M259" i="1" s="1"/>
  <c r="X259" i="1" s="1"/>
  <c r="K260" i="1"/>
  <c r="L260" i="1"/>
  <c r="M260" i="1" s="1"/>
  <c r="X260" i="1" s="1"/>
  <c r="K261" i="1"/>
  <c r="L261" i="1"/>
  <c r="M261" i="1" s="1"/>
  <c r="X261" i="1" s="1"/>
  <c r="K262" i="1"/>
  <c r="L262" i="1"/>
  <c r="M262" i="1" s="1"/>
  <c r="X262" i="1" s="1"/>
  <c r="K263" i="1"/>
  <c r="L263" i="1"/>
  <c r="M263" i="1" s="1"/>
  <c r="X263" i="1" s="1"/>
  <c r="K264" i="1"/>
  <c r="L264" i="1"/>
  <c r="M264" i="1" s="1"/>
  <c r="X264" i="1" s="1"/>
  <c r="K265" i="1"/>
  <c r="L265" i="1"/>
  <c r="M265" i="1" s="1"/>
  <c r="X265" i="1" s="1"/>
  <c r="K266" i="1"/>
  <c r="L266" i="1"/>
  <c r="M266" i="1" s="1"/>
  <c r="X266" i="1" s="1"/>
  <c r="K267" i="1"/>
  <c r="L267" i="1"/>
  <c r="M267" i="1" s="1"/>
  <c r="X267" i="1" s="1"/>
  <c r="K268" i="1"/>
  <c r="L268" i="1"/>
  <c r="M268" i="1" s="1"/>
  <c r="X268" i="1" s="1"/>
  <c r="K255" i="1"/>
  <c r="L255" i="1"/>
  <c r="M255" i="1" s="1"/>
  <c r="X255" i="1" s="1"/>
  <c r="I255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U255" i="1"/>
  <c r="K254" i="1"/>
  <c r="L254" i="1"/>
  <c r="M254" i="1" s="1"/>
  <c r="X254" i="1" s="1"/>
  <c r="I254" i="1"/>
  <c r="U254" i="1" s="1"/>
  <c r="Y338" i="1" l="1"/>
  <c r="AA254" i="1"/>
  <c r="AA264" i="1"/>
  <c r="AA268" i="1"/>
  <c r="AA267" i="1"/>
  <c r="AA265" i="1"/>
  <c r="AA266" i="1"/>
  <c r="AA262" i="1"/>
  <c r="AA263" i="1"/>
  <c r="AA261" i="1"/>
  <c r="AA260" i="1"/>
  <c r="AA259" i="1"/>
  <c r="AA258" i="1"/>
  <c r="AA257" i="1"/>
  <c r="AA256" i="1"/>
  <c r="AA255" i="1"/>
  <c r="Y339" i="1" l="1"/>
  <c r="K253" i="1"/>
  <c r="L253" i="1"/>
  <c r="M253" i="1" s="1"/>
  <c r="X253" i="1" s="1"/>
  <c r="I253" i="1"/>
  <c r="U253" i="1" s="1"/>
  <c r="Z253" i="1"/>
  <c r="K252" i="1"/>
  <c r="L252" i="1"/>
  <c r="M252" i="1" s="1"/>
  <c r="X252" i="1" s="1"/>
  <c r="Z248" i="1"/>
  <c r="Z249" i="1"/>
  <c r="Z250" i="1"/>
  <c r="Z251" i="1"/>
  <c r="Z252" i="1"/>
  <c r="K251" i="1"/>
  <c r="L251" i="1"/>
  <c r="M251" i="1" s="1"/>
  <c r="X251" i="1" s="1"/>
  <c r="I247" i="1"/>
  <c r="I248" i="1"/>
  <c r="I249" i="1"/>
  <c r="I250" i="1"/>
  <c r="I251" i="1"/>
  <c r="I252" i="1"/>
  <c r="K250" i="1"/>
  <c r="L250" i="1"/>
  <c r="M250" i="1" s="1"/>
  <c r="X250" i="1" s="1"/>
  <c r="K249" i="1"/>
  <c r="L249" i="1"/>
  <c r="M249" i="1" s="1"/>
  <c r="X249" i="1" s="1"/>
  <c r="K248" i="1"/>
  <c r="L248" i="1"/>
  <c r="M248" i="1" s="1"/>
  <c r="X248" i="1" s="1"/>
  <c r="Y340" i="1" l="1"/>
  <c r="AA253" i="1"/>
  <c r="U247" i="1"/>
  <c r="U248" i="1"/>
  <c r="AA248" i="1" s="1"/>
  <c r="U249" i="1"/>
  <c r="AA249" i="1" s="1"/>
  <c r="U250" i="1"/>
  <c r="AA250" i="1" s="1"/>
  <c r="U251" i="1"/>
  <c r="AA251" i="1" s="1"/>
  <c r="U252" i="1"/>
  <c r="AA252" i="1" s="1"/>
  <c r="K247" i="1"/>
  <c r="L247" i="1"/>
  <c r="M247" i="1" s="1"/>
  <c r="X247" i="1" s="1"/>
  <c r="Z247" i="1"/>
  <c r="Z243" i="1"/>
  <c r="Z244" i="1"/>
  <c r="Z245" i="1"/>
  <c r="Z246" i="1"/>
  <c r="K246" i="1"/>
  <c r="L246" i="1"/>
  <c r="M246" i="1" s="1"/>
  <c r="X246" i="1" s="1"/>
  <c r="K245" i="1"/>
  <c r="L245" i="1"/>
  <c r="M245" i="1" s="1"/>
  <c r="X245" i="1" s="1"/>
  <c r="K244" i="1"/>
  <c r="L244" i="1"/>
  <c r="M244" i="1" s="1"/>
  <c r="X244" i="1" s="1"/>
  <c r="I246" i="1"/>
  <c r="U246" i="1" s="1"/>
  <c r="I245" i="1"/>
  <c r="U245" i="1" s="1"/>
  <c r="I244" i="1"/>
  <c r="U244" i="1" s="1"/>
  <c r="I243" i="1"/>
  <c r="U243" i="1" s="1"/>
  <c r="K243" i="1"/>
  <c r="L243" i="1"/>
  <c r="M243" i="1" s="1"/>
  <c r="X243" i="1" s="1"/>
  <c r="Z232" i="1"/>
  <c r="Z233" i="1"/>
  <c r="Z234" i="1"/>
  <c r="Z235" i="1"/>
  <c r="Z236" i="1"/>
  <c r="Z237" i="1"/>
  <c r="Z238" i="1"/>
  <c r="Z239" i="1"/>
  <c r="Z240" i="1"/>
  <c r="Z241" i="1"/>
  <c r="Z242" i="1"/>
  <c r="K242" i="1"/>
  <c r="L242" i="1"/>
  <c r="M242" i="1" s="1"/>
  <c r="K241" i="1"/>
  <c r="L241" i="1"/>
  <c r="M241" i="1" s="1"/>
  <c r="K240" i="1"/>
  <c r="L240" i="1"/>
  <c r="M240" i="1" s="1"/>
  <c r="K239" i="1"/>
  <c r="L239" i="1"/>
  <c r="M239" i="1" s="1"/>
  <c r="K238" i="1"/>
  <c r="L238" i="1"/>
  <c r="M238" i="1" s="1"/>
  <c r="K237" i="1"/>
  <c r="L237" i="1"/>
  <c r="M237" i="1" s="1"/>
  <c r="K236" i="1"/>
  <c r="L236" i="1"/>
  <c r="M236" i="1" s="1"/>
  <c r="K235" i="1"/>
  <c r="L235" i="1"/>
  <c r="M235" i="1" s="1"/>
  <c r="K234" i="1"/>
  <c r="L234" i="1"/>
  <c r="M234" i="1" s="1"/>
  <c r="K233" i="1"/>
  <c r="L233" i="1"/>
  <c r="M233" i="1" s="1"/>
  <c r="K232" i="1"/>
  <c r="L232" i="1"/>
  <c r="M232" i="1" s="1"/>
  <c r="I242" i="1"/>
  <c r="I241" i="1"/>
  <c r="I240" i="1"/>
  <c r="I239" i="1"/>
  <c r="I238" i="1"/>
  <c r="I237" i="1"/>
  <c r="I236" i="1"/>
  <c r="I235" i="1"/>
  <c r="AA235" i="1" s="1"/>
  <c r="I234" i="1"/>
  <c r="I233" i="1"/>
  <c r="I232" i="1"/>
  <c r="Y341" i="1" l="1"/>
  <c r="AA244" i="1"/>
  <c r="AA245" i="1"/>
  <c r="AA247" i="1"/>
  <c r="AA239" i="1"/>
  <c r="AA246" i="1"/>
  <c r="AA243" i="1"/>
  <c r="AA238" i="1"/>
  <c r="AA234" i="1"/>
  <c r="AA240" i="1"/>
  <c r="AA241" i="1"/>
  <c r="AA233" i="1"/>
  <c r="AA237" i="1"/>
  <c r="AA236" i="1"/>
  <c r="AA242" i="1"/>
  <c r="AA232" i="1"/>
  <c r="Z229" i="1" l="1"/>
  <c r="Z230" i="1"/>
  <c r="Z231" i="1"/>
  <c r="K231" i="1"/>
  <c r="L231" i="1"/>
  <c r="M231" i="1" s="1"/>
  <c r="X231" i="1" s="1"/>
  <c r="K230" i="1"/>
  <c r="L230" i="1"/>
  <c r="M230" i="1" s="1"/>
  <c r="X230" i="1" s="1"/>
  <c r="K229" i="1"/>
  <c r="L229" i="1"/>
  <c r="M229" i="1" s="1"/>
  <c r="X229" i="1" s="1"/>
  <c r="K228" i="1"/>
  <c r="L228" i="1"/>
  <c r="M228" i="1" s="1"/>
  <c r="X228" i="1" s="1"/>
  <c r="I231" i="1"/>
  <c r="U231" i="1" s="1"/>
  <c r="I230" i="1"/>
  <c r="U230" i="1" s="1"/>
  <c r="I229" i="1"/>
  <c r="U229" i="1" s="1"/>
  <c r="I228" i="1"/>
  <c r="U228" i="1" s="1"/>
  <c r="Z228" i="1"/>
  <c r="AA228" i="1" l="1"/>
  <c r="AA230" i="1"/>
  <c r="AA231" i="1"/>
  <c r="AA229" i="1"/>
  <c r="Z221" i="1" l="1"/>
  <c r="Z222" i="1"/>
  <c r="Z223" i="1"/>
  <c r="Z224" i="1"/>
  <c r="Z225" i="1"/>
  <c r="Z226" i="1"/>
  <c r="L221" i="1"/>
  <c r="M221" i="1" s="1"/>
  <c r="X221" i="1" s="1"/>
  <c r="L222" i="1"/>
  <c r="M222" i="1" s="1"/>
  <c r="X222" i="1" s="1"/>
  <c r="L223" i="1"/>
  <c r="M223" i="1" s="1"/>
  <c r="X223" i="1" s="1"/>
  <c r="L224" i="1"/>
  <c r="M224" i="1" s="1"/>
  <c r="X224" i="1" s="1"/>
  <c r="I220" i="1"/>
  <c r="I221" i="1"/>
  <c r="U221" i="1" s="1"/>
  <c r="I222" i="1"/>
  <c r="U222" i="1" s="1"/>
  <c r="I223" i="1"/>
  <c r="U223" i="1" s="1"/>
  <c r="I224" i="1"/>
  <c r="U224" i="1" s="1"/>
  <c r="I225" i="1"/>
  <c r="U225" i="1" s="1"/>
  <c r="I226" i="1"/>
  <c r="U226" i="1" s="1"/>
  <c r="I227" i="1"/>
  <c r="U227" i="1" s="1"/>
  <c r="K221" i="1"/>
  <c r="K222" i="1"/>
  <c r="K223" i="1"/>
  <c r="K224" i="1"/>
  <c r="K225" i="1"/>
  <c r="K226" i="1"/>
  <c r="K227" i="1"/>
  <c r="AA224" i="1" l="1"/>
  <c r="AA223" i="1"/>
  <c r="AA222" i="1"/>
  <c r="AA221" i="1"/>
  <c r="Z227" i="1" l="1"/>
  <c r="L227" i="1"/>
  <c r="M227" i="1" s="1"/>
  <c r="X227" i="1" s="1"/>
  <c r="AA227" i="1" s="1"/>
  <c r="L226" i="1"/>
  <c r="M226" i="1" s="1"/>
  <c r="X226" i="1" s="1"/>
  <c r="AA226" i="1" s="1"/>
  <c r="L225" i="1"/>
  <c r="M225" i="1" s="1"/>
  <c r="X225" i="1" s="1"/>
  <c r="AA225" i="1" l="1"/>
  <c r="Z218" i="1"/>
  <c r="Z219" i="1"/>
  <c r="Z220" i="1"/>
  <c r="K220" i="1"/>
  <c r="L220" i="1"/>
  <c r="M220" i="1" s="1"/>
  <c r="X220" i="1" s="1"/>
  <c r="K219" i="1"/>
  <c r="L219" i="1"/>
  <c r="M219" i="1" s="1"/>
  <c r="X219" i="1" s="1"/>
  <c r="K218" i="1"/>
  <c r="L218" i="1"/>
  <c r="M218" i="1" s="1"/>
  <c r="X218" i="1" s="1"/>
  <c r="U220" i="1"/>
  <c r="I219" i="1"/>
  <c r="U219" i="1" s="1"/>
  <c r="I218" i="1"/>
  <c r="U218" i="1" s="1"/>
  <c r="AA220" i="1" l="1"/>
  <c r="AA219" i="1"/>
  <c r="AA218" i="1"/>
  <c r="Z209" i="1" l="1"/>
  <c r="Z210" i="1"/>
  <c r="Z211" i="1"/>
  <c r="Z212" i="1"/>
  <c r="Z213" i="1"/>
  <c r="Z214" i="1"/>
  <c r="Z215" i="1"/>
  <c r="Z216" i="1"/>
  <c r="Z217" i="1"/>
  <c r="K217" i="1"/>
  <c r="L217" i="1"/>
  <c r="M217" i="1" s="1"/>
  <c r="X217" i="1" s="1"/>
  <c r="K216" i="1"/>
  <c r="L216" i="1"/>
  <c r="M216" i="1" s="1"/>
  <c r="X216" i="1" s="1"/>
  <c r="K215" i="1"/>
  <c r="L215" i="1"/>
  <c r="M215" i="1" s="1"/>
  <c r="X215" i="1" s="1"/>
  <c r="K214" i="1"/>
  <c r="L214" i="1"/>
  <c r="M214" i="1" s="1"/>
  <c r="X214" i="1" s="1"/>
  <c r="K213" i="1"/>
  <c r="L213" i="1"/>
  <c r="M213" i="1" s="1"/>
  <c r="X213" i="1" s="1"/>
  <c r="K212" i="1"/>
  <c r="L212" i="1"/>
  <c r="M212" i="1" s="1"/>
  <c r="X212" i="1" s="1"/>
  <c r="K211" i="1"/>
  <c r="L211" i="1"/>
  <c r="M211" i="1" s="1"/>
  <c r="X211" i="1" s="1"/>
  <c r="K210" i="1"/>
  <c r="L210" i="1"/>
  <c r="M210" i="1" s="1"/>
  <c r="X210" i="1" s="1"/>
  <c r="K209" i="1"/>
  <c r="L209" i="1"/>
  <c r="M209" i="1" s="1"/>
  <c r="X209" i="1" s="1"/>
  <c r="I214" i="1"/>
  <c r="U214" i="1" s="1"/>
  <c r="I215" i="1"/>
  <c r="U215" i="1" s="1"/>
  <c r="I216" i="1"/>
  <c r="U216" i="1" s="1"/>
  <c r="I217" i="1"/>
  <c r="U217" i="1" s="1"/>
  <c r="I213" i="1"/>
  <c r="U213" i="1" s="1"/>
  <c r="I212" i="1"/>
  <c r="U212" i="1" s="1"/>
  <c r="AA212" i="1" s="1"/>
  <c r="I211" i="1"/>
  <c r="U211" i="1" s="1"/>
  <c r="I210" i="1"/>
  <c r="U210" i="1" s="1"/>
  <c r="I209" i="1"/>
  <c r="U209" i="1" s="1"/>
  <c r="AA211" i="1" l="1"/>
  <c r="AA216" i="1"/>
  <c r="AA213" i="1"/>
  <c r="AA214" i="1"/>
  <c r="AA210" i="1"/>
  <c r="AA217" i="1"/>
  <c r="AA209" i="1"/>
  <c r="AA215" i="1"/>
  <c r="Z203" i="1" l="1"/>
  <c r="Z204" i="1"/>
  <c r="Z205" i="1"/>
  <c r="Z206" i="1"/>
  <c r="Z207" i="1"/>
  <c r="Z208" i="1"/>
  <c r="K208" i="1"/>
  <c r="L208" i="1"/>
  <c r="M208" i="1" s="1"/>
  <c r="X208" i="1" s="1"/>
  <c r="K207" i="1"/>
  <c r="L207" i="1"/>
  <c r="M207" i="1" s="1"/>
  <c r="X207" i="1" s="1"/>
  <c r="K206" i="1"/>
  <c r="L206" i="1"/>
  <c r="M206" i="1" s="1"/>
  <c r="X206" i="1" s="1"/>
  <c r="K205" i="1"/>
  <c r="L205" i="1"/>
  <c r="M205" i="1" s="1"/>
  <c r="X205" i="1" s="1"/>
  <c r="K204" i="1"/>
  <c r="L204" i="1"/>
  <c r="M204" i="1" s="1"/>
  <c r="X204" i="1" s="1"/>
  <c r="I208" i="1"/>
  <c r="U208" i="1" s="1"/>
  <c r="I207" i="1"/>
  <c r="U207" i="1" s="1"/>
  <c r="AA207" i="1" s="1"/>
  <c r="I206" i="1"/>
  <c r="U206" i="1" s="1"/>
  <c r="I205" i="1"/>
  <c r="U205" i="1" s="1"/>
  <c r="I204" i="1"/>
  <c r="U204" i="1" s="1"/>
  <c r="K203" i="1"/>
  <c r="L203" i="1"/>
  <c r="M203" i="1" s="1"/>
  <c r="X203" i="1" s="1"/>
  <c r="I203" i="1"/>
  <c r="U203" i="1" s="1"/>
  <c r="AA206" i="1" l="1"/>
  <c r="AA208" i="1"/>
  <c r="AA203" i="1"/>
  <c r="AA205" i="1"/>
  <c r="AA204" i="1"/>
  <c r="Z195" i="1" l="1"/>
  <c r="Z196" i="1"/>
  <c r="Z197" i="1"/>
  <c r="Z198" i="1"/>
  <c r="Z199" i="1"/>
  <c r="Z200" i="1"/>
  <c r="Z201" i="1"/>
  <c r="Z202" i="1"/>
  <c r="L195" i="1"/>
  <c r="M195" i="1" s="1"/>
  <c r="X195" i="1" s="1"/>
  <c r="K195" i="1"/>
  <c r="I195" i="1"/>
  <c r="U195" i="1" s="1"/>
  <c r="L202" i="1"/>
  <c r="M202" i="1" s="1"/>
  <c r="X202" i="1" s="1"/>
  <c r="K202" i="1"/>
  <c r="I202" i="1"/>
  <c r="U202" i="1" s="1"/>
  <c r="I198" i="1"/>
  <c r="U198" i="1" s="1"/>
  <c r="K198" i="1"/>
  <c r="L198" i="1"/>
  <c r="M198" i="1" s="1"/>
  <c r="X198" i="1" s="1"/>
  <c r="I196" i="1"/>
  <c r="U196" i="1" s="1"/>
  <c r="I197" i="1"/>
  <c r="U197" i="1" s="1"/>
  <c r="I199" i="1"/>
  <c r="U199" i="1" s="1"/>
  <c r="I200" i="1"/>
  <c r="U200" i="1" s="1"/>
  <c r="I201" i="1"/>
  <c r="U201" i="1" s="1"/>
  <c r="K199" i="1"/>
  <c r="L199" i="1"/>
  <c r="M199" i="1" s="1"/>
  <c r="X199" i="1" s="1"/>
  <c r="Z194" i="1"/>
  <c r="K201" i="1"/>
  <c r="L201" i="1"/>
  <c r="M201" i="1" s="1"/>
  <c r="X201" i="1" s="1"/>
  <c r="K200" i="1"/>
  <c r="L200" i="1"/>
  <c r="M200" i="1" s="1"/>
  <c r="K197" i="1"/>
  <c r="L197" i="1"/>
  <c r="M197" i="1" s="1"/>
  <c r="X197" i="1" s="1"/>
  <c r="K196" i="1"/>
  <c r="L196" i="1"/>
  <c r="M196" i="1" s="1"/>
  <c r="X196" i="1" s="1"/>
  <c r="K194" i="1"/>
  <c r="L194" i="1"/>
  <c r="M194" i="1" s="1"/>
  <c r="X194" i="1" s="1"/>
  <c r="I194" i="1"/>
  <c r="U194" i="1" s="1"/>
  <c r="X200" i="1" l="1"/>
  <c r="AA200" i="1" s="1"/>
  <c r="AA198" i="1"/>
  <c r="AA195" i="1"/>
  <c r="AA202" i="1"/>
  <c r="AA196" i="1"/>
  <c r="AA201" i="1"/>
  <c r="AA197" i="1"/>
  <c r="AA194" i="1"/>
  <c r="Z193" i="1" l="1"/>
  <c r="L193" i="1"/>
  <c r="M193" i="1" s="1"/>
  <c r="X193" i="1" s="1"/>
  <c r="K193" i="1"/>
  <c r="I193" i="1"/>
  <c r="U193" i="1" s="1"/>
  <c r="Z192" i="1"/>
  <c r="L192" i="1"/>
  <c r="M192" i="1" s="1"/>
  <c r="X192" i="1" s="1"/>
  <c r="K192" i="1"/>
  <c r="I192" i="1"/>
  <c r="U192" i="1" s="1"/>
  <c r="Z191" i="1"/>
  <c r="L191" i="1"/>
  <c r="M191" i="1" s="1"/>
  <c r="X191" i="1" s="1"/>
  <c r="K191" i="1"/>
  <c r="I191" i="1"/>
  <c r="U191" i="1" s="1"/>
  <c r="Z190" i="1"/>
  <c r="L190" i="1"/>
  <c r="M190" i="1" s="1"/>
  <c r="X190" i="1" s="1"/>
  <c r="K190" i="1"/>
  <c r="I190" i="1"/>
  <c r="U190" i="1" s="1"/>
  <c r="I188" i="1"/>
  <c r="U188" i="1" s="1"/>
  <c r="I189" i="1"/>
  <c r="U189" i="1" s="1"/>
  <c r="I187" i="1"/>
  <c r="U187" i="1" s="1"/>
  <c r="K186" i="1"/>
  <c r="K187" i="1"/>
  <c r="K188" i="1"/>
  <c r="K189" i="1"/>
  <c r="Z187" i="1"/>
  <c r="Z188" i="1"/>
  <c r="Z189" i="1"/>
  <c r="L185" i="1"/>
  <c r="M185" i="1" s="1"/>
  <c r="X185" i="1" s="1"/>
  <c r="L186" i="1"/>
  <c r="M186" i="1" s="1"/>
  <c r="X186" i="1" s="1"/>
  <c r="L187" i="1"/>
  <c r="M187" i="1" s="1"/>
  <c r="X187" i="1" s="1"/>
  <c r="L188" i="1"/>
  <c r="M188" i="1" s="1"/>
  <c r="X188" i="1" s="1"/>
  <c r="L189" i="1"/>
  <c r="M189" i="1" s="1"/>
  <c r="X189" i="1" s="1"/>
  <c r="I186" i="1"/>
  <c r="U186" i="1" s="1"/>
  <c r="Z184" i="1"/>
  <c r="Z185" i="1"/>
  <c r="Z186" i="1"/>
  <c r="Z173" i="1"/>
  <c r="Z174" i="1"/>
  <c r="Z175" i="1"/>
  <c r="Z176" i="1"/>
  <c r="Z177" i="1"/>
  <c r="Z178" i="1"/>
  <c r="Z179" i="1"/>
  <c r="Z180" i="1"/>
  <c r="Z181" i="1"/>
  <c r="Z182" i="1"/>
  <c r="Z183" i="1"/>
  <c r="L184" i="1"/>
  <c r="M184" i="1" s="1"/>
  <c r="X184" i="1" s="1"/>
  <c r="K184" i="1"/>
  <c r="K185" i="1"/>
  <c r="I184" i="1"/>
  <c r="U184" i="1" s="1"/>
  <c r="I185" i="1"/>
  <c r="U185" i="1" s="1"/>
  <c r="I177" i="1"/>
  <c r="U177" i="1" s="1"/>
  <c r="K177" i="1"/>
  <c r="L177" i="1"/>
  <c r="M177" i="1" s="1"/>
  <c r="X177" i="1" s="1"/>
  <c r="I178" i="1"/>
  <c r="U178" i="1" s="1"/>
  <c r="K178" i="1"/>
  <c r="L178" i="1"/>
  <c r="M178" i="1" s="1"/>
  <c r="X178" i="1" s="1"/>
  <c r="I179" i="1"/>
  <c r="U179" i="1" s="1"/>
  <c r="K179" i="1"/>
  <c r="L179" i="1"/>
  <c r="M179" i="1" s="1"/>
  <c r="X179" i="1" s="1"/>
  <c r="I180" i="1"/>
  <c r="U180" i="1" s="1"/>
  <c r="K180" i="1"/>
  <c r="L180" i="1"/>
  <c r="M180" i="1" s="1"/>
  <c r="X180" i="1" s="1"/>
  <c r="I181" i="1"/>
  <c r="U181" i="1" s="1"/>
  <c r="K181" i="1"/>
  <c r="L181" i="1"/>
  <c r="M181" i="1" s="1"/>
  <c r="X181" i="1" s="1"/>
  <c r="I182" i="1"/>
  <c r="U182" i="1" s="1"/>
  <c r="K182" i="1"/>
  <c r="L182" i="1"/>
  <c r="M182" i="1" s="1"/>
  <c r="X182" i="1" s="1"/>
  <c r="I183" i="1"/>
  <c r="U183" i="1" s="1"/>
  <c r="K183" i="1"/>
  <c r="L183" i="1"/>
  <c r="M183" i="1" s="1"/>
  <c r="X183" i="1" s="1"/>
  <c r="K161" i="1"/>
  <c r="L161" i="1"/>
  <c r="M161" i="1" s="1"/>
  <c r="X161" i="1" s="1"/>
  <c r="Z161" i="1"/>
  <c r="K162" i="1"/>
  <c r="L162" i="1"/>
  <c r="M162" i="1" s="1"/>
  <c r="X162" i="1" s="1"/>
  <c r="Z162" i="1"/>
  <c r="K163" i="1"/>
  <c r="L163" i="1"/>
  <c r="M163" i="1" s="1"/>
  <c r="X163" i="1" s="1"/>
  <c r="Z163" i="1"/>
  <c r="K164" i="1"/>
  <c r="L164" i="1"/>
  <c r="M164" i="1" s="1"/>
  <c r="X164" i="1" s="1"/>
  <c r="Z164" i="1"/>
  <c r="K165" i="1"/>
  <c r="L165" i="1"/>
  <c r="M165" i="1" s="1"/>
  <c r="X165" i="1" s="1"/>
  <c r="Z165" i="1"/>
  <c r="K166" i="1"/>
  <c r="L166" i="1"/>
  <c r="M166" i="1" s="1"/>
  <c r="X166" i="1" s="1"/>
  <c r="Z166" i="1"/>
  <c r="K167" i="1"/>
  <c r="L167" i="1"/>
  <c r="M167" i="1" s="1"/>
  <c r="X167" i="1" s="1"/>
  <c r="Z167" i="1"/>
  <c r="K168" i="1"/>
  <c r="L168" i="1"/>
  <c r="M168" i="1" s="1"/>
  <c r="X168" i="1" s="1"/>
  <c r="Z168" i="1"/>
  <c r="K169" i="1"/>
  <c r="L169" i="1"/>
  <c r="M169" i="1" s="1"/>
  <c r="X169" i="1" s="1"/>
  <c r="Z169" i="1"/>
  <c r="K170" i="1"/>
  <c r="L170" i="1"/>
  <c r="M170" i="1" s="1"/>
  <c r="X170" i="1" s="1"/>
  <c r="Z170" i="1"/>
  <c r="K171" i="1"/>
  <c r="L171" i="1"/>
  <c r="M171" i="1" s="1"/>
  <c r="X171" i="1" s="1"/>
  <c r="Z171" i="1"/>
  <c r="K172" i="1"/>
  <c r="L172" i="1"/>
  <c r="M172" i="1" s="1"/>
  <c r="X172" i="1" s="1"/>
  <c r="Z172" i="1"/>
  <c r="K173" i="1"/>
  <c r="L173" i="1"/>
  <c r="M173" i="1" s="1"/>
  <c r="U173" i="1"/>
  <c r="AA173" i="1" s="1"/>
  <c r="K174" i="1"/>
  <c r="L174" i="1"/>
  <c r="M174" i="1" s="1"/>
  <c r="X174" i="1" s="1"/>
  <c r="K175" i="1"/>
  <c r="L175" i="1"/>
  <c r="M175" i="1" s="1"/>
  <c r="X175" i="1" s="1"/>
  <c r="K176" i="1"/>
  <c r="L176" i="1"/>
  <c r="M176" i="1" s="1"/>
  <c r="X176" i="1" s="1"/>
  <c r="I176" i="1"/>
  <c r="U176" i="1" s="1"/>
  <c r="I168" i="1"/>
  <c r="U168" i="1" s="1"/>
  <c r="I169" i="1"/>
  <c r="U169" i="1" s="1"/>
  <c r="I170" i="1"/>
  <c r="U170" i="1" s="1"/>
  <c r="I171" i="1"/>
  <c r="U171" i="1" s="1"/>
  <c r="I172" i="1"/>
  <c r="U172" i="1" s="1"/>
  <c r="I174" i="1"/>
  <c r="U174" i="1" s="1"/>
  <c r="I175" i="1"/>
  <c r="U175" i="1" s="1"/>
  <c r="I167" i="1"/>
  <c r="U167" i="1" s="1"/>
  <c r="I166" i="1"/>
  <c r="U166" i="1" s="1"/>
  <c r="I165" i="1"/>
  <c r="U165" i="1" s="1"/>
  <c r="I164" i="1"/>
  <c r="U164" i="1" s="1"/>
  <c r="I163" i="1"/>
  <c r="U163" i="1" s="1"/>
  <c r="I162" i="1"/>
  <c r="U162" i="1" s="1"/>
  <c r="AA192" i="1" l="1"/>
  <c r="AA193" i="1"/>
  <c r="AA179" i="1"/>
  <c r="AA177" i="1"/>
  <c r="AA180" i="1"/>
  <c r="AA191" i="1"/>
  <c r="AA183" i="1"/>
  <c r="AA182" i="1"/>
  <c r="AA178" i="1"/>
  <c r="AA181" i="1"/>
  <c r="AA190" i="1"/>
  <c r="AA188" i="1"/>
  <c r="AA189" i="1"/>
  <c r="AA187" i="1"/>
  <c r="AA185" i="1"/>
  <c r="AA184" i="1"/>
  <c r="AA186" i="1"/>
  <c r="AA176" i="1"/>
  <c r="AA175" i="1"/>
  <c r="AA174" i="1"/>
  <c r="AA172" i="1"/>
  <c r="AA171" i="1"/>
  <c r="AA170" i="1"/>
  <c r="AA169" i="1"/>
  <c r="AA168" i="1"/>
  <c r="AA167" i="1"/>
  <c r="AA166" i="1"/>
  <c r="AA165" i="1"/>
  <c r="AA164" i="1"/>
  <c r="AA163" i="1"/>
  <c r="AA162" i="1"/>
  <c r="I161" i="1" l="1"/>
  <c r="U161" i="1" s="1"/>
  <c r="AA161" i="1" s="1"/>
  <c r="Z160" i="1" l="1"/>
  <c r="K160" i="1"/>
  <c r="L160" i="1"/>
  <c r="M160" i="1" s="1"/>
  <c r="X160" i="1" s="1"/>
  <c r="K159" i="1"/>
  <c r="L159" i="1"/>
  <c r="M159" i="1" s="1"/>
  <c r="X159" i="1" s="1"/>
  <c r="K158" i="1"/>
  <c r="L158" i="1"/>
  <c r="M158" i="1" s="1"/>
  <c r="X158" i="1" s="1"/>
  <c r="K157" i="1"/>
  <c r="L157" i="1"/>
  <c r="M157" i="1" s="1"/>
  <c r="X157" i="1" s="1"/>
  <c r="K156" i="1"/>
  <c r="L156" i="1"/>
  <c r="M156" i="1" s="1"/>
  <c r="X156" i="1" s="1"/>
  <c r="K155" i="1"/>
  <c r="L155" i="1"/>
  <c r="M155" i="1" s="1"/>
  <c r="X155" i="1" s="1"/>
  <c r="K154" i="1"/>
  <c r="L154" i="1"/>
  <c r="M154" i="1" s="1"/>
  <c r="X154" i="1" s="1"/>
  <c r="I160" i="1"/>
  <c r="U160" i="1" s="1"/>
  <c r="I159" i="1"/>
  <c r="U159" i="1" s="1"/>
  <c r="I158" i="1"/>
  <c r="U158" i="1" s="1"/>
  <c r="I157" i="1"/>
  <c r="U157" i="1" s="1"/>
  <c r="I156" i="1"/>
  <c r="U156" i="1" s="1"/>
  <c r="I155" i="1"/>
  <c r="U155" i="1" s="1"/>
  <c r="I154" i="1"/>
  <c r="U154" i="1" s="1"/>
  <c r="Z158" i="1"/>
  <c r="Z159" i="1"/>
  <c r="Z155" i="1"/>
  <c r="Z156" i="1"/>
  <c r="Z157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L153" i="1"/>
  <c r="M153" i="1" s="1"/>
  <c r="X153" i="1" s="1"/>
  <c r="K153" i="1"/>
  <c r="I153" i="1"/>
  <c r="U153" i="1" s="1"/>
  <c r="AA155" i="1" l="1"/>
  <c r="AA156" i="1"/>
  <c r="AA160" i="1"/>
  <c r="AA153" i="1"/>
  <c r="AA157" i="1"/>
  <c r="AA154" i="1"/>
  <c r="AA158" i="1"/>
  <c r="AA159" i="1"/>
  <c r="K152" i="1"/>
  <c r="L152" i="1"/>
  <c r="M152" i="1" s="1"/>
  <c r="X152" i="1" s="1"/>
  <c r="K151" i="1"/>
  <c r="L151" i="1"/>
  <c r="M151" i="1" s="1"/>
  <c r="X151" i="1" s="1"/>
  <c r="K150" i="1"/>
  <c r="L150" i="1"/>
  <c r="M150" i="1" s="1"/>
  <c r="X150" i="1" s="1"/>
  <c r="I152" i="1"/>
  <c r="U152" i="1" s="1"/>
  <c r="I151" i="1"/>
  <c r="U151" i="1" s="1"/>
  <c r="I150" i="1"/>
  <c r="U150" i="1" s="1"/>
  <c r="AA150" i="1" l="1"/>
  <c r="AA152" i="1"/>
  <c r="AA151" i="1"/>
  <c r="K147" i="1" l="1"/>
  <c r="K148" i="1"/>
  <c r="K149" i="1"/>
  <c r="L148" i="1" l="1"/>
  <c r="M148" i="1" s="1"/>
  <c r="X148" i="1" s="1"/>
  <c r="L149" i="1"/>
  <c r="M149" i="1" s="1"/>
  <c r="X149" i="1" s="1"/>
  <c r="I148" i="1"/>
  <c r="U148" i="1" s="1"/>
  <c r="I149" i="1"/>
  <c r="U149" i="1" s="1"/>
  <c r="AA149" i="1" l="1"/>
  <c r="AA148" i="1"/>
  <c r="I142" i="1"/>
  <c r="U142" i="1" s="1"/>
  <c r="I143" i="1"/>
  <c r="U143" i="1" s="1"/>
  <c r="I144" i="1"/>
  <c r="U144" i="1" s="1"/>
  <c r="I145" i="1"/>
  <c r="U145" i="1" s="1"/>
  <c r="I146" i="1"/>
  <c r="U146" i="1" s="1"/>
  <c r="I147" i="1"/>
  <c r="U147" i="1" s="1"/>
  <c r="L138" i="1"/>
  <c r="M138" i="1" s="1"/>
  <c r="X138" i="1" s="1"/>
  <c r="L139" i="1"/>
  <c r="M139" i="1" s="1"/>
  <c r="X139" i="1" s="1"/>
  <c r="L140" i="1"/>
  <c r="M140" i="1" s="1"/>
  <c r="X140" i="1" s="1"/>
  <c r="L141" i="1"/>
  <c r="M141" i="1" s="1"/>
  <c r="X141" i="1" s="1"/>
  <c r="L142" i="1"/>
  <c r="M142" i="1" s="1"/>
  <c r="X142" i="1" s="1"/>
  <c r="L143" i="1"/>
  <c r="M143" i="1" s="1"/>
  <c r="X143" i="1" s="1"/>
  <c r="L144" i="1"/>
  <c r="M144" i="1" s="1"/>
  <c r="X144" i="1" s="1"/>
  <c r="L145" i="1"/>
  <c r="M145" i="1" s="1"/>
  <c r="X145" i="1" s="1"/>
  <c r="L146" i="1"/>
  <c r="M146" i="1" s="1"/>
  <c r="X146" i="1" s="1"/>
  <c r="L147" i="1"/>
  <c r="M147" i="1" s="1"/>
  <c r="X147" i="1" s="1"/>
  <c r="K141" i="1"/>
  <c r="K142" i="1"/>
  <c r="K143" i="1"/>
  <c r="K144" i="1"/>
  <c r="K145" i="1"/>
  <c r="K146" i="1"/>
  <c r="AA144" i="1" l="1"/>
  <c r="AA147" i="1"/>
  <c r="AA146" i="1"/>
  <c r="AA145" i="1"/>
  <c r="AA143" i="1"/>
  <c r="Q143" i="1" l="1"/>
  <c r="O143" i="1"/>
  <c r="P143" i="1"/>
  <c r="N143" i="1"/>
  <c r="O142" i="1"/>
  <c r="O141" i="1"/>
  <c r="AA142" i="1" l="1"/>
  <c r="R143" i="1"/>
  <c r="S143" i="1" s="1"/>
  <c r="P142" i="1"/>
  <c r="N142" i="1"/>
  <c r="Q142" i="1"/>
  <c r="P141" i="1"/>
  <c r="N141" i="1"/>
  <c r="Q141" i="1"/>
  <c r="R142" i="1" l="1"/>
  <c r="S142" i="1" s="1"/>
  <c r="R141" i="1"/>
  <c r="S141" i="1" s="1"/>
  <c r="I141" i="1" l="1"/>
  <c r="U141" i="1" s="1"/>
  <c r="AA141" i="1" s="1"/>
  <c r="K137" i="1" l="1"/>
  <c r="L137" i="1"/>
  <c r="M137" i="1" s="1"/>
  <c r="K138" i="1"/>
  <c r="N138" i="1"/>
  <c r="K139" i="1"/>
  <c r="K140" i="1"/>
  <c r="N140" i="1"/>
  <c r="I140" i="1"/>
  <c r="U140" i="1" s="1"/>
  <c r="I139" i="1"/>
  <c r="U139" i="1" s="1"/>
  <c r="I138" i="1"/>
  <c r="U138" i="1" s="1"/>
  <c r="I137" i="1"/>
  <c r="U137" i="1" s="1"/>
  <c r="K136" i="1"/>
  <c r="L136" i="1"/>
  <c r="M136" i="1" s="1"/>
  <c r="P136" i="1" s="1"/>
  <c r="K135" i="1"/>
  <c r="L135" i="1"/>
  <c r="M135" i="1" s="1"/>
  <c r="K134" i="1"/>
  <c r="L134" i="1"/>
  <c r="M134" i="1" s="1"/>
  <c r="AA138" i="1" l="1"/>
  <c r="P137" i="1"/>
  <c r="X137" i="1"/>
  <c r="AA137" i="1" s="1"/>
  <c r="Q137" i="1"/>
  <c r="N137" i="1"/>
  <c r="O137" i="1"/>
  <c r="P139" i="1"/>
  <c r="AA139" i="1"/>
  <c r="Q139" i="1"/>
  <c r="N139" i="1"/>
  <c r="O139" i="1"/>
  <c r="AA140" i="1"/>
  <c r="O140" i="1"/>
  <c r="O138" i="1"/>
  <c r="Q140" i="1"/>
  <c r="Q138" i="1"/>
  <c r="P140" i="1"/>
  <c r="P138" i="1"/>
  <c r="O136" i="1"/>
  <c r="N136" i="1"/>
  <c r="X136" i="1"/>
  <c r="Q136" i="1"/>
  <c r="Q135" i="1"/>
  <c r="O135" i="1"/>
  <c r="X135" i="1"/>
  <c r="P135" i="1"/>
  <c r="N135" i="1"/>
  <c r="Q134" i="1"/>
  <c r="X134" i="1"/>
  <c r="O134" i="1"/>
  <c r="P134" i="1"/>
  <c r="N134" i="1"/>
  <c r="I136" i="1"/>
  <c r="U136" i="1" s="1"/>
  <c r="AA136" i="1" s="1"/>
  <c r="I135" i="1"/>
  <c r="U135" i="1" s="1"/>
  <c r="I134" i="1"/>
  <c r="U134" i="1" s="1"/>
  <c r="AA135" i="1" l="1"/>
  <c r="AA134" i="1"/>
  <c r="R140" i="1"/>
  <c r="S140" i="1" s="1"/>
  <c r="R138" i="1"/>
  <c r="S138" i="1" s="1"/>
  <c r="R139" i="1"/>
  <c r="S139" i="1" s="1"/>
  <c r="R137" i="1"/>
  <c r="S137" i="1" s="1"/>
  <c r="R135" i="1"/>
  <c r="S135" i="1" s="1"/>
  <c r="R136" i="1"/>
  <c r="S136" i="1" s="1"/>
  <c r="R134" i="1"/>
  <c r="S134" i="1" s="1"/>
  <c r="Z130" i="1"/>
  <c r="Z131" i="1"/>
  <c r="K133" i="1"/>
  <c r="L133" i="1"/>
  <c r="M133" i="1" s="1"/>
  <c r="O133" i="1" s="1"/>
  <c r="K132" i="1"/>
  <c r="L132" i="1"/>
  <c r="M132" i="1" s="1"/>
  <c r="K131" i="1"/>
  <c r="L131" i="1"/>
  <c r="M131" i="1" s="1"/>
  <c r="O131" i="1" s="1"/>
  <c r="K130" i="1"/>
  <c r="L130" i="1"/>
  <c r="M130" i="1" s="1"/>
  <c r="O130" i="1" s="1"/>
  <c r="I132" i="1"/>
  <c r="U132" i="1" s="1"/>
  <c r="I131" i="1"/>
  <c r="U131" i="1" s="1"/>
  <c r="I130" i="1"/>
  <c r="U130" i="1" s="1"/>
  <c r="O132" i="1" l="1"/>
  <c r="X132" i="1"/>
  <c r="AA132" i="1" s="1"/>
  <c r="X130" i="1"/>
  <c r="AA130" i="1" s="1"/>
  <c r="X131" i="1"/>
  <c r="AA131" i="1" s="1"/>
  <c r="P133" i="1"/>
  <c r="N133" i="1"/>
  <c r="Q133" i="1"/>
  <c r="P132" i="1"/>
  <c r="N132" i="1"/>
  <c r="Q132" i="1"/>
  <c r="P131" i="1"/>
  <c r="N131" i="1"/>
  <c r="Q131" i="1"/>
  <c r="P130" i="1"/>
  <c r="N130" i="1"/>
  <c r="Q130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5" i="1"/>
  <c r="L129" i="1"/>
  <c r="M129" i="1" s="1"/>
  <c r="L128" i="1"/>
  <c r="M128" i="1" s="1"/>
  <c r="X128" i="1" s="1"/>
  <c r="L127" i="1"/>
  <c r="M127" i="1" s="1"/>
  <c r="L126" i="1"/>
  <c r="M126" i="1" s="1"/>
  <c r="N126" i="1" s="1"/>
  <c r="L125" i="1"/>
  <c r="M125" i="1" s="1"/>
  <c r="L124" i="1"/>
  <c r="M124" i="1" s="1"/>
  <c r="X124" i="1" s="1"/>
  <c r="K124" i="1"/>
  <c r="K125" i="1"/>
  <c r="K126" i="1"/>
  <c r="K127" i="1"/>
  <c r="K128" i="1"/>
  <c r="K129" i="1"/>
  <c r="I129" i="1"/>
  <c r="U129" i="1" s="1"/>
  <c r="I128" i="1"/>
  <c r="U128" i="1" s="1"/>
  <c r="AA128" i="1" s="1"/>
  <c r="I127" i="1"/>
  <c r="U127" i="1" s="1"/>
  <c r="I126" i="1"/>
  <c r="U126" i="1" s="1"/>
  <c r="I125" i="1"/>
  <c r="U125" i="1" s="1"/>
  <c r="I124" i="1"/>
  <c r="U124" i="1" s="1"/>
  <c r="AA124" i="1" s="1"/>
  <c r="N127" i="1" l="1"/>
  <c r="X127" i="1"/>
  <c r="AA127" i="1" s="1"/>
  <c r="P125" i="1"/>
  <c r="X125" i="1"/>
  <c r="AA125" i="1" s="1"/>
  <c r="N125" i="1"/>
  <c r="Q125" i="1"/>
  <c r="O125" i="1"/>
  <c r="P129" i="1"/>
  <c r="X129" i="1"/>
  <c r="AA129" i="1" s="1"/>
  <c r="O129" i="1"/>
  <c r="Q129" i="1"/>
  <c r="N129" i="1"/>
  <c r="X126" i="1"/>
  <c r="AA126" i="1" s="1"/>
  <c r="R133" i="1"/>
  <c r="S133" i="1" s="1"/>
  <c r="R132" i="1"/>
  <c r="S132" i="1" s="1"/>
  <c r="R131" i="1"/>
  <c r="S131" i="1" s="1"/>
  <c r="R130" i="1"/>
  <c r="S130" i="1" s="1"/>
  <c r="P128" i="1"/>
  <c r="O128" i="1"/>
  <c r="Q128" i="1"/>
  <c r="N128" i="1"/>
  <c r="O127" i="1"/>
  <c r="Q127" i="1"/>
  <c r="P127" i="1"/>
  <c r="Q126" i="1"/>
  <c r="O126" i="1"/>
  <c r="P126" i="1"/>
  <c r="P124" i="1"/>
  <c r="Q124" i="1"/>
  <c r="N124" i="1"/>
  <c r="O124" i="1"/>
  <c r="K123" i="1"/>
  <c r="L123" i="1"/>
  <c r="M123" i="1" s="1"/>
  <c r="R129" i="1" l="1"/>
  <c r="S129" i="1" s="1"/>
  <c r="R127" i="1"/>
  <c r="S127" i="1" s="1"/>
  <c r="R126" i="1"/>
  <c r="S126" i="1" s="1"/>
  <c r="R125" i="1"/>
  <c r="S125" i="1" s="1"/>
  <c r="R128" i="1"/>
  <c r="S128" i="1" s="1"/>
  <c r="R124" i="1"/>
  <c r="S124" i="1" s="1"/>
  <c r="Q123" i="1"/>
  <c r="O123" i="1"/>
  <c r="P123" i="1"/>
  <c r="N123" i="1"/>
  <c r="K122" i="1"/>
  <c r="L122" i="1"/>
  <c r="M122" i="1" s="1"/>
  <c r="I122" i="1"/>
  <c r="U122" i="1" s="1"/>
  <c r="Q122" i="1" l="1"/>
  <c r="N122" i="1"/>
  <c r="O122" i="1"/>
  <c r="P122" i="1"/>
  <c r="R123" i="1"/>
  <c r="S123" i="1" s="1"/>
  <c r="I117" i="1"/>
  <c r="I118" i="1"/>
  <c r="I119" i="1"/>
  <c r="I120" i="1"/>
  <c r="U120" i="1" s="1"/>
  <c r="I116" i="1"/>
  <c r="K121" i="1"/>
  <c r="L121" i="1"/>
  <c r="M121" i="1" s="1"/>
  <c r="K120" i="1"/>
  <c r="L120" i="1"/>
  <c r="M120" i="1" s="1"/>
  <c r="X122" i="1"/>
  <c r="AA122" i="1" s="1"/>
  <c r="X123" i="1"/>
  <c r="X133" i="1"/>
  <c r="I121" i="1"/>
  <c r="U121" i="1" s="1"/>
  <c r="I123" i="1"/>
  <c r="U123" i="1" s="1"/>
  <c r="I133" i="1"/>
  <c r="U133" i="1" s="1"/>
  <c r="AA123" i="1" l="1"/>
  <c r="AA133" i="1"/>
  <c r="R122" i="1"/>
  <c r="S122" i="1" s="1"/>
  <c r="X121" i="1"/>
  <c r="AA121" i="1" s="1"/>
  <c r="Q121" i="1"/>
  <c r="N121" i="1"/>
  <c r="O121" i="1"/>
  <c r="P121" i="1"/>
  <c r="Q120" i="1"/>
  <c r="N120" i="1"/>
  <c r="O120" i="1"/>
  <c r="P120" i="1"/>
  <c r="X120" i="1"/>
  <c r="AA120" i="1" s="1"/>
  <c r="U116" i="1"/>
  <c r="U118" i="1"/>
  <c r="K119" i="1"/>
  <c r="L119" i="1"/>
  <c r="M119" i="1" s="1"/>
  <c r="K118" i="1"/>
  <c r="L118" i="1"/>
  <c r="M118" i="1" s="1"/>
  <c r="K117" i="1"/>
  <c r="L117" i="1"/>
  <c r="M117" i="1" s="1"/>
  <c r="K116" i="1"/>
  <c r="L116" i="1"/>
  <c r="M116" i="1" s="1"/>
  <c r="U119" i="1"/>
  <c r="U117" i="1"/>
  <c r="R120" i="1" l="1"/>
  <c r="S120" i="1" s="1"/>
  <c r="Q117" i="1"/>
  <c r="N117" i="1"/>
  <c r="O117" i="1"/>
  <c r="P117" i="1"/>
  <c r="Q116" i="1"/>
  <c r="N116" i="1"/>
  <c r="O116" i="1"/>
  <c r="P116" i="1"/>
  <c r="Q118" i="1"/>
  <c r="N118" i="1"/>
  <c r="O118" i="1"/>
  <c r="P118" i="1"/>
  <c r="Q119" i="1"/>
  <c r="N119" i="1"/>
  <c r="O119" i="1"/>
  <c r="P119" i="1"/>
  <c r="R121" i="1"/>
  <c r="S121" i="1" s="1"/>
  <c r="X117" i="1"/>
  <c r="AA117" i="1" s="1"/>
  <c r="X116" i="1"/>
  <c r="AA116" i="1" s="1"/>
  <c r="X119" i="1"/>
  <c r="AA119" i="1" s="1"/>
  <c r="X118" i="1"/>
  <c r="AA118" i="1" s="1"/>
  <c r="K115" i="1"/>
  <c r="L115" i="1"/>
  <c r="M115" i="1" s="1"/>
  <c r="K114" i="1"/>
  <c r="L114" i="1"/>
  <c r="M114" i="1" s="1"/>
  <c r="K113" i="1"/>
  <c r="L113" i="1"/>
  <c r="M113" i="1" s="1"/>
  <c r="K112" i="1"/>
  <c r="L112" i="1"/>
  <c r="M112" i="1" s="1"/>
  <c r="I115" i="1"/>
  <c r="U115" i="1" s="1"/>
  <c r="I114" i="1"/>
  <c r="U114" i="1" s="1"/>
  <c r="I113" i="1"/>
  <c r="U113" i="1" s="1"/>
  <c r="I112" i="1"/>
  <c r="U112" i="1" s="1"/>
  <c r="R117" i="1" l="1"/>
  <c r="S117" i="1" s="1"/>
  <c r="Q113" i="1"/>
  <c r="N113" i="1"/>
  <c r="O113" i="1"/>
  <c r="P113" i="1"/>
  <c r="Q115" i="1"/>
  <c r="N115" i="1"/>
  <c r="O115" i="1"/>
  <c r="P115" i="1"/>
  <c r="R116" i="1"/>
  <c r="S116" i="1" s="1"/>
  <c r="N112" i="1"/>
  <c r="O112" i="1"/>
  <c r="P112" i="1"/>
  <c r="Q112" i="1"/>
  <c r="Q114" i="1"/>
  <c r="N114" i="1"/>
  <c r="O114" i="1"/>
  <c r="P114" i="1"/>
  <c r="R119" i="1"/>
  <c r="S119" i="1" s="1"/>
  <c r="R118" i="1"/>
  <c r="S118" i="1" s="1"/>
  <c r="X115" i="1"/>
  <c r="AA115" i="1" s="1"/>
  <c r="X114" i="1"/>
  <c r="AA114" i="1" s="1"/>
  <c r="X113" i="1"/>
  <c r="AA113" i="1" s="1"/>
  <c r="X112" i="1"/>
  <c r="AA112" i="1" s="1"/>
  <c r="I111" i="1"/>
  <c r="U111" i="1" s="1"/>
  <c r="K111" i="1"/>
  <c r="L111" i="1"/>
  <c r="M111" i="1" s="1"/>
  <c r="I109" i="1"/>
  <c r="U109" i="1" s="1"/>
  <c r="K109" i="1"/>
  <c r="L109" i="1"/>
  <c r="M109" i="1" s="1"/>
  <c r="I110" i="1"/>
  <c r="U110" i="1" s="1"/>
  <c r="K110" i="1"/>
  <c r="L110" i="1"/>
  <c r="M110" i="1" s="1"/>
  <c r="R114" i="1" l="1"/>
  <c r="S114" i="1" s="1"/>
  <c r="T114" i="1" s="1"/>
  <c r="N110" i="1"/>
  <c r="O110" i="1"/>
  <c r="P110" i="1"/>
  <c r="Q110" i="1"/>
  <c r="N111" i="1"/>
  <c r="O111" i="1"/>
  <c r="P111" i="1"/>
  <c r="Q111" i="1"/>
  <c r="X109" i="1"/>
  <c r="AA109" i="1" s="1"/>
  <c r="N109" i="1"/>
  <c r="O109" i="1"/>
  <c r="P109" i="1"/>
  <c r="Q109" i="1"/>
  <c r="R112" i="1"/>
  <c r="S112" i="1" s="1"/>
  <c r="T112" i="1" s="1"/>
  <c r="R115" i="1"/>
  <c r="S115" i="1" s="1"/>
  <c r="T115" i="1" s="1"/>
  <c r="R113" i="1"/>
  <c r="S113" i="1" s="1"/>
  <c r="T113" i="1" s="1"/>
  <c r="X111" i="1"/>
  <c r="AA111" i="1" s="1"/>
  <c r="X110" i="1"/>
  <c r="AA110" i="1" s="1"/>
  <c r="K108" i="1"/>
  <c r="L108" i="1"/>
  <c r="M108" i="1" s="1"/>
  <c r="X108" i="1" s="1"/>
  <c r="K107" i="1"/>
  <c r="L107" i="1"/>
  <c r="M107" i="1" s="1"/>
  <c r="X107" i="1" s="1"/>
  <c r="I108" i="1"/>
  <c r="U108" i="1" s="1"/>
  <c r="I107" i="1"/>
  <c r="U107" i="1" s="1"/>
  <c r="AA107" i="1" l="1"/>
  <c r="AA108" i="1"/>
  <c r="R110" i="1"/>
  <c r="S110" i="1" s="1"/>
  <c r="T110" i="1" s="1"/>
  <c r="R109" i="1"/>
  <c r="S109" i="1" s="1"/>
  <c r="T109" i="1" s="1"/>
  <c r="R111" i="1"/>
  <c r="S111" i="1" s="1"/>
  <c r="T111" i="1" s="1"/>
  <c r="Q108" i="1"/>
  <c r="N108" i="1"/>
  <c r="O108" i="1"/>
  <c r="P108" i="1"/>
  <c r="Q107" i="1"/>
  <c r="O107" i="1"/>
  <c r="P107" i="1"/>
  <c r="N107" i="1"/>
  <c r="I106" i="1"/>
  <c r="U106" i="1" s="1"/>
  <c r="I105" i="1"/>
  <c r="U105" i="1" s="1"/>
  <c r="I104" i="1"/>
  <c r="U104" i="1" s="1"/>
  <c r="I103" i="1"/>
  <c r="U103" i="1" s="1"/>
  <c r="R108" i="1" l="1"/>
  <c r="S108" i="1" s="1"/>
  <c r="T108" i="1" s="1"/>
  <c r="R107" i="1"/>
  <c r="S107" i="1" s="1"/>
  <c r="T107" i="1" s="1"/>
  <c r="I102" i="1"/>
  <c r="U102" i="1" l="1"/>
  <c r="I100" i="1"/>
  <c r="U100" i="1" s="1"/>
  <c r="K103" i="1"/>
  <c r="I95" i="1"/>
  <c r="I96" i="1"/>
  <c r="U96" i="1" s="1"/>
  <c r="I97" i="1"/>
  <c r="U97" i="1" s="1"/>
  <c r="I98" i="1"/>
  <c r="U98" i="1" s="1"/>
  <c r="I99" i="1"/>
  <c r="U99" i="1" s="1"/>
  <c r="I101" i="1"/>
  <c r="U101" i="1" s="1"/>
  <c r="K97" i="1"/>
  <c r="L97" i="1"/>
  <c r="M97" i="1" s="1"/>
  <c r="X97" i="1" s="1"/>
  <c r="K98" i="1"/>
  <c r="L98" i="1"/>
  <c r="M98" i="1" s="1"/>
  <c r="P98" i="1" s="1"/>
  <c r="K99" i="1"/>
  <c r="L99" i="1"/>
  <c r="M99" i="1" s="1"/>
  <c r="X99" i="1" s="1"/>
  <c r="K100" i="1"/>
  <c r="L100" i="1"/>
  <c r="M100" i="1" s="1"/>
  <c r="X100" i="1" s="1"/>
  <c r="K101" i="1"/>
  <c r="L101" i="1"/>
  <c r="M101" i="1" s="1"/>
  <c r="X101" i="1" s="1"/>
  <c r="K102" i="1"/>
  <c r="L102" i="1"/>
  <c r="M102" i="1" s="1"/>
  <c r="L103" i="1"/>
  <c r="M103" i="1" s="1"/>
  <c r="X103" i="1" s="1"/>
  <c r="AA103" i="1" s="1"/>
  <c r="K104" i="1"/>
  <c r="L104" i="1"/>
  <c r="M104" i="1" s="1"/>
  <c r="X104" i="1" s="1"/>
  <c r="AA104" i="1" s="1"/>
  <c r="K105" i="1"/>
  <c r="L105" i="1"/>
  <c r="M105" i="1" s="1"/>
  <c r="X105" i="1" s="1"/>
  <c r="AA105" i="1" s="1"/>
  <c r="K106" i="1"/>
  <c r="L106" i="1"/>
  <c r="M106" i="1" s="1"/>
  <c r="P106" i="1" s="1"/>
  <c r="AA100" i="1" l="1"/>
  <c r="AA99" i="1"/>
  <c r="AA97" i="1"/>
  <c r="AA101" i="1"/>
  <c r="Q106" i="1"/>
  <c r="X106" i="1"/>
  <c r="AA106" i="1" s="1"/>
  <c r="P102" i="1"/>
  <c r="Q102" i="1"/>
  <c r="X102" i="1"/>
  <c r="AA102" i="1" s="1"/>
  <c r="O102" i="1"/>
  <c r="X98" i="1"/>
  <c r="AA98" i="1" s="1"/>
  <c r="Q98" i="1"/>
  <c r="N104" i="1"/>
  <c r="O104" i="1"/>
  <c r="P104" i="1"/>
  <c r="Q104" i="1"/>
  <c r="O105" i="1"/>
  <c r="P105" i="1"/>
  <c r="Q105" i="1"/>
  <c r="N105" i="1"/>
  <c r="O101" i="1"/>
  <c r="P101" i="1"/>
  <c r="Q101" i="1"/>
  <c r="N101" i="1"/>
  <c r="Q99" i="1"/>
  <c r="N99" i="1"/>
  <c r="O99" i="1"/>
  <c r="P99" i="1"/>
  <c r="O97" i="1"/>
  <c r="P97" i="1"/>
  <c r="Q97" i="1"/>
  <c r="N97" i="1"/>
  <c r="Q103" i="1"/>
  <c r="N103" i="1"/>
  <c r="O103" i="1"/>
  <c r="P103" i="1"/>
  <c r="N100" i="1"/>
  <c r="O100" i="1"/>
  <c r="P100" i="1"/>
  <c r="Q100" i="1"/>
  <c r="O106" i="1"/>
  <c r="O98" i="1"/>
  <c r="N106" i="1"/>
  <c r="N102" i="1"/>
  <c r="N98" i="1"/>
  <c r="U95" i="1"/>
  <c r="K95" i="1"/>
  <c r="L95" i="1"/>
  <c r="M95" i="1" s="1"/>
  <c r="X95" i="1" s="1"/>
  <c r="K96" i="1"/>
  <c r="L96" i="1"/>
  <c r="M96" i="1" s="1"/>
  <c r="X96" i="1" s="1"/>
  <c r="AA96" i="1" s="1"/>
  <c r="K94" i="1"/>
  <c r="L94" i="1"/>
  <c r="M94" i="1" s="1"/>
  <c r="K93" i="1"/>
  <c r="L93" i="1"/>
  <c r="M93" i="1" s="1"/>
  <c r="X93" i="1" s="1"/>
  <c r="I94" i="1"/>
  <c r="U94" i="1" s="1"/>
  <c r="I93" i="1"/>
  <c r="U93" i="1" s="1"/>
  <c r="AA95" i="1" l="1"/>
  <c r="AA93" i="1"/>
  <c r="R105" i="1"/>
  <c r="S105" i="1" s="1"/>
  <c r="T105" i="1" s="1"/>
  <c r="P94" i="1"/>
  <c r="X94" i="1"/>
  <c r="AA94" i="1" s="1"/>
  <c r="R98" i="1"/>
  <c r="S98" i="1" s="1"/>
  <c r="T98" i="1" s="1"/>
  <c r="R106" i="1"/>
  <c r="S106" i="1" s="1"/>
  <c r="T106" i="1" s="1"/>
  <c r="R102" i="1"/>
  <c r="S102" i="1" s="1"/>
  <c r="T102" i="1" s="1"/>
  <c r="R101" i="1"/>
  <c r="S101" i="1" s="1"/>
  <c r="T101" i="1" s="1"/>
  <c r="R97" i="1"/>
  <c r="S97" i="1" s="1"/>
  <c r="T97" i="1" s="1"/>
  <c r="R99" i="1"/>
  <c r="S99" i="1" s="1"/>
  <c r="T99" i="1" s="1"/>
  <c r="R100" i="1"/>
  <c r="S100" i="1" s="1"/>
  <c r="T100" i="1" s="1"/>
  <c r="R103" i="1"/>
  <c r="S103" i="1" s="1"/>
  <c r="T103" i="1" s="1"/>
  <c r="R104" i="1"/>
  <c r="S104" i="1" s="1"/>
  <c r="T104" i="1" s="1"/>
  <c r="O95" i="1"/>
  <c r="P95" i="1"/>
  <c r="Q95" i="1"/>
  <c r="N95" i="1"/>
  <c r="Q96" i="1"/>
  <c r="P96" i="1"/>
  <c r="N96" i="1"/>
  <c r="O96" i="1"/>
  <c r="Q94" i="1"/>
  <c r="O94" i="1"/>
  <c r="N94" i="1"/>
  <c r="Q93" i="1"/>
  <c r="O93" i="1"/>
  <c r="P93" i="1"/>
  <c r="N93" i="1"/>
  <c r="K91" i="1"/>
  <c r="L91" i="1"/>
  <c r="M91" i="1" s="1"/>
  <c r="O91" i="1" s="1"/>
  <c r="K92" i="1"/>
  <c r="L92" i="1"/>
  <c r="M92" i="1" s="1"/>
  <c r="X92" i="1" s="1"/>
  <c r="I92" i="1"/>
  <c r="U92" i="1" s="1"/>
  <c r="I91" i="1"/>
  <c r="U91" i="1" s="1"/>
  <c r="AA92" i="1" l="1"/>
  <c r="R95" i="1"/>
  <c r="S95" i="1" s="1"/>
  <c r="T95" i="1" s="1"/>
  <c r="N91" i="1"/>
  <c r="R94" i="1"/>
  <c r="S94" i="1" s="1"/>
  <c r="T94" i="1" s="1"/>
  <c r="R96" i="1"/>
  <c r="S96" i="1" s="1"/>
  <c r="T96" i="1" s="1"/>
  <c r="R93" i="1"/>
  <c r="S93" i="1" s="1"/>
  <c r="T93" i="1" s="1"/>
  <c r="X91" i="1"/>
  <c r="AA91" i="1" s="1"/>
  <c r="P92" i="1"/>
  <c r="O92" i="1"/>
  <c r="Q92" i="1"/>
  <c r="N92" i="1"/>
  <c r="P91" i="1"/>
  <c r="Q91" i="1"/>
  <c r="R92" i="1" l="1"/>
  <c r="S92" i="1" s="1"/>
  <c r="T92" i="1" s="1"/>
  <c r="R91" i="1"/>
  <c r="S91" i="1" s="1"/>
  <c r="T91" i="1" s="1"/>
  <c r="K90" i="1"/>
  <c r="L90" i="1"/>
  <c r="M90" i="1" s="1"/>
  <c r="X90" i="1" s="1"/>
  <c r="K89" i="1"/>
  <c r="L89" i="1"/>
  <c r="M89" i="1" s="1"/>
  <c r="X89" i="1" s="1"/>
  <c r="I90" i="1"/>
  <c r="U90" i="1" s="1"/>
  <c r="I89" i="1"/>
  <c r="U89" i="1" s="1"/>
  <c r="AA89" i="1" l="1"/>
  <c r="AA90" i="1"/>
  <c r="Q90" i="1"/>
  <c r="N90" i="1"/>
  <c r="O90" i="1"/>
  <c r="P90" i="1"/>
  <c r="Q89" i="1"/>
  <c r="N89" i="1"/>
  <c r="O89" i="1"/>
  <c r="P89" i="1"/>
  <c r="K85" i="1"/>
  <c r="L85" i="1"/>
  <c r="M85" i="1" s="1"/>
  <c r="X85" i="1" s="1"/>
  <c r="K86" i="1"/>
  <c r="L86" i="1"/>
  <c r="M86" i="1" s="1"/>
  <c r="X86" i="1" s="1"/>
  <c r="K87" i="1"/>
  <c r="L87" i="1"/>
  <c r="M87" i="1" s="1"/>
  <c r="K88" i="1"/>
  <c r="L88" i="1"/>
  <c r="M88" i="1" s="1"/>
  <c r="X88" i="1" s="1"/>
  <c r="K84" i="1"/>
  <c r="L84" i="1"/>
  <c r="M84" i="1" s="1"/>
  <c r="O84" i="1" s="1"/>
  <c r="I85" i="1"/>
  <c r="U85" i="1" s="1"/>
  <c r="I86" i="1"/>
  <c r="U86" i="1" s="1"/>
  <c r="AA86" i="1" s="1"/>
  <c r="I87" i="1"/>
  <c r="U87" i="1" s="1"/>
  <c r="I88" i="1"/>
  <c r="U88" i="1" s="1"/>
  <c r="I84" i="1"/>
  <c r="U84" i="1" s="1"/>
  <c r="AA85" i="1" l="1"/>
  <c r="AA88" i="1"/>
  <c r="O87" i="1"/>
  <c r="X87" i="1"/>
  <c r="AA87" i="1" s="1"/>
  <c r="R90" i="1"/>
  <c r="S90" i="1" s="1"/>
  <c r="T90" i="1" s="1"/>
  <c r="R89" i="1"/>
  <c r="S89" i="1" s="1"/>
  <c r="T89" i="1" s="1"/>
  <c r="Q87" i="1"/>
  <c r="N87" i="1"/>
  <c r="O85" i="1"/>
  <c r="N85" i="1"/>
  <c r="Q85" i="1"/>
  <c r="N84" i="1"/>
  <c r="Q86" i="1"/>
  <c r="N86" i="1"/>
  <c r="O86" i="1"/>
  <c r="P86" i="1"/>
  <c r="Q88" i="1"/>
  <c r="N88" i="1"/>
  <c r="O88" i="1"/>
  <c r="P88" i="1"/>
  <c r="P87" i="1"/>
  <c r="P85" i="1"/>
  <c r="Q84" i="1"/>
  <c r="P84" i="1"/>
  <c r="X84" i="1"/>
  <c r="AA84" i="1" s="1"/>
  <c r="I60" i="1"/>
  <c r="U60" i="1" s="1"/>
  <c r="K60" i="1"/>
  <c r="L60" i="1"/>
  <c r="M60" i="1" s="1"/>
  <c r="N60" i="1" s="1"/>
  <c r="I61" i="1"/>
  <c r="U61" i="1" s="1"/>
  <c r="K61" i="1"/>
  <c r="L61" i="1"/>
  <c r="M61" i="1" s="1"/>
  <c r="N61" i="1" s="1"/>
  <c r="I62" i="1"/>
  <c r="U62" i="1" s="1"/>
  <c r="K62" i="1"/>
  <c r="L62" i="1"/>
  <c r="M62" i="1" s="1"/>
  <c r="N62" i="1" s="1"/>
  <c r="I63" i="1"/>
  <c r="U63" i="1" s="1"/>
  <c r="K63" i="1"/>
  <c r="L63" i="1"/>
  <c r="M63" i="1" s="1"/>
  <c r="I64" i="1"/>
  <c r="U64" i="1" s="1"/>
  <c r="K64" i="1"/>
  <c r="L64" i="1"/>
  <c r="M64" i="1" s="1"/>
  <c r="N64" i="1" s="1"/>
  <c r="I65" i="1"/>
  <c r="U65" i="1" s="1"/>
  <c r="K65" i="1"/>
  <c r="L65" i="1"/>
  <c r="M65" i="1" s="1"/>
  <c r="N65" i="1" s="1"/>
  <c r="I66" i="1"/>
  <c r="U66" i="1" s="1"/>
  <c r="K66" i="1"/>
  <c r="L66" i="1"/>
  <c r="M66" i="1" s="1"/>
  <c r="I67" i="1"/>
  <c r="U67" i="1" s="1"/>
  <c r="K67" i="1"/>
  <c r="L67" i="1"/>
  <c r="M67" i="1" s="1"/>
  <c r="I68" i="1"/>
  <c r="U68" i="1" s="1"/>
  <c r="K68" i="1"/>
  <c r="L68" i="1"/>
  <c r="M68" i="1" s="1"/>
  <c r="I69" i="1"/>
  <c r="U69" i="1" s="1"/>
  <c r="K69" i="1"/>
  <c r="L69" i="1"/>
  <c r="M69" i="1" s="1"/>
  <c r="I70" i="1"/>
  <c r="U70" i="1" s="1"/>
  <c r="K70" i="1"/>
  <c r="L70" i="1"/>
  <c r="M70" i="1" s="1"/>
  <c r="I71" i="1"/>
  <c r="U71" i="1" s="1"/>
  <c r="K71" i="1"/>
  <c r="L71" i="1"/>
  <c r="M71" i="1" s="1"/>
  <c r="N71" i="1" s="1"/>
  <c r="I72" i="1"/>
  <c r="U72" i="1" s="1"/>
  <c r="K72" i="1"/>
  <c r="L72" i="1"/>
  <c r="M72" i="1" s="1"/>
  <c r="I73" i="1"/>
  <c r="U73" i="1" s="1"/>
  <c r="K73" i="1"/>
  <c r="L73" i="1"/>
  <c r="M73" i="1" s="1"/>
  <c r="I74" i="1"/>
  <c r="U74" i="1" s="1"/>
  <c r="K74" i="1"/>
  <c r="L74" i="1"/>
  <c r="M74" i="1" s="1"/>
  <c r="I75" i="1"/>
  <c r="U75" i="1" s="1"/>
  <c r="K75" i="1"/>
  <c r="L75" i="1"/>
  <c r="M75" i="1" s="1"/>
  <c r="N75" i="1" s="1"/>
  <c r="I76" i="1"/>
  <c r="U76" i="1" s="1"/>
  <c r="K76" i="1"/>
  <c r="L76" i="1"/>
  <c r="M76" i="1" s="1"/>
  <c r="I77" i="1"/>
  <c r="U77" i="1" s="1"/>
  <c r="K77" i="1"/>
  <c r="L77" i="1"/>
  <c r="M77" i="1" s="1"/>
  <c r="I78" i="1"/>
  <c r="U78" i="1" s="1"/>
  <c r="K78" i="1"/>
  <c r="L78" i="1"/>
  <c r="M78" i="1" s="1"/>
  <c r="I79" i="1"/>
  <c r="U79" i="1" s="1"/>
  <c r="K79" i="1"/>
  <c r="L79" i="1"/>
  <c r="M79" i="1" s="1"/>
  <c r="I80" i="1"/>
  <c r="U80" i="1" s="1"/>
  <c r="K80" i="1"/>
  <c r="L80" i="1"/>
  <c r="M80" i="1" s="1"/>
  <c r="I81" i="1"/>
  <c r="U81" i="1" s="1"/>
  <c r="K81" i="1"/>
  <c r="L81" i="1"/>
  <c r="M81" i="1" s="1"/>
  <c r="I82" i="1"/>
  <c r="U82" i="1" s="1"/>
  <c r="K82" i="1"/>
  <c r="L82" i="1"/>
  <c r="M82" i="1" s="1"/>
  <c r="I83" i="1"/>
  <c r="U83" i="1" s="1"/>
  <c r="K83" i="1"/>
  <c r="L83" i="1"/>
  <c r="M83" i="1" s="1"/>
  <c r="I56" i="1"/>
  <c r="U56" i="1" s="1"/>
  <c r="K56" i="1"/>
  <c r="L56" i="1"/>
  <c r="M56" i="1" s="1"/>
  <c r="I57" i="1"/>
  <c r="U57" i="1" s="1"/>
  <c r="K57" i="1"/>
  <c r="L57" i="1"/>
  <c r="M57" i="1" s="1"/>
  <c r="P57" i="1" s="1"/>
  <c r="I58" i="1"/>
  <c r="U58" i="1" s="1"/>
  <c r="K58" i="1"/>
  <c r="L58" i="1"/>
  <c r="M58" i="1" s="1"/>
  <c r="I59" i="1"/>
  <c r="U59" i="1" s="1"/>
  <c r="K59" i="1"/>
  <c r="L59" i="1"/>
  <c r="M59" i="1" s="1"/>
  <c r="N59" i="1" s="1"/>
  <c r="K54" i="1"/>
  <c r="L54" i="1"/>
  <c r="M54" i="1" s="1"/>
  <c r="K55" i="1"/>
  <c r="L55" i="1"/>
  <c r="M55" i="1" s="1"/>
  <c r="I55" i="1"/>
  <c r="U55" i="1" s="1"/>
  <c r="I54" i="1"/>
  <c r="U54" i="1" s="1"/>
  <c r="R85" i="1" l="1"/>
  <c r="S85" i="1" s="1"/>
  <c r="T85" i="1" s="1"/>
  <c r="R88" i="1"/>
  <c r="S88" i="1" s="1"/>
  <c r="T88" i="1" s="1"/>
  <c r="R87" i="1"/>
  <c r="S87" i="1" s="1"/>
  <c r="T87" i="1" s="1"/>
  <c r="R84" i="1"/>
  <c r="S84" i="1" s="1"/>
  <c r="T84" i="1" s="1"/>
  <c r="R86" i="1"/>
  <c r="S86" i="1" s="1"/>
  <c r="T86" i="1" s="1"/>
  <c r="N77" i="1"/>
  <c r="Q77" i="1"/>
  <c r="X77" i="1"/>
  <c r="AA77" i="1" s="1"/>
  <c r="N80" i="1"/>
  <c r="X80" i="1"/>
  <c r="AA80" i="1" s="1"/>
  <c r="Q80" i="1"/>
  <c r="N79" i="1"/>
  <c r="X79" i="1"/>
  <c r="AA79" i="1" s="1"/>
  <c r="N78" i="1"/>
  <c r="X78" i="1"/>
  <c r="AA78" i="1" s="1"/>
  <c r="N83" i="1"/>
  <c r="X83" i="1"/>
  <c r="AA83" i="1" s="1"/>
  <c r="N82" i="1"/>
  <c r="X82" i="1"/>
  <c r="AA82" i="1" s="1"/>
  <c r="N81" i="1"/>
  <c r="X81" i="1"/>
  <c r="AA81" i="1" s="1"/>
  <c r="N67" i="1"/>
  <c r="X67" i="1"/>
  <c r="AA67" i="1" s="1"/>
  <c r="Q67" i="1"/>
  <c r="N66" i="1"/>
  <c r="X66" i="1"/>
  <c r="AA66" i="1" s="1"/>
  <c r="N76" i="1"/>
  <c r="Q76" i="1"/>
  <c r="X76" i="1"/>
  <c r="AA76" i="1" s="1"/>
  <c r="N74" i="1"/>
  <c r="X74" i="1"/>
  <c r="AA74" i="1" s="1"/>
  <c r="N73" i="1"/>
  <c r="X73" i="1"/>
  <c r="AA73" i="1" s="1"/>
  <c r="N72" i="1"/>
  <c r="X72" i="1"/>
  <c r="AA72" i="1" s="1"/>
  <c r="N70" i="1"/>
  <c r="X70" i="1"/>
  <c r="AA70" i="1" s="1"/>
  <c r="N69" i="1"/>
  <c r="X69" i="1"/>
  <c r="AA69" i="1" s="1"/>
  <c r="N68" i="1"/>
  <c r="X68" i="1"/>
  <c r="AA68" i="1" s="1"/>
  <c r="X65" i="1"/>
  <c r="AA65" i="1" s="1"/>
  <c r="X75" i="1"/>
  <c r="AA75" i="1" s="1"/>
  <c r="X71" i="1"/>
  <c r="AA71" i="1" s="1"/>
  <c r="Q65" i="1"/>
  <c r="X64" i="1"/>
  <c r="AA64" i="1" s="1"/>
  <c r="N63" i="1"/>
  <c r="X63" i="1"/>
  <c r="AA63" i="1" s="1"/>
  <c r="X57" i="1"/>
  <c r="AA57" i="1" s="1"/>
  <c r="O57" i="1"/>
  <c r="X62" i="1"/>
  <c r="AA62" i="1" s="1"/>
  <c r="Q62" i="1"/>
  <c r="X61" i="1"/>
  <c r="AA61" i="1" s="1"/>
  <c r="X60" i="1"/>
  <c r="AA60" i="1" s="1"/>
  <c r="Q60" i="1"/>
  <c r="Q57" i="1"/>
  <c r="N57" i="1"/>
  <c r="O56" i="1"/>
  <c r="N56" i="1"/>
  <c r="Q82" i="1"/>
  <c r="Q81" i="1"/>
  <c r="Q78" i="1"/>
  <c r="Q75" i="1"/>
  <c r="Q73" i="1"/>
  <c r="Q66" i="1"/>
  <c r="Q64" i="1"/>
  <c r="Q63" i="1"/>
  <c r="Q61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Q70" i="1"/>
  <c r="Q69" i="1"/>
  <c r="O83" i="1"/>
  <c r="O82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Q83" i="1"/>
  <c r="Q79" i="1"/>
  <c r="Q74" i="1"/>
  <c r="Q72" i="1"/>
  <c r="Q71" i="1"/>
  <c r="Q68" i="1"/>
  <c r="O81" i="1"/>
  <c r="O80" i="1"/>
  <c r="Q58" i="1"/>
  <c r="P58" i="1"/>
  <c r="N58" i="1"/>
  <c r="O58" i="1"/>
  <c r="X58" i="1"/>
  <c r="AA58" i="1" s="1"/>
  <c r="O59" i="1"/>
  <c r="P56" i="1"/>
  <c r="Q59" i="1"/>
  <c r="P59" i="1"/>
  <c r="Q56" i="1"/>
  <c r="X59" i="1"/>
  <c r="AA59" i="1" s="1"/>
  <c r="X56" i="1"/>
  <c r="AA56" i="1" s="1"/>
  <c r="O55" i="1"/>
  <c r="N55" i="1"/>
  <c r="Q55" i="1"/>
  <c r="P54" i="1"/>
  <c r="Q54" i="1"/>
  <c r="N54" i="1"/>
  <c r="O54" i="1"/>
  <c r="X54" i="1"/>
  <c r="AA54" i="1" s="1"/>
  <c r="P55" i="1"/>
  <c r="X55" i="1"/>
  <c r="AA55" i="1" s="1"/>
  <c r="I53" i="1"/>
  <c r="R67" i="1" l="1"/>
  <c r="S67" i="1" s="1"/>
  <c r="T67" i="1" s="1"/>
  <c r="R82" i="1"/>
  <c r="S82" i="1" s="1"/>
  <c r="T82" i="1" s="1"/>
  <c r="R80" i="1"/>
  <c r="S80" i="1" s="1"/>
  <c r="T80" i="1" s="1"/>
  <c r="R81" i="1"/>
  <c r="S81" i="1" s="1"/>
  <c r="T81" i="1" s="1"/>
  <c r="R76" i="1"/>
  <c r="S76" i="1" s="1"/>
  <c r="T76" i="1" s="1"/>
  <c r="R73" i="1"/>
  <c r="S73" i="1" s="1"/>
  <c r="T73" i="1" s="1"/>
  <c r="R77" i="1"/>
  <c r="S77" i="1" s="1"/>
  <c r="T77" i="1" s="1"/>
  <c r="R75" i="1"/>
  <c r="S75" i="1" s="1"/>
  <c r="T75" i="1" s="1"/>
  <c r="R79" i="1"/>
  <c r="S79" i="1" s="1"/>
  <c r="T79" i="1" s="1"/>
  <c r="R68" i="1"/>
  <c r="S68" i="1" s="1"/>
  <c r="T68" i="1" s="1"/>
  <c r="R65" i="1"/>
  <c r="S65" i="1" s="1"/>
  <c r="T65" i="1" s="1"/>
  <c r="R69" i="1"/>
  <c r="S69" i="1" s="1"/>
  <c r="T69" i="1" s="1"/>
  <c r="R72" i="1"/>
  <c r="S72" i="1" s="1"/>
  <c r="T72" i="1" s="1"/>
  <c r="R66" i="1"/>
  <c r="S66" i="1" s="1"/>
  <c r="T66" i="1" s="1"/>
  <c r="R70" i="1"/>
  <c r="S70" i="1" s="1"/>
  <c r="T70" i="1" s="1"/>
  <c r="R74" i="1"/>
  <c r="S74" i="1" s="1"/>
  <c r="T74" i="1" s="1"/>
  <c r="R78" i="1"/>
  <c r="S78" i="1" s="1"/>
  <c r="T78" i="1" s="1"/>
  <c r="R83" i="1"/>
  <c r="S83" i="1" s="1"/>
  <c r="T83" i="1" s="1"/>
  <c r="R71" i="1"/>
  <c r="S71" i="1" s="1"/>
  <c r="T71" i="1" s="1"/>
  <c r="R64" i="1"/>
  <c r="S64" i="1" s="1"/>
  <c r="T64" i="1" s="1"/>
  <c r="R60" i="1"/>
  <c r="S60" i="1" s="1"/>
  <c r="T60" i="1" s="1"/>
  <c r="R63" i="1"/>
  <c r="S63" i="1" s="1"/>
  <c r="T63" i="1" s="1"/>
  <c r="R57" i="1"/>
  <c r="S57" i="1" s="1"/>
  <c r="T57" i="1" s="1"/>
  <c r="R62" i="1"/>
  <c r="S62" i="1" s="1"/>
  <c r="T62" i="1" s="1"/>
  <c r="R61" i="1"/>
  <c r="S61" i="1" s="1"/>
  <c r="T61" i="1" s="1"/>
  <c r="R59" i="1"/>
  <c r="S59" i="1" s="1"/>
  <c r="T59" i="1" s="1"/>
  <c r="R56" i="1"/>
  <c r="S56" i="1" s="1"/>
  <c r="T56" i="1" s="1"/>
  <c r="R55" i="1"/>
  <c r="S55" i="1" s="1"/>
  <c r="T55" i="1" s="1"/>
  <c r="R58" i="1"/>
  <c r="S58" i="1" s="1"/>
  <c r="T58" i="1" s="1"/>
  <c r="R54" i="1"/>
  <c r="S54" i="1" s="1"/>
  <c r="T54" i="1" s="1"/>
  <c r="I52" i="1" l="1"/>
  <c r="I51" i="1"/>
  <c r="I50" i="1"/>
  <c r="U50" i="1" s="1"/>
  <c r="I47" i="1" l="1"/>
  <c r="U47" i="1" s="1"/>
  <c r="I49" i="1"/>
  <c r="K49" i="1" l="1"/>
  <c r="L49" i="1"/>
  <c r="M49" i="1" s="1"/>
  <c r="X49" i="1" s="1"/>
  <c r="U49" i="1"/>
  <c r="K50" i="1"/>
  <c r="L50" i="1"/>
  <c r="M50" i="1" s="1"/>
  <c r="X50" i="1" s="1"/>
  <c r="AA50" i="1" s="1"/>
  <c r="K51" i="1"/>
  <c r="L51" i="1"/>
  <c r="M51" i="1" s="1"/>
  <c r="X51" i="1" s="1"/>
  <c r="U51" i="1"/>
  <c r="K52" i="1"/>
  <c r="L52" i="1"/>
  <c r="M52" i="1" s="1"/>
  <c r="X52" i="1" s="1"/>
  <c r="U52" i="1"/>
  <c r="K53" i="1"/>
  <c r="L53" i="1"/>
  <c r="M53" i="1" s="1"/>
  <c r="X53" i="1" s="1"/>
  <c r="U53" i="1"/>
  <c r="AA53" i="1" l="1"/>
  <c r="AA52" i="1"/>
  <c r="AA49" i="1"/>
  <c r="AA51" i="1"/>
  <c r="P53" i="1"/>
  <c r="O53" i="1"/>
  <c r="Q53" i="1"/>
  <c r="N53" i="1"/>
  <c r="P51" i="1"/>
  <c r="O51" i="1"/>
  <c r="Q51" i="1"/>
  <c r="N51" i="1"/>
  <c r="P50" i="1"/>
  <c r="Q50" i="1"/>
  <c r="N50" i="1"/>
  <c r="O50" i="1"/>
  <c r="P52" i="1"/>
  <c r="O52" i="1"/>
  <c r="Q52" i="1"/>
  <c r="N52" i="1"/>
  <c r="O49" i="1"/>
  <c r="P49" i="1"/>
  <c r="Q49" i="1"/>
  <c r="N49" i="1"/>
  <c r="R52" i="1" l="1"/>
  <c r="S52" i="1" s="1"/>
  <c r="T52" i="1" s="1"/>
  <c r="R51" i="1"/>
  <c r="S51" i="1" s="1"/>
  <c r="T51" i="1" s="1"/>
  <c r="R49" i="1"/>
  <c r="S49" i="1" s="1"/>
  <c r="T49" i="1" s="1"/>
  <c r="R50" i="1"/>
  <c r="S50" i="1" s="1"/>
  <c r="T50" i="1" s="1"/>
  <c r="R53" i="1"/>
  <c r="S53" i="1" s="1"/>
  <c r="T53" i="1" s="1"/>
  <c r="K27" i="1" l="1"/>
  <c r="K28" i="1"/>
  <c r="K23" i="1" l="1"/>
  <c r="K24" i="1"/>
  <c r="K25" i="1"/>
  <c r="K22" i="1"/>
  <c r="L27" i="1" l="1"/>
  <c r="M27" i="1" s="1"/>
  <c r="X27" i="1" s="1"/>
  <c r="L28" i="1"/>
  <c r="M28" i="1" s="1"/>
  <c r="X28" i="1" s="1"/>
  <c r="L29" i="1"/>
  <c r="M29" i="1" s="1"/>
  <c r="X29" i="1" s="1"/>
  <c r="L30" i="1"/>
  <c r="M30" i="1" s="1"/>
  <c r="X30" i="1" s="1"/>
  <c r="L31" i="1"/>
  <c r="M31" i="1" s="1"/>
  <c r="P31" i="1" s="1"/>
  <c r="L32" i="1"/>
  <c r="M32" i="1" s="1"/>
  <c r="P32" i="1" s="1"/>
  <c r="L33" i="1"/>
  <c r="M33" i="1" s="1"/>
  <c r="L34" i="1"/>
  <c r="M34" i="1" s="1"/>
  <c r="L35" i="1"/>
  <c r="M35" i="1" s="1"/>
  <c r="P35" i="1" s="1"/>
  <c r="L36" i="1"/>
  <c r="M36" i="1" s="1"/>
  <c r="P36" i="1" s="1"/>
  <c r="L37" i="1"/>
  <c r="M37" i="1" s="1"/>
  <c r="P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Q45" i="1" s="1"/>
  <c r="K26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I27" i="1"/>
  <c r="U27" i="1" s="1"/>
  <c r="I28" i="1"/>
  <c r="U28" i="1" s="1"/>
  <c r="I29" i="1"/>
  <c r="U29" i="1" s="1"/>
  <c r="I30" i="1"/>
  <c r="U30" i="1" s="1"/>
  <c r="I31" i="1"/>
  <c r="U31" i="1" s="1"/>
  <c r="I32" i="1"/>
  <c r="U32" i="1" s="1"/>
  <c r="I33" i="1"/>
  <c r="U33" i="1" s="1"/>
  <c r="I34" i="1"/>
  <c r="U34" i="1" s="1"/>
  <c r="I35" i="1"/>
  <c r="U35" i="1" s="1"/>
  <c r="I36" i="1"/>
  <c r="U36" i="1" s="1"/>
  <c r="I37" i="1"/>
  <c r="U37" i="1" s="1"/>
  <c r="I38" i="1"/>
  <c r="U38" i="1" s="1"/>
  <c r="I39" i="1"/>
  <c r="U39" i="1" s="1"/>
  <c r="I40" i="1"/>
  <c r="U40" i="1" s="1"/>
  <c r="I41" i="1"/>
  <c r="U41" i="1" s="1"/>
  <c r="I42" i="1"/>
  <c r="U42" i="1" s="1"/>
  <c r="I43" i="1"/>
  <c r="U43" i="1" s="1"/>
  <c r="I44" i="1"/>
  <c r="U44" i="1" s="1"/>
  <c r="I45" i="1"/>
  <c r="U45" i="1" s="1"/>
  <c r="I46" i="1"/>
  <c r="U46" i="1" s="1"/>
  <c r="K20" i="1"/>
  <c r="K21" i="1"/>
  <c r="K47" i="1"/>
  <c r="K48" i="1"/>
  <c r="L20" i="1"/>
  <c r="M20" i="1" s="1"/>
  <c r="L21" i="1"/>
  <c r="M21" i="1" s="1"/>
  <c r="L22" i="1"/>
  <c r="M22" i="1" s="1"/>
  <c r="L23" i="1"/>
  <c r="M23" i="1" s="1"/>
  <c r="L24" i="1"/>
  <c r="M24" i="1" s="1"/>
  <c r="N24" i="1" s="1"/>
  <c r="L25" i="1"/>
  <c r="M25" i="1" s="1"/>
  <c r="N25" i="1" s="1"/>
  <c r="L26" i="1"/>
  <c r="M26" i="1" s="1"/>
  <c r="L46" i="1"/>
  <c r="I20" i="1"/>
  <c r="U20" i="1" s="1"/>
  <c r="I21" i="1"/>
  <c r="U21" i="1" s="1"/>
  <c r="I22" i="1"/>
  <c r="U22" i="1" s="1"/>
  <c r="I23" i="1"/>
  <c r="U23" i="1" s="1"/>
  <c r="I24" i="1"/>
  <c r="U24" i="1" s="1"/>
  <c r="I25" i="1"/>
  <c r="U25" i="1" s="1"/>
  <c r="I26" i="1"/>
  <c r="U26" i="1" s="1"/>
  <c r="AA28" i="1" l="1"/>
  <c r="AA27" i="1"/>
  <c r="AA30" i="1"/>
  <c r="AA29" i="1"/>
  <c r="N45" i="1"/>
  <c r="X45" i="1"/>
  <c r="AA45" i="1" s="1"/>
  <c r="P45" i="1"/>
  <c r="N44" i="1"/>
  <c r="X44" i="1"/>
  <c r="AA44" i="1" s="1"/>
  <c r="P44" i="1"/>
  <c r="Q44" i="1"/>
  <c r="N43" i="1"/>
  <c r="X43" i="1"/>
  <c r="AA43" i="1" s="1"/>
  <c r="Q43" i="1"/>
  <c r="P43" i="1"/>
  <c r="N42" i="1"/>
  <c r="X42" i="1"/>
  <c r="AA42" i="1" s="1"/>
  <c r="P42" i="1"/>
  <c r="Q42" i="1"/>
  <c r="N41" i="1"/>
  <c r="X41" i="1"/>
  <c r="AA41" i="1" s="1"/>
  <c r="Q41" i="1"/>
  <c r="P41" i="1"/>
  <c r="N40" i="1"/>
  <c r="X40" i="1"/>
  <c r="AA40" i="1" s="1"/>
  <c r="P40" i="1"/>
  <c r="Q40" i="1"/>
  <c r="N39" i="1"/>
  <c r="X39" i="1"/>
  <c r="AA39" i="1" s="1"/>
  <c r="Q39" i="1"/>
  <c r="P39" i="1"/>
  <c r="N38" i="1"/>
  <c r="X38" i="1"/>
  <c r="AA38" i="1" s="1"/>
  <c r="Q38" i="1"/>
  <c r="P38" i="1"/>
  <c r="Q37" i="1"/>
  <c r="N37" i="1"/>
  <c r="X37" i="1"/>
  <c r="AA37" i="1" s="1"/>
  <c r="N36" i="1"/>
  <c r="X36" i="1"/>
  <c r="AA36" i="1" s="1"/>
  <c r="Q36" i="1"/>
  <c r="Q35" i="1"/>
  <c r="N35" i="1"/>
  <c r="X35" i="1"/>
  <c r="AA35" i="1" s="1"/>
  <c r="N34" i="1"/>
  <c r="X34" i="1"/>
  <c r="AA34" i="1" s="1"/>
  <c r="Q34" i="1"/>
  <c r="P34" i="1"/>
  <c r="N33" i="1"/>
  <c r="X33" i="1"/>
  <c r="AA33" i="1" s="1"/>
  <c r="Q33" i="1"/>
  <c r="P33" i="1"/>
  <c r="N32" i="1"/>
  <c r="X32" i="1"/>
  <c r="AA32" i="1" s="1"/>
  <c r="Q32" i="1"/>
  <c r="Q31" i="1"/>
  <c r="N31" i="1"/>
  <c r="X31" i="1"/>
  <c r="AA31" i="1" s="1"/>
  <c r="N30" i="1"/>
  <c r="Q30" i="1"/>
  <c r="P30" i="1"/>
  <c r="N29" i="1"/>
  <c r="P29" i="1"/>
  <c r="Q29" i="1"/>
  <c r="N28" i="1"/>
  <c r="P28" i="1"/>
  <c r="Q28" i="1"/>
  <c r="N27" i="1"/>
  <c r="P27" i="1"/>
  <c r="Q27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N26" i="1"/>
  <c r="X26" i="1"/>
  <c r="AA26" i="1" s="1"/>
  <c r="Q26" i="1"/>
  <c r="P26" i="1"/>
  <c r="X25" i="1"/>
  <c r="AA25" i="1" s="1"/>
  <c r="Q25" i="1"/>
  <c r="P25" i="1"/>
  <c r="N23" i="1"/>
  <c r="P23" i="1"/>
  <c r="Q23" i="1"/>
  <c r="X23" i="1"/>
  <c r="AA23" i="1" s="1"/>
  <c r="X24" i="1"/>
  <c r="AA24" i="1" s="1"/>
  <c r="Q24" i="1"/>
  <c r="P24" i="1"/>
  <c r="N21" i="1"/>
  <c r="P21" i="1"/>
  <c r="N22" i="1"/>
  <c r="P22" i="1"/>
  <c r="Q22" i="1"/>
  <c r="X22" i="1"/>
  <c r="AA22" i="1" s="1"/>
  <c r="X21" i="1"/>
  <c r="AA21" i="1" s="1"/>
  <c r="Q21" i="1"/>
  <c r="N20" i="1"/>
  <c r="X20" i="1"/>
  <c r="AA20" i="1" s="1"/>
  <c r="P20" i="1"/>
  <c r="Q20" i="1"/>
  <c r="O26" i="1"/>
  <c r="O25" i="1"/>
  <c r="O24" i="1"/>
  <c r="O23" i="1"/>
  <c r="O22" i="1"/>
  <c r="O21" i="1"/>
  <c r="O20" i="1"/>
  <c r="K16" i="1"/>
  <c r="K17" i="1"/>
  <c r="K18" i="1"/>
  <c r="K19" i="1"/>
  <c r="R24" i="1" l="1"/>
  <c r="S24" i="1" s="1"/>
  <c r="T24" i="1" s="1"/>
  <c r="R42" i="1"/>
  <c r="S42" i="1" s="1"/>
  <c r="T42" i="1" s="1"/>
  <c r="R31" i="1"/>
  <c r="S31" i="1" s="1"/>
  <c r="T31" i="1" s="1"/>
  <c r="R21" i="1"/>
  <c r="S21" i="1" s="1"/>
  <c r="T21" i="1" s="1"/>
  <c r="R44" i="1"/>
  <c r="S44" i="1" s="1"/>
  <c r="T44" i="1" s="1"/>
  <c r="R41" i="1"/>
  <c r="S41" i="1" s="1"/>
  <c r="T41" i="1" s="1"/>
  <c r="R30" i="1"/>
  <c r="S30" i="1" s="1"/>
  <c r="T30" i="1" s="1"/>
  <c r="R45" i="1"/>
  <c r="S45" i="1" s="1"/>
  <c r="T45" i="1" s="1"/>
  <c r="R43" i="1"/>
  <c r="S43" i="1" s="1"/>
  <c r="T43" i="1" s="1"/>
  <c r="R40" i="1"/>
  <c r="S40" i="1" s="1"/>
  <c r="T40" i="1" s="1"/>
  <c r="R39" i="1"/>
  <c r="S39" i="1" s="1"/>
  <c r="T39" i="1" s="1"/>
  <c r="R38" i="1"/>
  <c r="S38" i="1" s="1"/>
  <c r="T38" i="1" s="1"/>
  <c r="R37" i="1"/>
  <c r="S37" i="1" s="1"/>
  <c r="T37" i="1" s="1"/>
  <c r="R36" i="1"/>
  <c r="S36" i="1" s="1"/>
  <c r="T36" i="1" s="1"/>
  <c r="R35" i="1"/>
  <c r="S35" i="1" s="1"/>
  <c r="T35" i="1" s="1"/>
  <c r="R34" i="1"/>
  <c r="S34" i="1" s="1"/>
  <c r="T34" i="1" s="1"/>
  <c r="R33" i="1"/>
  <c r="S33" i="1" s="1"/>
  <c r="T33" i="1" s="1"/>
  <c r="R32" i="1"/>
  <c r="S32" i="1" s="1"/>
  <c r="T32" i="1" s="1"/>
  <c r="R28" i="1"/>
  <c r="S28" i="1" s="1"/>
  <c r="T28" i="1" s="1"/>
  <c r="R27" i="1"/>
  <c r="S27" i="1" s="1"/>
  <c r="T27" i="1" s="1"/>
  <c r="R29" i="1"/>
  <c r="S29" i="1" s="1"/>
  <c r="T29" i="1" s="1"/>
  <c r="R26" i="1"/>
  <c r="S26" i="1" s="1"/>
  <c r="T26" i="1" s="1"/>
  <c r="R25" i="1"/>
  <c r="S25" i="1" s="1"/>
  <c r="T25" i="1" s="1"/>
  <c r="R23" i="1"/>
  <c r="S23" i="1" s="1"/>
  <c r="T23" i="1" s="1"/>
  <c r="R22" i="1"/>
  <c r="S22" i="1" s="1"/>
  <c r="T22" i="1" s="1"/>
  <c r="R20" i="1"/>
  <c r="S20" i="1" s="1"/>
  <c r="T20" i="1" s="1"/>
  <c r="I15" i="1"/>
  <c r="U15" i="1" s="1"/>
  <c r="K15" i="1"/>
  <c r="L15" i="1"/>
  <c r="M15" i="1" s="1"/>
  <c r="I16" i="1"/>
  <c r="U16" i="1" s="1"/>
  <c r="L16" i="1"/>
  <c r="M16" i="1" s="1"/>
  <c r="X16" i="1" s="1"/>
  <c r="I17" i="1"/>
  <c r="U17" i="1" s="1"/>
  <c r="L17" i="1"/>
  <c r="M17" i="1" s="1"/>
  <c r="P17" i="1" s="1"/>
  <c r="I18" i="1"/>
  <c r="U18" i="1" s="1"/>
  <c r="L18" i="1"/>
  <c r="M18" i="1" s="1"/>
  <c r="X18" i="1" s="1"/>
  <c r="I19" i="1"/>
  <c r="U19" i="1" s="1"/>
  <c r="L19" i="1"/>
  <c r="M19" i="1" s="1"/>
  <c r="M46" i="1"/>
  <c r="X46" i="1" s="1"/>
  <c r="AA46" i="1" s="1"/>
  <c r="L47" i="1"/>
  <c r="M47" i="1" s="1"/>
  <c r="X47" i="1" s="1"/>
  <c r="AA47" i="1" s="1"/>
  <c r="I48" i="1"/>
  <c r="L48" i="1"/>
  <c r="M48" i="1" s="1"/>
  <c r="X48" i="1" s="1"/>
  <c r="K14" i="1"/>
  <c r="L14" i="1"/>
  <c r="M14" i="1" s="1"/>
  <c r="I14" i="1"/>
  <c r="U14" i="1" s="1"/>
  <c r="K13" i="1"/>
  <c r="L13" i="1"/>
  <c r="M13" i="1" s="1"/>
  <c r="I13" i="1"/>
  <c r="U13" i="1" s="1"/>
  <c r="AA18" i="1" l="1"/>
  <c r="AA16" i="1"/>
  <c r="U48" i="1"/>
  <c r="AA48" i="1" s="1"/>
  <c r="P47" i="1"/>
  <c r="N15" i="1"/>
  <c r="X15" i="1"/>
  <c r="AA15" i="1" s="1"/>
  <c r="P13" i="1"/>
  <c r="X13" i="1"/>
  <c r="AA13" i="1" s="1"/>
  <c r="P14" i="1"/>
  <c r="X14" i="1"/>
  <c r="AA14" i="1" s="1"/>
  <c r="Q14" i="1"/>
  <c r="N19" i="1"/>
  <c r="X19" i="1"/>
  <c r="AA19" i="1" s="1"/>
  <c r="X17" i="1"/>
  <c r="AA17" i="1" s="1"/>
  <c r="Q17" i="1"/>
  <c r="O47" i="1"/>
  <c r="O17" i="1"/>
  <c r="Q15" i="1"/>
  <c r="Q48" i="1"/>
  <c r="N48" i="1"/>
  <c r="P48" i="1"/>
  <c r="O48" i="1"/>
  <c r="O46" i="1"/>
  <c r="N46" i="1"/>
  <c r="P46" i="1"/>
  <c r="Q46" i="1"/>
  <c r="O16" i="1"/>
  <c r="P16" i="1"/>
  <c r="Q16" i="1"/>
  <c r="N16" i="1"/>
  <c r="Q18" i="1"/>
  <c r="N18" i="1"/>
  <c r="O18" i="1"/>
  <c r="P18" i="1"/>
  <c r="N47" i="1"/>
  <c r="P19" i="1"/>
  <c r="N17" i="1"/>
  <c r="P15" i="1"/>
  <c r="O19" i="1"/>
  <c r="O15" i="1"/>
  <c r="Q19" i="1"/>
  <c r="Q47" i="1"/>
  <c r="O14" i="1"/>
  <c r="N14" i="1"/>
  <c r="O13" i="1"/>
  <c r="N13" i="1"/>
  <c r="Q13" i="1"/>
  <c r="K12" i="1"/>
  <c r="L12" i="1"/>
  <c r="M12" i="1" s="1"/>
  <c r="I12" i="1"/>
  <c r="U12" i="1" s="1"/>
  <c r="R46" i="1" l="1"/>
  <c r="S46" i="1" s="1"/>
  <c r="T46" i="1" s="1"/>
  <c r="R15" i="1"/>
  <c r="S15" i="1" s="1"/>
  <c r="T15" i="1" s="1"/>
  <c r="P12" i="1"/>
  <c r="X12" i="1"/>
  <c r="AA12" i="1" s="1"/>
  <c r="R19" i="1"/>
  <c r="S19" i="1" s="1"/>
  <c r="T19" i="1" s="1"/>
  <c r="R16" i="1"/>
  <c r="S16" i="1" s="1"/>
  <c r="T16" i="1" s="1"/>
  <c r="R17" i="1"/>
  <c r="S17" i="1" s="1"/>
  <c r="T17" i="1" s="1"/>
  <c r="R47" i="1"/>
  <c r="S47" i="1" s="1"/>
  <c r="T47" i="1" s="1"/>
  <c r="R18" i="1"/>
  <c r="S18" i="1" s="1"/>
  <c r="T18" i="1" s="1"/>
  <c r="R48" i="1"/>
  <c r="S48" i="1" s="1"/>
  <c r="T48" i="1" s="1"/>
  <c r="R14" i="1"/>
  <c r="S14" i="1" s="1"/>
  <c r="T14" i="1" s="1"/>
  <c r="R13" i="1"/>
  <c r="S13" i="1" s="1"/>
  <c r="T13" i="1" s="1"/>
  <c r="O12" i="1"/>
  <c r="N12" i="1"/>
  <c r="Q12" i="1"/>
  <c r="R12" i="1" l="1"/>
  <c r="S12" i="1" s="1"/>
  <c r="T12" i="1" s="1"/>
  <c r="K11" i="1" l="1"/>
  <c r="L11" i="1"/>
  <c r="M11" i="1" s="1"/>
  <c r="X11" i="1" s="1"/>
  <c r="K10" i="1"/>
  <c r="L10" i="1"/>
  <c r="M10" i="1" s="1"/>
  <c r="X10" i="1" s="1"/>
  <c r="I11" i="1"/>
  <c r="U11" i="1" s="1"/>
  <c r="I10" i="1"/>
  <c r="U10" i="1" s="1"/>
  <c r="AA10" i="1" l="1"/>
  <c r="AA11" i="1"/>
  <c r="Q11" i="1"/>
  <c r="P11" i="1"/>
  <c r="N11" i="1"/>
  <c r="O11" i="1"/>
  <c r="Q10" i="1"/>
  <c r="N10" i="1"/>
  <c r="O10" i="1"/>
  <c r="P10" i="1"/>
  <c r="L358" i="1"/>
  <c r="M358" i="1" s="1"/>
  <c r="K358" i="1"/>
  <c r="I358" i="1"/>
  <c r="L357" i="1"/>
  <c r="M357" i="1" s="1"/>
  <c r="K357" i="1"/>
  <c r="I357" i="1"/>
  <c r="L9" i="1"/>
  <c r="M9" i="1" s="1"/>
  <c r="K9" i="1"/>
  <c r="I9" i="1"/>
  <c r="U9" i="1" s="1"/>
  <c r="L8" i="1"/>
  <c r="M8" i="1" s="1"/>
  <c r="K8" i="1"/>
  <c r="I8" i="1"/>
  <c r="U8" i="1" s="1"/>
  <c r="L7" i="1"/>
  <c r="M7" i="1" s="1"/>
  <c r="X7" i="1" s="1"/>
  <c r="K7" i="1"/>
  <c r="I7" i="1"/>
  <c r="U7" i="1" s="1"/>
  <c r="L6" i="1"/>
  <c r="M6" i="1" s="1"/>
  <c r="X6" i="1" s="1"/>
  <c r="K6" i="1"/>
  <c r="I6" i="1"/>
  <c r="U6" i="1" s="1"/>
  <c r="L5" i="1"/>
  <c r="M5" i="1" s="1"/>
  <c r="K5" i="1"/>
  <c r="I5" i="1"/>
  <c r="U5" i="1" s="1"/>
  <c r="AA6" i="1" l="1"/>
  <c r="V5" i="1"/>
  <c r="V6" i="1" s="1"/>
  <c r="AA7" i="1"/>
  <c r="R10" i="1"/>
  <c r="S10" i="1" s="1"/>
  <c r="T10" i="1" s="1"/>
  <c r="R11" i="1"/>
  <c r="S11" i="1" s="1"/>
  <c r="T11" i="1" s="1"/>
  <c r="Q9" i="1"/>
  <c r="X9" i="1"/>
  <c r="AA9" i="1" s="1"/>
  <c r="P8" i="1"/>
  <c r="X8" i="1"/>
  <c r="AA8" i="1" s="1"/>
  <c r="Q5" i="1"/>
  <c r="X5" i="1"/>
  <c r="Y5" i="1" s="1"/>
  <c r="Y6" i="1" s="1"/>
  <c r="Y7" i="1" s="1"/>
  <c r="Q6" i="1"/>
  <c r="O6" i="1"/>
  <c r="N7" i="1"/>
  <c r="P7" i="1"/>
  <c r="N6" i="1"/>
  <c r="O7" i="1"/>
  <c r="P5" i="1"/>
  <c r="N5" i="1"/>
  <c r="P6" i="1"/>
  <c r="Q7" i="1"/>
  <c r="O8" i="1"/>
  <c r="Q8" i="1"/>
  <c r="P9" i="1"/>
  <c r="N9" i="1"/>
  <c r="O5" i="1"/>
  <c r="N8" i="1"/>
  <c r="O9" i="1"/>
  <c r="AA5" i="1" l="1"/>
  <c r="AB5" i="1"/>
  <c r="V7" i="1"/>
  <c r="AB6" i="1"/>
  <c r="Y8" i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R8" i="1"/>
  <c r="S8" i="1" s="1"/>
  <c r="T8" i="1" s="1"/>
  <c r="R9" i="1"/>
  <c r="S9" i="1" s="1"/>
  <c r="T9" i="1" s="1"/>
  <c r="R6" i="1"/>
  <c r="S6" i="1" s="1"/>
  <c r="T6" i="1" s="1"/>
  <c r="R5" i="1"/>
  <c r="S5" i="1" s="1"/>
  <c r="T5" i="1" s="1"/>
  <c r="R7" i="1"/>
  <c r="S7" i="1" s="1"/>
  <c r="T7" i="1" s="1"/>
  <c r="V8" i="1" l="1"/>
  <c r="AB7" i="1"/>
  <c r="Y27" i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V9" i="1" l="1"/>
  <c r="AB8" i="1"/>
  <c r="Y82" i="1"/>
  <c r="V10" i="1" l="1"/>
  <c r="AB9" i="1"/>
  <c r="Y83" i="1"/>
  <c r="V11" i="1" l="1"/>
  <c r="AB10" i="1"/>
  <c r="Y84" i="1"/>
  <c r="V12" i="1" l="1"/>
  <c r="AB11" i="1"/>
  <c r="Y85" i="1"/>
  <c r="V13" i="1" l="1"/>
  <c r="AB12" i="1"/>
  <c r="Y86" i="1"/>
  <c r="V14" i="1" l="1"/>
  <c r="AB13" i="1"/>
  <c r="Y87" i="1"/>
  <c r="V15" i="1" l="1"/>
  <c r="AB14" i="1"/>
  <c r="Y88" i="1"/>
  <c r="V16" i="1" l="1"/>
  <c r="AB15" i="1"/>
  <c r="Y89" i="1"/>
  <c r="V17" i="1" l="1"/>
  <c r="AB16" i="1"/>
  <c r="Y90" i="1"/>
  <c r="V18" i="1" l="1"/>
  <c r="AB17" i="1"/>
  <c r="Y91" i="1"/>
  <c r="Y92" i="1" s="1"/>
  <c r="Y93" i="1" s="1"/>
  <c r="V19" i="1" l="1"/>
  <c r="AB18" i="1"/>
  <c r="Y94" i="1"/>
  <c r="V20" i="1" l="1"/>
  <c r="AB19" i="1"/>
  <c r="Y95" i="1"/>
  <c r="V21" i="1" l="1"/>
  <c r="AB20" i="1"/>
  <c r="Y96" i="1"/>
  <c r="V22" i="1" l="1"/>
  <c r="AB21" i="1"/>
  <c r="Y97" i="1"/>
  <c r="V23" i="1" l="1"/>
  <c r="AB22" i="1"/>
  <c r="Y98" i="1"/>
  <c r="V24" i="1" l="1"/>
  <c r="AB23" i="1"/>
  <c r="Y99" i="1"/>
  <c r="V25" i="1" l="1"/>
  <c r="AB24" i="1"/>
  <c r="Y100" i="1"/>
  <c r="V26" i="1" l="1"/>
  <c r="AB25" i="1"/>
  <c r="Y101" i="1"/>
  <c r="V27" i="1" l="1"/>
  <c r="AB26" i="1"/>
  <c r="Y102" i="1"/>
  <c r="V28" i="1" l="1"/>
  <c r="AB27" i="1"/>
  <c r="Y103" i="1"/>
  <c r="V29" i="1" l="1"/>
  <c r="AB28" i="1"/>
  <c r="Y104" i="1"/>
  <c r="V30" i="1" l="1"/>
  <c r="AB29" i="1"/>
  <c r="Y105" i="1"/>
  <c r="V31" i="1" l="1"/>
  <c r="AB30" i="1"/>
  <c r="Y106" i="1"/>
  <c r="Y107" i="1" s="1"/>
  <c r="Y108" i="1" l="1"/>
  <c r="V32" i="1"/>
  <c r="AB31" i="1"/>
  <c r="Y109" i="1" l="1"/>
  <c r="Y110" i="1" s="1"/>
  <c r="V33" i="1"/>
  <c r="AB32" i="1"/>
  <c r="Y111" i="1" l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V34" i="1"/>
  <c r="AB33" i="1"/>
  <c r="Y148" i="1" l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V35" i="1"/>
  <c r="AB34" i="1"/>
  <c r="Y210" i="1" l="1"/>
  <c r="V36" i="1"/>
  <c r="AB35" i="1"/>
  <c r="Y211" i="1" l="1"/>
  <c r="V37" i="1"/>
  <c r="AB36" i="1"/>
  <c r="Y212" i="1" l="1"/>
  <c r="V38" i="1"/>
  <c r="AB37" i="1"/>
  <c r="Y213" i="1" l="1"/>
  <c r="V39" i="1"/>
  <c r="AB38" i="1"/>
  <c r="Y214" i="1" l="1"/>
  <c r="V40" i="1"/>
  <c r="AB39" i="1"/>
  <c r="Y215" i="1" l="1"/>
  <c r="V41" i="1"/>
  <c r="AB40" i="1"/>
  <c r="Y216" i="1" l="1"/>
  <c r="V42" i="1"/>
  <c r="AB41" i="1"/>
  <c r="Y217" i="1" l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V43" i="1"/>
  <c r="AB42" i="1"/>
  <c r="V44" i="1" l="1"/>
  <c r="AB43" i="1"/>
  <c r="V45" i="1" l="1"/>
  <c r="AB44" i="1"/>
  <c r="V46" i="1" l="1"/>
  <c r="AB45" i="1"/>
  <c r="V47" i="1" l="1"/>
  <c r="AB46" i="1"/>
  <c r="V48" i="1" l="1"/>
  <c r="AB47" i="1"/>
  <c r="V49" i="1" l="1"/>
  <c r="AB48" i="1"/>
  <c r="V50" i="1" l="1"/>
  <c r="AB49" i="1"/>
  <c r="V51" i="1" l="1"/>
  <c r="AB50" i="1"/>
  <c r="V52" i="1" l="1"/>
  <c r="AB51" i="1"/>
  <c r="V53" i="1" l="1"/>
  <c r="AB52" i="1"/>
  <c r="V54" i="1" l="1"/>
  <c r="AB53" i="1"/>
  <c r="V55" i="1" l="1"/>
  <c r="AB54" i="1"/>
  <c r="V56" i="1" l="1"/>
  <c r="AB55" i="1"/>
  <c r="V57" i="1" l="1"/>
  <c r="AB56" i="1"/>
  <c r="V58" i="1" l="1"/>
  <c r="AB57" i="1"/>
  <c r="V59" i="1" l="1"/>
  <c r="AB58" i="1"/>
  <c r="V60" i="1" l="1"/>
  <c r="AB59" i="1"/>
  <c r="V61" i="1" l="1"/>
  <c r="AB60" i="1"/>
  <c r="V62" i="1" l="1"/>
  <c r="AB61" i="1"/>
  <c r="V63" i="1" l="1"/>
  <c r="AB62" i="1"/>
  <c r="V64" i="1" l="1"/>
  <c r="AB63" i="1"/>
  <c r="V65" i="1" l="1"/>
  <c r="AB64" i="1"/>
  <c r="V66" i="1" l="1"/>
  <c r="AB65" i="1"/>
  <c r="V67" i="1" l="1"/>
  <c r="AB66" i="1"/>
  <c r="V68" i="1" l="1"/>
  <c r="AB67" i="1"/>
  <c r="V69" i="1" l="1"/>
  <c r="AB68" i="1"/>
  <c r="V70" i="1" l="1"/>
  <c r="AB69" i="1"/>
  <c r="V71" i="1" l="1"/>
  <c r="AB70" i="1"/>
  <c r="V72" i="1" l="1"/>
  <c r="AB71" i="1"/>
  <c r="V73" i="1" l="1"/>
  <c r="AB72" i="1"/>
  <c r="V74" i="1" l="1"/>
  <c r="AB73" i="1"/>
  <c r="V75" i="1" l="1"/>
  <c r="AB74" i="1"/>
  <c r="V76" i="1" l="1"/>
  <c r="AB75" i="1"/>
  <c r="V77" i="1" l="1"/>
  <c r="AB76" i="1"/>
  <c r="V78" i="1" l="1"/>
  <c r="AB77" i="1"/>
  <c r="V79" i="1" l="1"/>
  <c r="AB78" i="1"/>
  <c r="V80" i="1" l="1"/>
  <c r="AB79" i="1"/>
  <c r="V81" i="1" l="1"/>
  <c r="AB80" i="1"/>
  <c r="V82" i="1" l="1"/>
  <c r="AB81" i="1"/>
  <c r="V83" i="1" l="1"/>
  <c r="AB82" i="1"/>
  <c r="V84" i="1" l="1"/>
  <c r="AB83" i="1"/>
  <c r="V85" i="1" l="1"/>
  <c r="AB84" i="1"/>
  <c r="V86" i="1" l="1"/>
  <c r="AB85" i="1"/>
  <c r="V87" i="1" l="1"/>
  <c r="AB86" i="1"/>
  <c r="V88" i="1" l="1"/>
  <c r="AB87" i="1"/>
  <c r="V89" i="1" l="1"/>
  <c r="AB88" i="1"/>
  <c r="V90" i="1" l="1"/>
  <c r="AB89" i="1"/>
  <c r="V91" i="1" l="1"/>
  <c r="AB90" i="1"/>
  <c r="V92" i="1" l="1"/>
  <c r="AB91" i="1"/>
  <c r="V93" i="1" l="1"/>
  <c r="AB92" i="1"/>
  <c r="V94" i="1" l="1"/>
  <c r="AB93" i="1"/>
  <c r="V95" i="1" l="1"/>
  <c r="AB94" i="1"/>
  <c r="V96" i="1" l="1"/>
  <c r="AB95" i="1"/>
  <c r="V97" i="1" l="1"/>
  <c r="AB96" i="1"/>
  <c r="V98" i="1" l="1"/>
  <c r="AB97" i="1"/>
  <c r="V99" i="1" l="1"/>
  <c r="AB98" i="1"/>
  <c r="V100" i="1" l="1"/>
  <c r="AB99" i="1"/>
  <c r="V101" i="1" l="1"/>
  <c r="AB100" i="1"/>
  <c r="V102" i="1" l="1"/>
  <c r="AB101" i="1"/>
  <c r="V103" i="1" l="1"/>
  <c r="AB102" i="1"/>
  <c r="V104" i="1" l="1"/>
  <c r="AB103" i="1"/>
  <c r="V105" i="1" l="1"/>
  <c r="AB104" i="1"/>
  <c r="V106" i="1" l="1"/>
  <c r="V107" i="1" s="1"/>
  <c r="AB105" i="1"/>
  <c r="V108" i="1" l="1"/>
  <c r="AB107" i="1"/>
  <c r="AB106" i="1"/>
  <c r="V109" i="1" l="1"/>
  <c r="AB108" i="1"/>
  <c r="AB109" i="1" l="1"/>
  <c r="V110" i="1"/>
  <c r="V111" i="1" l="1"/>
  <c r="AB110" i="1"/>
  <c r="AB111" i="1" l="1"/>
  <c r="V112" i="1"/>
  <c r="V113" i="1" l="1"/>
  <c r="AB112" i="1"/>
  <c r="V114" i="1" l="1"/>
  <c r="AB113" i="1"/>
  <c r="V115" i="1" l="1"/>
  <c r="AB114" i="1"/>
  <c r="AB115" i="1" l="1"/>
  <c r="V116" i="1"/>
  <c r="V117" i="1" l="1"/>
  <c r="AB116" i="1"/>
  <c r="V118" i="1" l="1"/>
  <c r="AB117" i="1"/>
  <c r="V119" i="1" l="1"/>
  <c r="V120" i="1" s="1"/>
  <c r="AB118" i="1"/>
  <c r="V121" i="1" l="1"/>
  <c r="AB120" i="1"/>
  <c r="AB119" i="1"/>
  <c r="V122" i="1" l="1"/>
  <c r="AB121" i="1"/>
  <c r="V123" i="1" l="1"/>
  <c r="V124" i="1" s="1"/>
  <c r="AB122" i="1"/>
  <c r="AB124" i="1" l="1"/>
  <c r="V125" i="1"/>
  <c r="AB123" i="1"/>
  <c r="AB125" i="1" l="1"/>
  <c r="V126" i="1"/>
  <c r="AB126" i="1" l="1"/>
  <c r="V127" i="1"/>
  <c r="V128" i="1" l="1"/>
  <c r="AB127" i="1"/>
  <c r="AB128" i="1" l="1"/>
  <c r="V129" i="1"/>
  <c r="AB129" i="1" l="1"/>
  <c r="V130" i="1"/>
  <c r="AB130" i="1" l="1"/>
  <c r="V131" i="1"/>
  <c r="V132" i="1" l="1"/>
  <c r="AB131" i="1"/>
  <c r="V133" i="1" l="1"/>
  <c r="AB132" i="1"/>
  <c r="AB133" i="1" l="1"/>
  <c r="V134" i="1"/>
  <c r="V135" i="1" l="1"/>
  <c r="AB134" i="1"/>
  <c r="V136" i="1" l="1"/>
  <c r="AB135" i="1"/>
  <c r="V137" i="1" l="1"/>
  <c r="AB136" i="1"/>
  <c r="V138" i="1" l="1"/>
  <c r="AB137" i="1"/>
  <c r="V139" i="1" l="1"/>
  <c r="AB139" i="1" s="1"/>
  <c r="AB138" i="1"/>
  <c r="V140" i="1" l="1"/>
  <c r="V141" i="1" l="1"/>
  <c r="AB140" i="1"/>
  <c r="V142" i="1" l="1"/>
  <c r="AB141" i="1"/>
  <c r="V143" i="1" l="1"/>
  <c r="AB142" i="1"/>
  <c r="V144" i="1" l="1"/>
  <c r="AB143" i="1"/>
  <c r="V145" i="1" l="1"/>
  <c r="AB145" i="1" s="1"/>
  <c r="AB144" i="1"/>
  <c r="V146" i="1" l="1"/>
  <c r="AB146" i="1" s="1"/>
  <c r="V147" i="1" l="1"/>
  <c r="AB147" i="1" l="1"/>
  <c r="V148" i="1"/>
  <c r="V149" i="1" l="1"/>
  <c r="AB148" i="1"/>
  <c r="AB149" i="1" l="1"/>
  <c r="V150" i="1"/>
  <c r="V151" i="1" l="1"/>
  <c r="AB150" i="1"/>
  <c r="V152" i="1" l="1"/>
  <c r="AB151" i="1"/>
  <c r="AB152" i="1" l="1"/>
  <c r="V153" i="1"/>
  <c r="AB153" i="1" l="1"/>
  <c r="V154" i="1"/>
  <c r="V155" i="1" l="1"/>
  <c r="AB154" i="1"/>
  <c r="V156" i="1" l="1"/>
  <c r="AB155" i="1"/>
  <c r="V157" i="1" l="1"/>
  <c r="AB156" i="1"/>
  <c r="AB157" i="1" l="1"/>
  <c r="V158" i="1"/>
  <c r="V159" i="1" l="1"/>
  <c r="AB158" i="1"/>
  <c r="AB159" i="1" l="1"/>
  <c r="V160" i="1"/>
  <c r="AB160" i="1" l="1"/>
  <c r="V161" i="1"/>
  <c r="AB161" i="1" l="1"/>
  <c r="V162" i="1"/>
  <c r="V163" i="1" l="1"/>
  <c r="AB162" i="1"/>
  <c r="AB163" i="1" l="1"/>
  <c r="V164" i="1"/>
  <c r="V165" i="1" l="1"/>
  <c r="AB164" i="1"/>
  <c r="AB165" i="1" l="1"/>
  <c r="V166" i="1"/>
  <c r="V167" i="1" l="1"/>
  <c r="AB166" i="1"/>
  <c r="AB167" i="1" l="1"/>
  <c r="V168" i="1"/>
  <c r="V169" i="1" l="1"/>
  <c r="AB168" i="1"/>
  <c r="AB169" i="1" l="1"/>
  <c r="V170" i="1"/>
  <c r="V171" i="1" l="1"/>
  <c r="AB170" i="1"/>
  <c r="AB171" i="1" l="1"/>
  <c r="V172" i="1"/>
  <c r="V173" i="1" l="1"/>
  <c r="AB172" i="1"/>
  <c r="AB173" i="1" l="1"/>
  <c r="V174" i="1"/>
  <c r="V175" i="1" l="1"/>
  <c r="AB174" i="1"/>
  <c r="AB175" i="1" l="1"/>
  <c r="V176" i="1"/>
  <c r="AB176" i="1" l="1"/>
  <c r="V177" i="1"/>
  <c r="V178" i="1" l="1"/>
  <c r="AB177" i="1"/>
  <c r="V179" i="1" l="1"/>
  <c r="AB178" i="1"/>
  <c r="V180" i="1" l="1"/>
  <c r="AB179" i="1"/>
  <c r="V181" i="1" l="1"/>
  <c r="AB180" i="1"/>
  <c r="V182" i="1" l="1"/>
  <c r="AB181" i="1"/>
  <c r="V183" i="1" l="1"/>
  <c r="AB182" i="1"/>
  <c r="AB183" i="1" l="1"/>
  <c r="V184" i="1"/>
  <c r="V185" i="1" l="1"/>
  <c r="AB184" i="1"/>
  <c r="V186" i="1" l="1"/>
  <c r="V187" i="1" s="1"/>
  <c r="AB185" i="1"/>
  <c r="V188" i="1" l="1"/>
  <c r="V189" i="1" s="1"/>
  <c r="V190" i="1" s="1"/>
  <c r="V191" i="1" s="1"/>
  <c r="V192" i="1" s="1"/>
  <c r="V193" i="1" s="1"/>
  <c r="V194" i="1" s="1"/>
  <c r="AB187" i="1"/>
  <c r="AB186" i="1"/>
  <c r="V195" i="1" l="1"/>
  <c r="AB194" i="1"/>
  <c r="AB188" i="1"/>
  <c r="V196" i="1" l="1"/>
  <c r="AB195" i="1"/>
  <c r="AB193" i="1"/>
  <c r="AB189" i="1"/>
  <c r="V197" i="1" l="1"/>
  <c r="AB196" i="1"/>
  <c r="AB190" i="1"/>
  <c r="V198" i="1" l="1"/>
  <c r="AB197" i="1"/>
  <c r="AB192" i="1"/>
  <c r="AB191" i="1"/>
  <c r="V199" i="1" l="1"/>
  <c r="AB198" i="1"/>
  <c r="V200" i="1" l="1"/>
  <c r="AB199" i="1"/>
  <c r="V201" i="1" l="1"/>
  <c r="AB200" i="1"/>
  <c r="V202" i="1" l="1"/>
  <c r="AB201" i="1"/>
  <c r="V203" i="1" l="1"/>
  <c r="AB202" i="1"/>
  <c r="AB203" i="1" l="1"/>
  <c r="V204" i="1"/>
  <c r="AB204" i="1" l="1"/>
  <c r="V205" i="1"/>
  <c r="V206" i="1" l="1"/>
  <c r="AB205" i="1"/>
  <c r="V207" i="1" l="1"/>
  <c r="AB206" i="1"/>
  <c r="V208" i="1" l="1"/>
  <c r="AB207" i="1"/>
  <c r="AB208" i="1" l="1"/>
  <c r="V209" i="1"/>
  <c r="V210" i="1" l="1"/>
  <c r="AB209" i="1"/>
  <c r="V211" i="1" l="1"/>
  <c r="AB210" i="1"/>
  <c r="V212" i="1" l="1"/>
  <c r="AB211" i="1"/>
  <c r="V213" i="1" l="1"/>
  <c r="AB212" i="1"/>
  <c r="V214" i="1" l="1"/>
  <c r="AB213" i="1"/>
  <c r="V215" i="1" l="1"/>
  <c r="AB214" i="1"/>
  <c r="V216" i="1" l="1"/>
  <c r="AB216" i="1" s="1"/>
  <c r="AB215" i="1"/>
  <c r="V217" i="1" l="1"/>
  <c r="AB217" i="1" s="1"/>
  <c r="V218" i="1" l="1"/>
  <c r="AB218" i="1" s="1"/>
  <c r="V219" i="1" l="1"/>
  <c r="AB219" i="1" s="1"/>
  <c r="V220" i="1" l="1"/>
  <c r="V221" i="1" s="1"/>
  <c r="V222" i="1" l="1"/>
  <c r="AB221" i="1"/>
  <c r="AB220" i="1"/>
  <c r="V223" i="1" l="1"/>
  <c r="AB222" i="1"/>
  <c r="V224" i="1" l="1"/>
  <c r="AB223" i="1"/>
  <c r="V225" i="1" l="1"/>
  <c r="AB224" i="1"/>
  <c r="AB225" i="1" l="1"/>
  <c r="V226" i="1"/>
  <c r="AB226" i="1" l="1"/>
  <c r="V227" i="1"/>
  <c r="V228" i="1" l="1"/>
  <c r="AB227" i="1"/>
  <c r="V229" i="1" l="1"/>
  <c r="AB228" i="1"/>
  <c r="V230" i="1" l="1"/>
  <c r="AB229" i="1"/>
  <c r="V231" i="1" l="1"/>
  <c r="AB230" i="1"/>
  <c r="AB231" i="1" l="1"/>
  <c r="V232" i="1"/>
  <c r="AB232" i="1" l="1"/>
  <c r="V233" i="1"/>
  <c r="V234" i="1" l="1"/>
  <c r="AB233" i="1"/>
  <c r="V235" i="1" l="1"/>
  <c r="AB234" i="1"/>
  <c r="V236" i="1" l="1"/>
  <c r="AB235" i="1"/>
  <c r="V237" i="1" l="1"/>
  <c r="AB236" i="1"/>
  <c r="V238" i="1" l="1"/>
  <c r="AB237" i="1"/>
  <c r="V239" i="1" l="1"/>
  <c r="AB238" i="1"/>
  <c r="V240" i="1" l="1"/>
  <c r="AB239" i="1"/>
  <c r="V241" i="1" l="1"/>
  <c r="AB240" i="1"/>
  <c r="V242" i="1" l="1"/>
  <c r="AB241" i="1"/>
  <c r="AB242" i="1" l="1"/>
  <c r="V243" i="1"/>
  <c r="V244" i="1" l="1"/>
  <c r="AB243" i="1"/>
  <c r="V245" i="1" l="1"/>
  <c r="AB244" i="1"/>
  <c r="V246" i="1" l="1"/>
  <c r="AB245" i="1"/>
  <c r="V247" i="1" l="1"/>
  <c r="AB246" i="1"/>
  <c r="V248" i="1" l="1"/>
  <c r="AB247" i="1"/>
  <c r="V249" i="1" l="1"/>
  <c r="AB248" i="1"/>
  <c r="V250" i="1" l="1"/>
  <c r="AB249" i="1"/>
  <c r="V251" i="1" l="1"/>
  <c r="AB250" i="1"/>
  <c r="V252" i="1" l="1"/>
  <c r="AB251" i="1"/>
  <c r="AB252" i="1" l="1"/>
  <c r="V253" i="1"/>
  <c r="AB253" i="1" l="1"/>
  <c r="V254" i="1"/>
  <c r="V255" i="1" l="1"/>
  <c r="AB254" i="1"/>
  <c r="AB255" i="1" l="1"/>
  <c r="V256" i="1"/>
  <c r="V257" i="1" l="1"/>
  <c r="AB256" i="1"/>
  <c r="V258" i="1" l="1"/>
  <c r="AB257" i="1"/>
  <c r="V259" i="1" l="1"/>
  <c r="AB258" i="1"/>
  <c r="V260" i="1" l="1"/>
  <c r="AB259" i="1"/>
  <c r="V261" i="1" l="1"/>
  <c r="AB261" i="1" s="1"/>
  <c r="AB260" i="1"/>
  <c r="V262" i="1" l="1"/>
  <c r="AB262" i="1" s="1"/>
  <c r="V263" i="1" l="1"/>
  <c r="AB263" i="1" s="1"/>
  <c r="V264" i="1" l="1"/>
  <c r="AB264" i="1" s="1"/>
  <c r="V265" i="1" l="1"/>
  <c r="AB265" i="1" s="1"/>
  <c r="V266" i="1" l="1"/>
  <c r="AB266" i="1" s="1"/>
  <c r="V267" i="1" l="1"/>
  <c r="AB267" i="1" s="1"/>
  <c r="V268" i="1" l="1"/>
  <c r="AB268" i="1" s="1"/>
  <c r="V269" i="1" l="1"/>
  <c r="AB269" i="1" s="1"/>
  <c r="V270" i="1" l="1"/>
  <c r="AB270" i="1" s="1"/>
  <c r="V271" i="1" l="1"/>
  <c r="V272" i="1" l="1"/>
  <c r="AB271" i="1"/>
  <c r="V273" i="1" l="1"/>
  <c r="AB272" i="1"/>
  <c r="V274" i="1" l="1"/>
  <c r="AB273" i="1"/>
  <c r="V275" i="1" l="1"/>
  <c r="AB274" i="1"/>
  <c r="V276" i="1" l="1"/>
  <c r="AB275" i="1"/>
  <c r="V277" i="1" l="1"/>
  <c r="AB276" i="1"/>
  <c r="AB277" i="1" l="1"/>
  <c r="V278" i="1"/>
  <c r="V279" i="1" l="1"/>
  <c r="AB278" i="1"/>
  <c r="V280" i="1" l="1"/>
  <c r="AB279" i="1"/>
  <c r="V281" i="1" l="1"/>
  <c r="AB280" i="1"/>
  <c r="AB281" i="1" l="1"/>
  <c r="V282" i="1"/>
  <c r="V283" i="1" l="1"/>
  <c r="AB282" i="1"/>
  <c r="V284" i="1" l="1"/>
  <c r="AB283" i="1"/>
  <c r="V285" i="1" l="1"/>
  <c r="AB284" i="1"/>
  <c r="AB285" i="1" l="1"/>
  <c r="V286" i="1"/>
  <c r="V287" i="1" l="1"/>
  <c r="AB286" i="1"/>
  <c r="V288" i="1" l="1"/>
  <c r="AB287" i="1"/>
  <c r="V289" i="1" l="1"/>
  <c r="AB288" i="1"/>
  <c r="V290" i="1" l="1"/>
  <c r="AB289" i="1"/>
  <c r="V291" i="1" l="1"/>
  <c r="AB290" i="1"/>
  <c r="V292" i="1" l="1"/>
  <c r="AB291" i="1"/>
  <c r="V293" i="1" l="1"/>
  <c r="AB292" i="1"/>
  <c r="V294" i="1" l="1"/>
  <c r="AB293" i="1"/>
  <c r="V295" i="1" l="1"/>
  <c r="AB294" i="1"/>
  <c r="V296" i="1" l="1"/>
  <c r="AB295" i="1"/>
  <c r="V297" i="1" l="1"/>
  <c r="AB296" i="1"/>
  <c r="V298" i="1" l="1"/>
  <c r="AB297" i="1"/>
  <c r="V299" i="1" l="1"/>
  <c r="AB298" i="1"/>
  <c r="V300" i="1" l="1"/>
  <c r="AB299" i="1"/>
  <c r="V301" i="1" l="1"/>
  <c r="AB300" i="1"/>
  <c r="V302" i="1" l="1"/>
  <c r="AB301" i="1"/>
  <c r="V303" i="1" l="1"/>
  <c r="AB302" i="1"/>
  <c r="AB303" i="1" l="1"/>
  <c r="V304" i="1"/>
  <c r="V305" i="1" l="1"/>
  <c r="AB304" i="1"/>
  <c r="V306" i="1" l="1"/>
  <c r="AB305" i="1"/>
  <c r="V307" i="1" l="1"/>
  <c r="V308" i="1" s="1"/>
  <c r="AB306" i="1"/>
  <c r="V309" i="1" l="1"/>
  <c r="AB308" i="1"/>
  <c r="AB307" i="1"/>
  <c r="V310" i="1" l="1"/>
  <c r="AB309" i="1"/>
  <c r="V311" i="1" l="1"/>
  <c r="V312" i="1" s="1"/>
  <c r="AB310" i="1"/>
  <c r="V313" i="1" l="1"/>
  <c r="AB312" i="1"/>
  <c r="AB311" i="1"/>
  <c r="V314" i="1" l="1"/>
  <c r="AB313" i="1"/>
  <c r="V315" i="1" l="1"/>
  <c r="AB314" i="1"/>
  <c r="V316" i="1" l="1"/>
  <c r="AB315" i="1"/>
  <c r="V317" i="1" l="1"/>
  <c r="AB316" i="1"/>
  <c r="V318" i="1" l="1"/>
  <c r="AB317" i="1"/>
  <c r="V319" i="1" l="1"/>
  <c r="V320" i="1" s="1"/>
  <c r="AB318" i="1"/>
  <c r="V321" i="1" l="1"/>
  <c r="AB320" i="1"/>
  <c r="AB319" i="1"/>
  <c r="V322" i="1" l="1"/>
  <c r="AB321" i="1"/>
  <c r="V323" i="1" l="1"/>
  <c r="AB322" i="1"/>
  <c r="V324" i="1" l="1"/>
  <c r="AB323" i="1"/>
  <c r="V325" i="1" l="1"/>
  <c r="AB324" i="1"/>
  <c r="V326" i="1" l="1"/>
  <c r="AB325" i="1"/>
  <c r="V327" i="1" l="1"/>
  <c r="AB326" i="1"/>
  <c r="V328" i="1" l="1"/>
  <c r="AB327" i="1"/>
  <c r="V329" i="1" l="1"/>
  <c r="AB328" i="1"/>
  <c r="V330" i="1" l="1"/>
  <c r="AB329" i="1"/>
  <c r="V331" i="1" l="1"/>
  <c r="AB330" i="1"/>
  <c r="V332" i="1" l="1"/>
  <c r="AB331" i="1"/>
  <c r="V333" i="1" l="1"/>
  <c r="AB332" i="1"/>
  <c r="V334" i="1" l="1"/>
  <c r="AB333" i="1"/>
  <c r="V335" i="1" l="1"/>
  <c r="AB334" i="1"/>
  <c r="V336" i="1" l="1"/>
  <c r="AB335" i="1"/>
  <c r="V337" i="1" l="1"/>
  <c r="AB336" i="1"/>
  <c r="V338" i="1" l="1"/>
  <c r="AB337" i="1"/>
  <c r="V339" i="1" l="1"/>
  <c r="AB338" i="1"/>
  <c r="V340" i="1" l="1"/>
  <c r="AB339" i="1"/>
  <c r="V341" i="1" l="1"/>
  <c r="AB340" i="1"/>
  <c r="AB34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X11" authorId="0" shapeId="0" xr:uid="{39A3EBC0-15CA-4F33-B621-4A17B2F6DB5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under bill M0.50/roll
\</t>
        </r>
      </text>
    </comment>
    <comment ref="E19" authorId="0" shapeId="0" xr:uid="{7B0DB9F6-2E13-490D-9129-0CD38D71AC2C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delivered on 22/7
</t>
        </r>
      </text>
    </comment>
  </commentList>
</comments>
</file>

<file path=xl/sharedStrings.xml><?xml version="1.0" encoding="utf-8"?>
<sst xmlns="http://schemas.openxmlformats.org/spreadsheetml/2006/main" count="2344" uniqueCount="361">
  <si>
    <t>Unit Price</t>
  </si>
  <si>
    <t>Packing Size</t>
  </si>
  <si>
    <t>Cost/Pack</t>
  </si>
  <si>
    <t>Selling (GEN)</t>
  </si>
  <si>
    <t>%</t>
  </si>
  <si>
    <t>GP/KG</t>
  </si>
  <si>
    <t>GP/Pack</t>
  </si>
  <si>
    <t>Marketing</t>
  </si>
  <si>
    <t>Transport</t>
  </si>
  <si>
    <t>Handling</t>
  </si>
  <si>
    <t>Misc</t>
  </si>
  <si>
    <t>Cost Accumulate</t>
  </si>
  <si>
    <t>NTPROFIT</t>
  </si>
  <si>
    <t>NETMARGIN</t>
  </si>
  <si>
    <t>Kg</t>
  </si>
  <si>
    <t>Product Code</t>
  </si>
  <si>
    <t>RA Resin SHCP 268W (225kg)</t>
  </si>
  <si>
    <t>RA CSM 450 GSM JUSHI 37kg 79m(L) X 1040mm(W)</t>
  </si>
  <si>
    <t>RA Gelcoat GP-H (20kg)</t>
  </si>
  <si>
    <t>RB Acetone (160Kg)</t>
  </si>
  <si>
    <t>RA Resin SHCP 268NW (225kg)</t>
  </si>
  <si>
    <t>Date</t>
  </si>
  <si>
    <t>Sales Qty</t>
  </si>
  <si>
    <t>Daily Sales Listing</t>
  </si>
  <si>
    <t>Cumulative Gross Profit</t>
  </si>
  <si>
    <t>Gross Profit</t>
  </si>
  <si>
    <t>RA Butanox M50 (5kg)</t>
  </si>
  <si>
    <t>Cost</t>
  </si>
  <si>
    <t>Silicone Rubber (25Kg)</t>
  </si>
  <si>
    <t>RA Norsodyne 3338W (220Kg)</t>
  </si>
  <si>
    <t xml:space="preserve">Period </t>
  </si>
  <si>
    <t>RA Butanox M50 (5Kg)</t>
  </si>
  <si>
    <t>Cumulative Cost</t>
  </si>
  <si>
    <t>RA Gelcoat GS-H (20kg)</t>
  </si>
  <si>
    <t>RA Talcum Powder (25kg)</t>
  </si>
  <si>
    <t>RA Bosny Wax (15Kg)</t>
  </si>
  <si>
    <t>RA Resin 3317AW (220Kg)</t>
  </si>
  <si>
    <t>discount for RM0.50/roll as under billed</t>
  </si>
  <si>
    <t>RA Nor 3338NW (220Kg)</t>
  </si>
  <si>
    <t>RA CSM 450 GSM 54kg 64m(L) X 1860mm(W)</t>
  </si>
  <si>
    <t>RA CSM 300 GSM 54Kg 96m(L) X 1860mm(W)</t>
  </si>
  <si>
    <t>RA Accelerator (5kg)</t>
  </si>
  <si>
    <t>RA Talcum Powder (25Kg)</t>
  </si>
  <si>
    <t>RA CSM 300 GSM TWL 30kg 64m(L) x 1040mm(W)</t>
  </si>
  <si>
    <t>Total</t>
  </si>
  <si>
    <t>Remark</t>
  </si>
  <si>
    <t>RA Mirror Glaze</t>
  </si>
  <si>
    <t>RA Pigment Super White (25Kg)</t>
  </si>
  <si>
    <t>Brush 2 1/2" (12 pc)</t>
  </si>
  <si>
    <t>Packaging</t>
  </si>
  <si>
    <t>Grand Total</t>
  </si>
  <si>
    <t>Sum of Gross Profit</t>
  </si>
  <si>
    <t>6 Total</t>
  </si>
  <si>
    <t>7 Total</t>
  </si>
  <si>
    <t>8 Total</t>
  </si>
  <si>
    <t>9 Total</t>
  </si>
  <si>
    <t>10 Total</t>
  </si>
  <si>
    <t>RA Pigment Black (5Kg)</t>
  </si>
  <si>
    <t>RA GP Resin (225Kg)</t>
  </si>
  <si>
    <t>RA Bosny Wax (15kg)</t>
  </si>
  <si>
    <t>11 Total</t>
  </si>
  <si>
    <t>Alkaline resistance Chopped Strand 24MM (18Kgs)</t>
  </si>
  <si>
    <t>Transport charge</t>
  </si>
  <si>
    <t>RA Miracle Gloss Wax</t>
  </si>
  <si>
    <t>Artscene Creative</t>
  </si>
  <si>
    <t>JT Johan Sdn Bhd</t>
  </si>
  <si>
    <t>Pandian Art Gallery Manufacturing</t>
  </si>
  <si>
    <t>Customer Code</t>
  </si>
  <si>
    <t>Customer Name</t>
  </si>
  <si>
    <t>Kelnico Marketing</t>
  </si>
  <si>
    <t>Invoice No</t>
  </si>
  <si>
    <t>C00000001</t>
  </si>
  <si>
    <t>C00000011</t>
  </si>
  <si>
    <t>INV2020/00000001</t>
  </si>
  <si>
    <t>INV2020/00000002</t>
  </si>
  <si>
    <t>RA Polycor Gelcoat GS-S ISO (20kg)</t>
  </si>
  <si>
    <t>INV2020/00000003</t>
  </si>
  <si>
    <t>C00000002</t>
  </si>
  <si>
    <t>Sley</t>
  </si>
  <si>
    <t>INV2020/00000004</t>
  </si>
  <si>
    <t>INV2020/00000005</t>
  </si>
  <si>
    <t>C00000003</t>
  </si>
  <si>
    <t>INV2020/00000006</t>
  </si>
  <si>
    <t>C00000004</t>
  </si>
  <si>
    <t>Siew Min Lorry Sdn Bhd</t>
  </si>
  <si>
    <t>INV2020/00000007</t>
  </si>
  <si>
    <t>INV2020/00000008</t>
  </si>
  <si>
    <t>INV2020/00000009</t>
  </si>
  <si>
    <t>INV2020/00000010</t>
  </si>
  <si>
    <t>INV2020/00000011</t>
  </si>
  <si>
    <t>INV2020/00000012</t>
  </si>
  <si>
    <t>C00000005</t>
  </si>
  <si>
    <t>INV2020/00000013</t>
  </si>
  <si>
    <t>INV2020/00000014</t>
  </si>
  <si>
    <t>INV2020/00000015</t>
  </si>
  <si>
    <t>INV2020/00000016</t>
  </si>
  <si>
    <t>INV2020/00000017</t>
  </si>
  <si>
    <t>C00000006</t>
  </si>
  <si>
    <t>Perniagaan Fibra Sahih</t>
  </si>
  <si>
    <t>INV2020/00000018</t>
  </si>
  <si>
    <t>C00000007</t>
  </si>
  <si>
    <t>Chin Fibreglass (M) Sdn Bhd</t>
  </si>
  <si>
    <t>INV2020/00000019</t>
  </si>
  <si>
    <t>C00000008</t>
  </si>
  <si>
    <t>Wonderland Design Production Studio</t>
  </si>
  <si>
    <t>INV2020/00000020</t>
  </si>
  <si>
    <t>INV2020/00000021</t>
  </si>
  <si>
    <t>C00000009</t>
  </si>
  <si>
    <t>JMC Steel Engineering Sdn Bhd</t>
  </si>
  <si>
    <t>INV2020/00000022</t>
  </si>
  <si>
    <t>INV2020/00000023</t>
  </si>
  <si>
    <t>C00000010</t>
  </si>
  <si>
    <t>Yew Seng Gardening Supply Sdn Bhd</t>
  </si>
  <si>
    <t>INV2020/00000024</t>
  </si>
  <si>
    <t>INV2020/00000025</t>
  </si>
  <si>
    <t>INV2020/00000026</t>
  </si>
  <si>
    <t>INV2020/00000027</t>
  </si>
  <si>
    <t>INV2020/00000028</t>
  </si>
  <si>
    <t>INV2020/00000029</t>
  </si>
  <si>
    <t>INV2020/00000030</t>
  </si>
  <si>
    <t>INV2020/00000031</t>
  </si>
  <si>
    <t>INV2020/00000032</t>
  </si>
  <si>
    <t>INV2020/00000033</t>
  </si>
  <si>
    <t>INV2020/00000034</t>
  </si>
  <si>
    <t>INV2020/00000035</t>
  </si>
  <si>
    <t>INV2020/00000036</t>
  </si>
  <si>
    <t>INV2020/00000037</t>
  </si>
  <si>
    <t>INV2020/00000038</t>
  </si>
  <si>
    <t>INV2020/00000039</t>
  </si>
  <si>
    <t>INV2020/00000040</t>
  </si>
  <si>
    <t>INV2020/00000041</t>
  </si>
  <si>
    <t>INV2020/00000042</t>
  </si>
  <si>
    <t>INV2020/00000043</t>
  </si>
  <si>
    <t>INV2020/00000044</t>
  </si>
  <si>
    <t>INV2020/00000045</t>
  </si>
  <si>
    <t>INV2020/00000046</t>
  </si>
  <si>
    <t>INV2020/00000047</t>
  </si>
  <si>
    <t>INV2020/00000048</t>
  </si>
  <si>
    <t>INV2020/00000049</t>
  </si>
  <si>
    <t>INV2020/00000050</t>
  </si>
  <si>
    <t>INV2020/00000051</t>
  </si>
  <si>
    <t>INV2020/00000052</t>
  </si>
  <si>
    <t>INV2020/00000053</t>
  </si>
  <si>
    <t>INV2020/00000054</t>
  </si>
  <si>
    <t>INV2020/00000055</t>
  </si>
  <si>
    <t>INV2020/00000056</t>
  </si>
  <si>
    <t>INV2020/00000057</t>
  </si>
  <si>
    <t>INV2020/00000058</t>
  </si>
  <si>
    <t>Brush 2 1/2" (12 pc) Total</t>
  </si>
  <si>
    <t>RA Bosny Wax (15Kg) Total</t>
  </si>
  <si>
    <t>RA Butanox M50 (5kg) Total</t>
  </si>
  <si>
    <t>RA CSM 300 GSM 54Kg 96m(L) X 1860mm(W) Total</t>
  </si>
  <si>
    <t>RA CSM 300 GSM TWL 30kg 64m(L) x 1040mm(W) Total</t>
  </si>
  <si>
    <t>RA CSM 450 GSM 54kg 64m(L) X 1860mm(W) Total</t>
  </si>
  <si>
    <t>RA CSM 450 GSM JUSHI 37kg 79m(L) X 1040mm(W) Total</t>
  </si>
  <si>
    <t>RA Gelcoat GP-H (20kg) Total</t>
  </si>
  <si>
    <t>RA Gelcoat GS-H (20kg) Total</t>
  </si>
  <si>
    <t>RA GP Resin (225Kg) Total</t>
  </si>
  <si>
    <t>RA Mirror Glaze Total</t>
  </si>
  <si>
    <t>RA Nor 3338NW (220Kg) Total</t>
  </si>
  <si>
    <t>RA Norsodyne 3338W (220Kg) Total</t>
  </si>
  <si>
    <t>RA Pigment Black (5Kg) Total</t>
  </si>
  <si>
    <t>RA Pigment Super White (25Kg) Total</t>
  </si>
  <si>
    <t>RA Resin 3317AW (220Kg) Total</t>
  </si>
  <si>
    <t>RA Resin SHCP 268W (225kg) Total</t>
  </si>
  <si>
    <t>RA Talcum Powder (25kg) Total</t>
  </si>
  <si>
    <t>RB Acetone (160Kg) Total</t>
  </si>
  <si>
    <t>Silicone Rubber (25Kg) Total</t>
  </si>
  <si>
    <t>RA Polycor Gelcoat GS-S ISO (20kg) Total</t>
  </si>
  <si>
    <t>Alkaline resistance Chopped Strand 24MM (18Kgs) Total</t>
  </si>
  <si>
    <t>Transport charge Total</t>
  </si>
  <si>
    <t>RC Woven Roving E-800 GSM 1000mm (40Kg)</t>
  </si>
  <si>
    <t>Sum of Sales Qty</t>
  </si>
  <si>
    <t>RC Woven Roving E-800 GSM 1000mm (40Kg) Total</t>
  </si>
  <si>
    <t>INV2020/00000059</t>
  </si>
  <si>
    <t>RA CSM 450 GSM TWL 30kg 64m(L) X 1040mm(W)</t>
  </si>
  <si>
    <t>Values</t>
  </si>
  <si>
    <t>Sum of Cost</t>
  </si>
  <si>
    <t>Invoice Amount</t>
  </si>
  <si>
    <t>Sum of Invoice Amount</t>
  </si>
  <si>
    <t>INV2020/00000060</t>
  </si>
  <si>
    <t>INV2020/00000061</t>
  </si>
  <si>
    <t>INV2020/00000062</t>
  </si>
  <si>
    <t>RA CSM 450 GSM TWL 30kg 64m(L) X 1040mm(W) Total</t>
  </si>
  <si>
    <t>INV2020/00000063</t>
  </si>
  <si>
    <t>INV2020/00000064</t>
  </si>
  <si>
    <t>INV2020/00000065</t>
  </si>
  <si>
    <t>Cash - MUHAMMAD SYAHIN BIN</t>
  </si>
  <si>
    <t>INV2020/00000066</t>
  </si>
  <si>
    <t>INV2020/00000067</t>
  </si>
  <si>
    <t>INV2020/00000068</t>
  </si>
  <si>
    <t>RA CSM 450 30kg 79m(L) X 1040mm(W)</t>
  </si>
  <si>
    <t>12 Total</t>
  </si>
  <si>
    <t>RA CSM 450 30kg 79m(L) X 1040mm(W) Total</t>
  </si>
  <si>
    <t>INV2020/00000069</t>
  </si>
  <si>
    <t>INV2020/00000070</t>
  </si>
  <si>
    <t>INV2020/00000071</t>
  </si>
  <si>
    <t>INV2020/00000072</t>
  </si>
  <si>
    <t>C00000013</t>
  </si>
  <si>
    <t>Cash - PMC</t>
  </si>
  <si>
    <t>RA Tooling Gelcoat RP92 (22Kg)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</si>
  <si>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</si>
  <si>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</si>
  <si>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</si>
  <si>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</si>
  <si>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</si>
  <si>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</si>
  <si>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</si>
  <si>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</si>
  <si>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</si>
  <si>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RA Styrene Monomer (6Kg)</t>
  </si>
  <si>
    <t>RA Steel Roller 4"</t>
  </si>
  <si>
    <t>FOC</t>
  </si>
  <si>
    <t>1 Total</t>
  </si>
  <si>
    <t>RA Tooling Gelcoat RP92 (22Kg) Total</t>
  </si>
  <si>
    <t>RA CSM 450 54kg 64m(L) X 1860mm(W) Total</t>
  </si>
  <si>
    <t>RA Vinlyeter Resin (200Kg) Total</t>
  </si>
  <si>
    <t>RA Mirror Glaze Mold Release  Total</t>
  </si>
  <si>
    <t>RA Pigment H 2006 Dark Grey (5Kg) Total</t>
  </si>
  <si>
    <t>RA Deawa DW-5213 Total</t>
  </si>
  <si>
    <t>RA Pigment H 7001 Bright Orange (5Kg) Total</t>
  </si>
  <si>
    <t>RA Steel Roller 3" Total</t>
  </si>
  <si>
    <t>RA Aerosil (Silica Fume) (10Kg) Total</t>
  </si>
  <si>
    <t>RA Accelerator (4Kgs) Total</t>
  </si>
  <si>
    <t>RA Styrene Monomer (6Kg) Total</t>
  </si>
  <si>
    <t>RA Steel Roller 4" Total</t>
  </si>
  <si>
    <t>INV2020/00000073</t>
  </si>
  <si>
    <t>RA Gelcoat GP-H (20Kg)</t>
  </si>
  <si>
    <t>RA Miracle Gloss Wax No. 8 (311g/Can)</t>
  </si>
  <si>
    <t>RA Miracle Gloss Wax No. 8 (311g/Can) Total</t>
  </si>
  <si>
    <t>INV2020/00000074</t>
  </si>
  <si>
    <t>INV2020/00000075</t>
  </si>
  <si>
    <t>INV2020/00000076</t>
  </si>
  <si>
    <t>INV2020/00000077</t>
  </si>
  <si>
    <t>C00000014</t>
  </si>
  <si>
    <t>RC Woven Roving E-800 1000mm (40Kg)</t>
  </si>
  <si>
    <t>RA Pigment Super White (5Kg)</t>
  </si>
  <si>
    <t>INV2020/00000078</t>
  </si>
  <si>
    <t>2 Total</t>
  </si>
  <si>
    <t>Kelnico Marketing Total</t>
  </si>
  <si>
    <t>Pandian Art Gallery Manufacturing Total</t>
  </si>
  <si>
    <t>Sley Total</t>
  </si>
  <si>
    <t>Siew Min Lorry Sdn Bhd Total</t>
  </si>
  <si>
    <t>Artscene Creative Total</t>
  </si>
  <si>
    <t>Chin Fibreglass (M) Sdn Bhd Total</t>
  </si>
  <si>
    <t>JMC Steel Engineering Sdn Bhd Total</t>
  </si>
  <si>
    <t>Perniagaan Fibra Sahih Total</t>
  </si>
  <si>
    <t>Wonderland Design Production Studio Total</t>
  </si>
  <si>
    <t>Yew Seng Gardening Supply Sdn Bhd Total</t>
  </si>
  <si>
    <t>JT Johan Sdn Bhd Total</t>
  </si>
  <si>
    <t>Cash - MUHAMMAD SYAHIN BIN Total</t>
  </si>
  <si>
    <t>Cash - PMC Total</t>
  </si>
  <si>
    <t>INV2020/00000079</t>
  </si>
  <si>
    <t>IK Fibre Glass Enterprise</t>
  </si>
  <si>
    <t>IK Fibre Glass Enterprise Total</t>
  </si>
  <si>
    <t>INV2020/00000080</t>
  </si>
  <si>
    <t>INV2020/00000081</t>
  </si>
  <si>
    <t>INV2020/00000082</t>
  </si>
  <si>
    <t>INV2020/00000083</t>
  </si>
  <si>
    <t>INV2020/00000084</t>
  </si>
  <si>
    <t>Wonderland Design Productions Studio</t>
  </si>
  <si>
    <t>RA Nor 3338W (220Kg)</t>
  </si>
  <si>
    <t>RA Accelerator (4Kg)</t>
  </si>
  <si>
    <t>Wonderland Design Productions Studio Total</t>
  </si>
  <si>
    <t>RC Woven Roving E-800 1000mm (40Kg) Total</t>
  </si>
  <si>
    <t>RA Miracle Gloss Wax Total</t>
  </si>
  <si>
    <t>RA Pigment Super White (5Kg) Total</t>
  </si>
  <si>
    <t>RA Nor 3338W (220Kg) Total</t>
  </si>
  <si>
    <t>RA Accelerator (4Kg) Total</t>
  </si>
  <si>
    <t>INV2020/00000085</t>
  </si>
  <si>
    <t>C00000015</t>
  </si>
  <si>
    <t>S&amp;J Business Solutions</t>
  </si>
  <si>
    <t>S&amp;J Business Solutions Total</t>
  </si>
  <si>
    <t>INV2020/00000086</t>
  </si>
  <si>
    <t>C00000016</t>
  </si>
  <si>
    <t>Win Fiber Sdn Bhd</t>
  </si>
  <si>
    <t>RA Resin 8201W (225Kg)</t>
  </si>
  <si>
    <t>Win Fiber Sdn Bhd Total</t>
  </si>
  <si>
    <t>3 Total</t>
  </si>
  <si>
    <t>RA Resin 8201W (225Kg) Total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</si>
  <si>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</si>
  <si>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</si>
  <si>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</si>
  <si>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</si>
  <si>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</si>
  <si>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</si>
  <si>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RE Frekote 770NC (1 Gallon) Total</t>
  </si>
  <si>
    <t>RD Steel Roller 4" Total</t>
  </si>
  <si>
    <t>RD Steel Roller 3" Total</t>
  </si>
  <si>
    <t>RD Brush 1.1/2 (12 PC) Total</t>
  </si>
  <si>
    <t>RD Brush 3" (12 PC) Total</t>
  </si>
  <si>
    <t>RA Resin 3338AW (220Kg) Total</t>
  </si>
  <si>
    <t>RA Resin 9539NW (225Kg)</t>
  </si>
  <si>
    <t>RA Resin 9539NW (225Kg) Total</t>
  </si>
  <si>
    <t>RA Resin 3338AW (220kg)</t>
  </si>
  <si>
    <t>RA Aerosil (10kg)</t>
  </si>
  <si>
    <t>RD Paint Brush 3"(12Pc/Ctr)</t>
  </si>
  <si>
    <t>RA Gelcoat GS-S ISO (20Kg)</t>
  </si>
  <si>
    <t>4 Total</t>
  </si>
  <si>
    <t>RA Aerosil (10kg) Total</t>
  </si>
  <si>
    <t>RD Paint Brush 3"(12Pc/Ctr) Total</t>
  </si>
  <si>
    <t>RA Gelcoat GS-S ISO (20Kg) Total</t>
  </si>
  <si>
    <t>RF Nor 3338NW (220Kg)</t>
  </si>
  <si>
    <t>RG CSM 450 GSM 54kg 64m(L) X 1860mm(W)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</si>
  <si>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</si>
  <si>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</si>
  <si>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</si>
  <si>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</si>
  <si>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</si>
  <si>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</si>
  <si>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</si>
  <si>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</si>
  <si>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</si>
  <si>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</si>
  <si>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</si>
  <si>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</si>
  <si>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</si>
  <si>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</si>
  <si>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RF Nor 3338NW (220Kg) Total</t>
  </si>
  <si>
    <t>RG CSM 450 GSM 54kg 64m(L) X 1860mm(W) Total</t>
  </si>
  <si>
    <t>INV00000102</t>
  </si>
  <si>
    <t>RH Bosny Wax (15kg)</t>
  </si>
  <si>
    <t>RH Bosny Wax (15kg) Total</t>
  </si>
  <si>
    <t>INV00000101</t>
  </si>
  <si>
    <t>INV00000103</t>
  </si>
  <si>
    <t>INV00000104</t>
  </si>
  <si>
    <t>Mould Released</t>
  </si>
  <si>
    <t>5 Total</t>
  </si>
  <si>
    <t>Mould Released Total</t>
  </si>
  <si>
    <t>INV00000105</t>
  </si>
  <si>
    <t>INV00000106</t>
  </si>
  <si>
    <t>INV00000107</t>
  </si>
  <si>
    <t>INV00000108</t>
  </si>
  <si>
    <t>INV00000109</t>
  </si>
  <si>
    <t>RA CSM 450 TWL 60kg 64m(L) X 2080mm(W)</t>
  </si>
  <si>
    <t>RA CSM 300 GSM 54kg 64m(L) X 1860mm(W)</t>
  </si>
  <si>
    <t>INV00000110</t>
  </si>
  <si>
    <t>INV00000111</t>
  </si>
  <si>
    <t>RA CSM 450 TWL 60kg 64m(L) X 2080mm(W) Total</t>
  </si>
  <si>
    <t>RA CSM 300 GSM 54kg 64m(L) X 1860mm(W) Total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</si>
  <si>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</si>
  <si>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</si>
  <si>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</si>
  <si>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</si>
  <si>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</si>
  <si>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</si>
  <si>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</si>
  <si>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</si>
  <si>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</si>
  <si>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</si>
  <si>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</si>
  <si>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</si>
  <si>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</si>
  <si>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</si>
  <si>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</si>
  <si>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</si>
  <si>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</si>
  <si>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</si>
  <si>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RA Mepoxe M (5kg)</t>
  </si>
  <si>
    <t>Aumada Energy &amp; Technologies(M) Sdn Bhd Total</t>
  </si>
  <si>
    <t>Living Divani (M) Sdn Bhd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</si>
</sst>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D2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9">
    <xf numFmtId="0" fontId="0" fillId="0" borderId="0" xfId="0"/>
    <xf numFmtId="0" fontId="5" fillId="0" borderId="1" xfId="0" applyFont="1" applyBorder="1"/>
    <xf numFmtId="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10" fontId="5" fillId="0" borderId="0" xfId="0" applyNumberFormat="1" applyFont="1"/>
    <xf numFmtId="2" fontId="5" fillId="0" borderId="0" xfId="0" applyNumberFormat="1" applyFont="1"/>
    <xf numFmtId="43" fontId="5" fillId="0" borderId="0" xfId="2" applyFont="1"/>
    <xf numFmtId="0" fontId="4" fillId="0" borderId="0" xfId="0" applyFont="1"/>
    <xf numFmtId="0" fontId="4" fillId="0" borderId="12" xfId="0" applyFont="1" applyBorder="1"/>
    <xf numFmtId="0" fontId="5" fillId="0" borderId="12" xfId="0" applyFont="1" applyBorder="1"/>
    <xf numFmtId="4" fontId="5" fillId="2" borderId="12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5" fillId="3" borderId="12" xfId="0" applyNumberFormat="1" applyFont="1" applyFill="1" applyBorder="1"/>
    <xf numFmtId="4" fontId="4" fillId="2" borderId="13" xfId="0" applyNumberFormat="1" applyFont="1" applyFill="1" applyBorder="1"/>
    <xf numFmtId="10" fontId="4" fillId="3" borderId="12" xfId="0" applyNumberFormat="1" applyFont="1" applyFill="1" applyBorder="1"/>
    <xf numFmtId="4" fontId="5" fillId="0" borderId="11" xfId="0" applyNumberFormat="1" applyFont="1" applyBorder="1"/>
    <xf numFmtId="2" fontId="5" fillId="4" borderId="12" xfId="0" applyNumberFormat="1" applyFont="1" applyFill="1" applyBorder="1"/>
    <xf numFmtId="9" fontId="4" fillId="0" borderId="13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4" fontId="5" fillId="0" borderId="12" xfId="0" applyNumberFormat="1" applyFont="1" applyBorder="1"/>
    <xf numFmtId="0" fontId="5" fillId="0" borderId="14" xfId="0" applyFont="1" applyBorder="1"/>
    <xf numFmtId="43" fontId="5" fillId="3" borderId="13" xfId="2" applyFont="1" applyFill="1" applyBorder="1"/>
    <xf numFmtId="0" fontId="5" fillId="2" borderId="13" xfId="0" applyFont="1" applyFill="1" applyBorder="1" applyAlignment="1">
      <alignment horizontal="center"/>
    </xf>
    <xf numFmtId="0" fontId="5" fillId="4" borderId="12" xfId="0" applyFont="1" applyFill="1" applyBorder="1"/>
    <xf numFmtId="0" fontId="5" fillId="4" borderId="14" xfId="0" applyFont="1" applyFill="1" applyBorder="1"/>
    <xf numFmtId="0" fontId="5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10" fontId="4" fillId="3" borderId="7" xfId="0" applyNumberFormat="1" applyFont="1" applyFill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2" fontId="4" fillId="4" borderId="7" xfId="0" applyNumberFormat="1" applyFont="1" applyFill="1" applyBorder="1" applyAlignment="1">
      <alignment horizontal="center" wrapText="1"/>
    </xf>
    <xf numFmtId="2" fontId="4" fillId="0" borderId="9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4" fillId="0" borderId="10" xfId="0" applyNumberFormat="1" applyFont="1" applyBorder="1" applyAlignment="1">
      <alignment horizontal="center" wrapText="1"/>
    </xf>
    <xf numFmtId="4" fontId="4" fillId="0" borderId="7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43" fontId="4" fillId="3" borderId="9" xfId="2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4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5" fillId="0" borderId="12" xfId="0" applyFont="1" applyFill="1" applyBorder="1" applyAlignment="1">
      <alignment horizontal="center"/>
    </xf>
    <xf numFmtId="4" fontId="5" fillId="0" borderId="4" xfId="0" applyNumberFormat="1" applyFont="1" applyFill="1" applyBorder="1"/>
    <xf numFmtId="4" fontId="4" fillId="0" borderId="5" xfId="0" applyNumberFormat="1" applyFont="1" applyFill="1" applyBorder="1"/>
    <xf numFmtId="10" fontId="5" fillId="0" borderId="2" xfId="0" applyNumberFormat="1" applyFont="1" applyFill="1" applyBorder="1"/>
    <xf numFmtId="4" fontId="5" fillId="0" borderId="0" xfId="0" applyNumberFormat="1" applyFont="1" applyFill="1" applyBorder="1"/>
    <xf numFmtId="2" fontId="5" fillId="0" borderId="2" xfId="0" applyNumberFormat="1" applyFont="1" applyFill="1" applyBorder="1"/>
    <xf numFmtId="2" fontId="5" fillId="0" borderId="5" xfId="0" applyNumberFormat="1" applyFont="1" applyFill="1" applyBorder="1"/>
    <xf numFmtId="2" fontId="5" fillId="0" borderId="0" xfId="0" applyNumberFormat="1" applyFont="1" applyFill="1" applyBorder="1"/>
    <xf numFmtId="2" fontId="5" fillId="0" borderId="1" xfId="0" applyNumberFormat="1" applyFont="1" applyFill="1" applyBorder="1"/>
    <xf numFmtId="4" fontId="5" fillId="0" borderId="2" xfId="0" applyNumberFormat="1" applyFont="1" applyFill="1" applyBorder="1"/>
    <xf numFmtId="10" fontId="5" fillId="0" borderId="1" xfId="1" applyNumberFormat="1" applyFont="1" applyFill="1" applyBorder="1"/>
    <xf numFmtId="43" fontId="5" fillId="0" borderId="12" xfId="2" applyFont="1" applyFill="1" applyBorder="1"/>
    <xf numFmtId="43" fontId="5" fillId="3" borderId="12" xfId="2" applyNumberFormat="1" applyFont="1" applyFill="1" applyBorder="1"/>
    <xf numFmtId="43" fontId="5" fillId="0" borderId="12" xfId="2" applyFont="1" applyBorder="1"/>
    <xf numFmtId="43" fontId="5" fillId="4" borderId="12" xfId="0" applyNumberFormat="1" applyFont="1" applyFill="1" applyBorder="1"/>
    <xf numFmtId="0" fontId="5" fillId="0" borderId="2" xfId="0" applyFont="1" applyFill="1" applyBorder="1" applyAlignment="1">
      <alignment horizontal="center"/>
    </xf>
    <xf numFmtId="43" fontId="5" fillId="0" borderId="2" xfId="2" applyFont="1" applyFill="1" applyBorder="1"/>
    <xf numFmtId="43" fontId="5" fillId="3" borderId="2" xfId="2" applyFont="1" applyFill="1" applyBorder="1"/>
    <xf numFmtId="0" fontId="5" fillId="0" borderId="2" xfId="0" applyFont="1" applyBorder="1" applyAlignment="1">
      <alignment horizontal="center"/>
    </xf>
    <xf numFmtId="43" fontId="5" fillId="0" borderId="2" xfId="2" applyFont="1" applyBorder="1"/>
    <xf numFmtId="43" fontId="5" fillId="4" borderId="2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4" fontId="5" fillId="0" borderId="2" xfId="0" applyNumberFormat="1" applyFont="1" applyFill="1" applyBorder="1" applyAlignment="1">
      <alignment horizontal="right"/>
    </xf>
    <xf numFmtId="14" fontId="5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4" fontId="5" fillId="0" borderId="5" xfId="0" applyNumberFormat="1" applyFont="1" applyFill="1" applyBorder="1"/>
    <xf numFmtId="0" fontId="5" fillId="0" borderId="7" xfId="0" applyFont="1" applyFill="1" applyBorder="1"/>
    <xf numFmtId="4" fontId="5" fillId="0" borderId="7" xfId="0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4" fontId="5" fillId="0" borderId="8" xfId="0" applyNumberFormat="1" applyFont="1" applyFill="1" applyBorder="1"/>
    <xf numFmtId="4" fontId="5" fillId="0" borderId="9" xfId="0" applyNumberFormat="1" applyFont="1" applyFill="1" applyBorder="1"/>
    <xf numFmtId="10" fontId="5" fillId="0" borderId="7" xfId="0" applyNumberFormat="1" applyFont="1" applyFill="1" applyBorder="1"/>
    <xf numFmtId="4" fontId="5" fillId="0" borderId="6" xfId="0" applyNumberFormat="1" applyFont="1" applyFill="1" applyBorder="1"/>
    <xf numFmtId="2" fontId="5" fillId="0" borderId="7" xfId="0" applyNumberFormat="1" applyFont="1" applyFill="1" applyBorder="1"/>
    <xf numFmtId="2" fontId="5" fillId="0" borderId="9" xfId="0" applyNumberFormat="1" applyFont="1" applyFill="1" applyBorder="1"/>
    <xf numFmtId="2" fontId="5" fillId="0" borderId="6" xfId="0" applyNumberFormat="1" applyFont="1" applyFill="1" applyBorder="1"/>
    <xf numFmtId="2" fontId="5" fillId="0" borderId="10" xfId="0" applyNumberFormat="1" applyFont="1" applyFill="1" applyBorder="1"/>
    <xf numFmtId="4" fontId="5" fillId="0" borderId="7" xfId="0" applyNumberFormat="1" applyFont="1" applyFill="1" applyBorder="1"/>
    <xf numFmtId="10" fontId="5" fillId="0" borderId="10" xfId="1" applyNumberFormat="1" applyFont="1" applyFill="1" applyBorder="1"/>
    <xf numFmtId="43" fontId="5" fillId="0" borderId="7" xfId="2" applyFont="1" applyFill="1" applyBorder="1"/>
    <xf numFmtId="43" fontId="5" fillId="0" borderId="7" xfId="2" applyFont="1" applyBorder="1"/>
    <xf numFmtId="0" fontId="5" fillId="0" borderId="7" xfId="0" applyFont="1" applyBorder="1"/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43" fontId="4" fillId="0" borderId="0" xfId="2" applyFont="1"/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4" fontId="5" fillId="0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0" xfId="0" applyFont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10" xfId="0" applyFont="1" applyFill="1" applyBorder="1"/>
    <xf numFmtId="14" fontId="5" fillId="0" borderId="2" xfId="0" applyNumberFormat="1" applyFont="1" applyBorder="1" applyAlignment="1">
      <alignment horizontal="center"/>
    </xf>
    <xf numFmtId="43" fontId="4" fillId="0" borderId="0" xfId="0" applyNumberFormat="1" applyFont="1"/>
    <xf numFmtId="0" fontId="4" fillId="0" borderId="2" xfId="0" applyFont="1" applyBorder="1"/>
    <xf numFmtId="0" fontId="4" fillId="0" borderId="7" xfId="0" applyFont="1" applyBorder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5" fillId="0" borderId="2" xfId="0" applyNumberFormat="1" applyFont="1" applyFill="1" applyBorder="1" applyAlignment="1">
      <alignment horizontal="center"/>
    </xf>
    <xf numFmtId="43" fontId="4" fillId="0" borderId="0" xfId="0" applyNumberFormat="1" applyFont="1" applyFill="1"/>
    <xf numFmtId="0" fontId="4" fillId="0" borderId="2" xfId="0" applyFont="1" applyFill="1" applyBorder="1"/>
    <xf numFmtId="0" fontId="4" fillId="0" borderId="0" xfId="0" applyFont="1" applyFill="1"/>
    <xf numFmtId="0" fontId="5" fillId="4" borderId="7" xfId="0" applyFont="1" applyFill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2" borderId="0" xfId="0" applyNumberFormat="1" applyFill="1"/>
    <xf numFmtId="0" fontId="5" fillId="0" borderId="0" xfId="0" applyFont="1" applyBorder="1" applyAlignment="1">
      <alignment horizontal="center"/>
    </xf>
    <xf numFmtId="43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8" fillId="0" borderId="2" xfId="2" applyNumberFormat="1" applyFont="1" applyBorder="1"/>
    <xf numFmtId="164" fontId="8" fillId="0" borderId="0" xfId="0" applyNumberFormat="1" applyFont="1" applyBorder="1" applyAlignment="1">
      <alignment horizontal="right"/>
    </xf>
    <xf numFmtId="0" fontId="8" fillId="0" borderId="2" xfId="0" applyFont="1" applyBorder="1"/>
    <xf numFmtId="43" fontId="5" fillId="0" borderId="2" xfId="0" applyNumberFormat="1" applyFont="1" applyFill="1" applyBorder="1"/>
    <xf numFmtId="0" fontId="0" fillId="5" borderId="0" xfId="0" applyFill="1"/>
    <xf numFmtId="4" fontId="0" fillId="5" borderId="0" xfId="0" applyNumberFormat="1" applyFill="1"/>
    <xf numFmtId="0" fontId="4" fillId="0" borderId="2" xfId="0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14" fontId="5" fillId="0" borderId="2" xfId="0" quotePrefix="1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/>
    <xf numFmtId="4" fontId="5" fillId="0" borderId="2" xfId="0" applyNumberFormat="1" applyFont="1" applyBorder="1" applyAlignment="1">
      <alignment horizontal="right"/>
    </xf>
    <xf numFmtId="0" fontId="4" fillId="0" borderId="10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4" fontId="5" fillId="6" borderId="2" xfId="0" applyNumberFormat="1" applyFont="1" applyFill="1" applyBorder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49"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fill>
        <patternFill>
          <bgColor rgb="FFFAD2F0"/>
        </patternFill>
      </fill>
    </dxf>
    <dxf>
      <fill>
        <patternFill patternType="solid">
          <bgColor rgb="FFFFFF00"/>
        </patternFill>
      </fill>
    </dxf>
    <dxf>
      <alignment wrapText="1"/>
    </dxf>
    <dxf>
      <numFmt numFmtId="4" formatCode="#,##0.00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FAD2F0"/>
      <color rgb="FFCCFFCC"/>
      <color rgb="FF99FF99"/>
      <color rgb="FF99FF66"/>
      <color rgb="FF99FFCC"/>
      <color rgb="FF66FFCC"/>
      <color rgb="FFFFCC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326.932211805557" createdVersion="7" refreshedVersion="7" minRefreshableVersion="3" recordCount="273" xr:uid="{B0D88470-2B6A-4526-A912-90AE8251C4BD}">
  <cacheSource type="worksheet">
    <worksheetSource ref="A4:AB277" sheet="Raw Sales"/>
  </cacheSource>
  <cacheFields count="28">
    <cacheField name="Date" numFmtId="14">
      <sharedItems containsSemiMixedTypes="0" containsNonDate="0" containsDate="1" containsString="0" minDate="2019-12-23T00:00:00" maxDate="2021-04-30T00:00:00"/>
    </cacheField>
    <cacheField name="Invoice No" numFmtId="0">
      <sharedItems/>
    </cacheField>
    <cacheField name="Customer Code" numFmtId="0">
      <sharedItems/>
    </cacheField>
    <cacheField name="Customer Name" numFmtId="0">
      <sharedItems count="17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</sharedItems>
    </cacheField>
    <cacheField name="Product Code" numFmtId="0">
      <sharedItems count="59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</sharedItems>
    </cacheField>
    <cacheField name="Unit Price" numFmtId="4">
      <sharedItems containsSemiMixedTypes="0" containsString="0" containsNumber="1" minValue="0.7" maxValue="305"/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/>
    </cacheField>
    <cacheField name="%" numFmtId="10">
      <sharedItems containsSemiMixedTypes="0" containsString="0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8448"/>
    </cacheField>
    <cacheField name="Cumulative Cost" numFmtId="43">
      <sharedItems containsSemiMixedTypes="0" containsString="0" containsNumber="1" minValue="1226.25" maxValue="297838.79950000002"/>
    </cacheField>
    <cacheField name="Sales Qty" numFmtId="0">
      <sharedItems containsSemiMixedTypes="0" containsString="0" containsNumber="1" containsInteger="1" minValue="1" maxValue="10" count="10">
        <n v="1"/>
        <n v="6"/>
        <n v="2"/>
        <n v="3"/>
        <n v="9"/>
        <n v="4"/>
        <n v="5"/>
        <n v="10"/>
        <n v="8"/>
        <n v="7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62665.150499999989"/>
    </cacheField>
    <cacheField name="Period " numFmtId="0">
      <sharedItems containsSemiMixedTypes="0" containsString="0" containsNumber="1" containsInteger="1" minValue="1" maxValue="12" count="11">
        <n v="12"/>
        <n v="6"/>
        <n v="7"/>
        <n v="8"/>
        <n v="9"/>
        <n v="10"/>
        <n v="11"/>
        <n v="1"/>
        <n v="2"/>
        <n v="3"/>
        <n v="4"/>
      </sharedItems>
    </cacheField>
    <cacheField name="Invoice Amount" numFmtId="0">
      <sharedItems containsSemiMixedTypes="0" containsString="0" containsNumber="1" minValue="0" maxValue="8976"/>
    </cacheField>
    <cacheField name="Total" numFmtId="43">
      <sharedItems containsSemiMixedTypes="0" containsString="0" containsNumber="1" minValue="1530" maxValue="360503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381.691629745372" createdVersion="7" refreshedVersion="7" minRefreshableVersion="3" recordCount="307" xr:uid="{828E409D-69FC-4F70-846B-30FEE5D572BD}">
  <cacheSource type="worksheet">
    <worksheetSource ref="A4:AB311" sheet="Raw Sales"/>
  </cacheSource>
  <cacheFields count="28">
    <cacheField name="Date" numFmtId="14">
      <sharedItems containsSemiMixedTypes="0" containsNonDate="0" containsDate="1" containsString="0" minDate="2019-12-23T00:00:00" maxDate="2021-06-02T00:00:00"/>
    </cacheField>
    <cacheField name="Invoice No" numFmtId="0">
      <sharedItems/>
    </cacheField>
    <cacheField name="Customer Code" numFmtId="0">
      <sharedItems/>
    </cacheField>
    <cacheField name="Customer Name" numFmtId="0">
      <sharedItems count="17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</sharedItems>
    </cacheField>
    <cacheField name="Product Code" numFmtId="0">
      <sharedItems count="62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</sharedItems>
    </cacheField>
    <cacheField name="Unit Price" numFmtId="4">
      <sharedItems containsSemiMixedTypes="0" containsString="0" containsNumber="1" minValue="0.7" maxValue="305"/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/>
    </cacheField>
    <cacheField name="%" numFmtId="10">
      <sharedItems containsSemiMixedTypes="0" containsString="0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8448"/>
    </cacheField>
    <cacheField name="Cumulative Cost" numFmtId="43">
      <sharedItems containsSemiMixedTypes="0" containsString="0" containsNumber="1" minValue="1226.25" maxValue="336095.59949999995"/>
    </cacheField>
    <cacheField name="Sales Qty" numFmtId="0">
      <sharedItems containsSemiMixedTypes="0" containsString="0" containsNumber="1" containsInteger="1" minValue="1" maxValue="10"/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67897.150499999974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8976"/>
    </cacheField>
    <cacheField name="Total" numFmtId="43">
      <sharedItems containsSemiMixedTypes="0" containsString="0" containsNumber="1" minValue="1530" maxValue="403992.74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488.024765046299" createdVersion="7" refreshedVersion="7" minRefreshableVersion="3" recordCount="337" xr:uid="{595312FC-1763-4801-B8F9-EF420C32F3B7}">
  <cacheSource type="worksheet">
    <worksheetSource ref="A4:AC341" sheet="Raw Sales"/>
  </cacheSource>
  <cacheFields count="29">
    <cacheField name="Date" numFmtId="14">
      <sharedItems containsSemiMixedTypes="0" containsNonDate="0" containsDate="1" containsString="0" minDate="2019-12-23T00:00:00" maxDate="2021-10-01T00:00:00"/>
    </cacheField>
    <cacheField name="Invoice No" numFmtId="0">
      <sharedItems/>
    </cacheField>
    <cacheField name="Customer Code" numFmtId="0">
      <sharedItems/>
    </cacheField>
    <cacheField name="Customer Name" numFmtId="0">
      <sharedItems count="19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</sharedItems>
    </cacheField>
    <cacheField name="Product Code" numFmtId="0">
      <sharedItems count="65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</sharedItems>
    </cacheField>
    <cacheField name="Unit Price" numFmtId="4">
      <sharedItems containsSemiMixedTypes="0" containsString="0" containsNumber="1" minValue="0" maxValue="305" count="58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35"/>
        <n v="18"/>
        <n v="5.0199999999999996"/>
        <n v="5.3"/>
        <n v="16.5"/>
        <n v="80"/>
        <n v="28"/>
        <n v="5.6"/>
        <n v="1"/>
        <n v="6.6"/>
        <n v="10.199999999999999"/>
        <n v="27"/>
        <n v="13"/>
        <n v="22"/>
        <n v="290"/>
        <n v="30"/>
        <n v="38"/>
        <n v="29"/>
        <n v="7.5"/>
        <n v="39"/>
        <n v="6.2"/>
        <n v="6.4"/>
        <n v="16"/>
        <n v="305"/>
        <n v="10.5"/>
        <n v="50"/>
        <n v="28.8"/>
        <n v="42"/>
        <n v="1.2"/>
        <n v="7.2"/>
        <n v="7.3"/>
        <n v="11.5"/>
        <n v="7.6"/>
        <n v="21.333300000000001"/>
        <n v="54"/>
        <n v="7.4"/>
        <n v="7.7"/>
        <n v="0"/>
        <n v="7.85"/>
        <n v="12"/>
      </sharedItems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 count="64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  <n v="7.8"/>
        <n v="12.8"/>
        <n v="7.5"/>
        <n v="19"/>
        <n v="35"/>
        <n v="14.8"/>
        <n v="380"/>
        <n v="36"/>
        <n v="75"/>
        <n v="0"/>
        <n v="49"/>
        <n v="11.8"/>
        <n v="7.7"/>
        <n v="7.6"/>
        <n v="19.5"/>
        <n v="11.6"/>
        <n v="20"/>
        <n v="6.95"/>
        <n v="8.5"/>
        <n v="12.3"/>
        <n v="68"/>
        <n v="65"/>
        <n v="42"/>
        <n v="60"/>
        <n v="8.1999999999999993"/>
        <n v="7.9"/>
        <n v="55"/>
        <n v="13"/>
        <n v="8.4"/>
        <n v="8.3000000000000007"/>
        <n v="16"/>
        <n v="8"/>
      </sharedItems>
    </cacheField>
    <cacheField name="%" numFmtId="10">
      <sharedItems containsMixedTypes="1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9900"/>
    </cacheField>
    <cacheField name="Cumulative Cost" numFmtId="43">
      <sharedItems containsSemiMixedTypes="0" containsString="0" containsNumber="1" minValue="1226.25" maxValue="389736.59949999995"/>
    </cacheField>
    <cacheField name="Sales Qty" numFmtId="0">
      <sharedItems containsSemiMixedTypes="0" containsString="0" containsNumber="1" containsInteger="1" minValue="1" maxValue="10" count="10">
        <n v="1"/>
        <n v="6"/>
        <n v="2"/>
        <n v="3"/>
        <n v="9"/>
        <n v="4"/>
        <n v="5"/>
        <n v="10"/>
        <n v="8"/>
        <n v="7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73299.550499999983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0428"/>
    </cacheField>
    <cacheField name="Total" numFmtId="43">
      <sharedItems containsSemiMixedTypes="0" containsString="0" containsNumber="1" minValue="1530" maxValue="463036.14999999991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">
  <r>
    <d v="2019-12-23T00:00:0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</r>
  <r>
    <d v="2019-12-23T00:00:0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</r>
  <r>
    <d v="2020-06-02T00:00:00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</r>
  <r>
    <d v="2020-06-11T00:00:00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</r>
  <r>
    <d v="2020-06-11T00:00:00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</r>
  <r>
    <d v="2020-06-17T00:00:00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</r>
  <r>
    <d v="2020-06-17T00:00:00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</r>
  <r>
    <d v="2020-06-17T00:00:00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</r>
  <r>
    <d v="2020-06-22T00:00:00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</r>
  <r>
    <d v="2020-06-22T00:00:00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</r>
  <r>
    <d v="2020-07-01T00:00:00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</r>
  <r>
    <d v="2020-07-14T00:00:00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</r>
  <r>
    <d v="2020-07-15T00:00:00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</r>
  <r>
    <d v="2020-07-15T00:00:00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</r>
  <r>
    <d v="2020-07-15T00:00:00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</r>
  <r>
    <d v="2020-08-01T00:00:00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</r>
  <r>
    <d v="2020-08-07T00:00:00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</r>
  <r>
    <d v="2020-08-08T00:00:00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</r>
  <r>
    <d v="2020-08-10T00:00:00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</r>
  <r>
    <d v="2020-08-10T00:00:00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</r>
  <r>
    <d v="2020-08-10T00:00:00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</r>
  <r>
    <d v="2020-08-10T00:00:00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</r>
  <r>
    <d v="2020-08-12T00:00:00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</r>
  <r>
    <d v="2020-08-12T00:00:00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</r>
  <r>
    <d v="2020-08-12T00:00:00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</r>
  <r>
    <d v="2020-08-13T00:00:00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</r>
  <r>
    <d v="2020-08-19T00:00:00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</r>
  <r>
    <d v="2020-08-19T00:00:00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</r>
  <r>
    <d v="2020-08-19T00:00:00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</r>
  <r>
    <d v="2020-08-22T00:00:00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</r>
  <r>
    <d v="2020-08-22T00:00:00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</r>
  <r>
    <d v="2020-08-22T00:00:00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</r>
  <r>
    <d v="2020-08-22T00:00:00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</r>
  <r>
    <d v="2020-08-22T00:00:00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</r>
  <r>
    <d v="2020-08-24T00:00:00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</r>
  <r>
    <d v="2020-08-24T00:00:00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</r>
  <r>
    <d v="2020-08-24T00:00:00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</r>
  <r>
    <d v="2020-08-25T00:00:00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</r>
  <r>
    <d v="2020-08-25T00:00:00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</r>
  <r>
    <d v="2020-08-25T00:00:00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</r>
  <r>
    <d v="2020-08-27T00:00:00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</r>
  <r>
    <d v="2020-08-27T00:00:00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</r>
  <r>
    <d v="2020-08-27T00:00:00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</r>
  <r>
    <d v="2020-08-27T00:00:00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</r>
  <r>
    <d v="2020-08-27T00:00:00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</r>
  <r>
    <d v="2020-09-01T00:00:00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</r>
  <r>
    <d v="2020-09-01T00:00:00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</r>
  <r>
    <d v="2020-09-01T00:00:00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</r>
  <r>
    <d v="2020-09-02T00:00:00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</r>
  <r>
    <d v="2020-09-05T00:00:00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</r>
  <r>
    <d v="2020-09-05T00:00:00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</r>
  <r>
    <d v="2020-09-17T00:00:00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</r>
  <r>
    <d v="2020-09-17T00:00:00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</r>
  <r>
    <d v="2020-09-17T00:00:00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</r>
  <r>
    <d v="2020-09-17T00:00:00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</r>
  <r>
    <d v="2020-09-17T00:00:00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</r>
  <r>
    <d v="2020-09-17T00:00:00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</r>
  <r>
    <d v="2020-09-17T00:00:00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</r>
  <r>
    <d v="2020-09-17T00:00:00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</r>
  <r>
    <d v="2020-09-17T00:00:00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</r>
  <r>
    <d v="2020-09-17T00:00:00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</r>
  <r>
    <d v="2020-09-17T00:00:00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</r>
  <r>
    <d v="2020-09-22T00:00:00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</r>
  <r>
    <d v="2020-09-22T00:00:00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</r>
  <r>
    <d v="2020-09-22T00:00:00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</r>
  <r>
    <d v="2020-09-22T00:00:00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</r>
  <r>
    <d v="2020-09-22T00:00:00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</r>
  <r>
    <d v="2020-09-22T00:00:00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</r>
  <r>
    <d v="2020-09-23T00:00:00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</r>
  <r>
    <d v="2020-09-23T00:00:00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</r>
  <r>
    <d v="2020-09-23T00:00:00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</r>
  <r>
    <d v="2020-09-23T00:00:00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</r>
  <r>
    <d v="2020-09-23T00:00:00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</r>
  <r>
    <d v="2020-09-26T00:00:00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</r>
  <r>
    <d v="2020-09-30T00:00:00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</r>
  <r>
    <d v="2020-10-05T00:00:00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</r>
  <r>
    <d v="2020-10-05T00:00:00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</r>
  <r>
    <d v="2020-10-05T00:00:00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</r>
  <r>
    <d v="2020-10-05T00:00:00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</r>
  <r>
    <d v="2020-10-08T00:00:00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</r>
  <r>
    <d v="2020-10-08T00:00:00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</r>
  <r>
    <d v="2020-10-08T00:00:00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</r>
  <r>
    <d v="2020-10-08T00:00:00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</r>
  <r>
    <d v="2020-10-08T00:00:00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</r>
  <r>
    <d v="2020-10-12T00:00:00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</r>
  <r>
    <d v="2020-10-12T00:00:00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</r>
  <r>
    <d v="2020-10-12T00:00:00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</r>
  <r>
    <d v="2020-10-12T00:00:00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</r>
  <r>
    <d v="2020-10-14T00:00:00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</r>
  <r>
    <d v="2020-10-14T00:00:00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</r>
  <r>
    <d v="2020-10-19T00:00:00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</r>
  <r>
    <d v="2020-10-17T00:00:00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</r>
  <r>
    <d v="2020-10-17T00:00:00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</r>
  <r>
    <d v="2020-10-19T00:00:00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</r>
  <r>
    <d v="2020-10-19T00:00:00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</r>
  <r>
    <d v="2020-10-19T00:00:00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</r>
  <r>
    <d v="2020-10-19T00:00:00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</r>
  <r>
    <d v="2020-10-21T00:00:00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</r>
  <r>
    <d v="2020-10-21T00:00:00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</r>
  <r>
    <d v="2020-10-21T00:00:00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</r>
  <r>
    <d v="2020-10-21T00:00:00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</r>
  <r>
    <d v="2020-10-21T00:00:00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</r>
  <r>
    <d v="2020-10-26T00:00:00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</r>
  <r>
    <d v="2020-10-26T00:00:00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</r>
  <r>
    <d v="2020-10-31T00:00:00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</r>
  <r>
    <d v="2020-10-31T00:00:00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</r>
  <r>
    <d v="2020-10-31T00:00:00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</r>
  <r>
    <d v="2020-11-09T00:00:00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</r>
  <r>
    <d v="2020-11-09T00:00:00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</r>
  <r>
    <d v="2020-11-09T00:00:00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</r>
  <r>
    <d v="2020-11-09T00:00:00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</r>
  <r>
    <d v="2020-11-10T00:00:00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</r>
  <r>
    <d v="2020-11-10T00:00:00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</r>
  <r>
    <d v="2020-11-10T00:00:00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</r>
  <r>
    <d v="2020-11-10T00:00:00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</r>
  <r>
    <d v="2020-11-11T00:00:00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</r>
  <r>
    <d v="2020-11-11T00:00:00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</r>
  <r>
    <d v="2020-11-18T00:00:00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</r>
  <r>
    <d v="2020-11-19T00:00:00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</r>
  <r>
    <d v="2020-11-20T00:00:00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</r>
  <r>
    <d v="2020-11-20T00:00:00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</r>
  <r>
    <d v="2020-11-20T00:00:00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</r>
  <r>
    <d v="2020-11-20T00:00:00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</r>
  <r>
    <d v="2020-11-20T00:00:00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</r>
  <r>
    <d v="2020-11-20T00:00:00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</r>
  <r>
    <d v="2020-11-21T00:00:00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</r>
  <r>
    <d v="2020-11-21T00:00:00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</r>
  <r>
    <d v="2020-11-21T00:00:00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</r>
  <r>
    <d v="2020-11-21T00:00:00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</r>
  <r>
    <d v="2020-11-24T00:00:00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</r>
  <r>
    <d v="2020-11-24T00:00:00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</r>
  <r>
    <d v="2020-11-24T00:00:00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</r>
  <r>
    <d v="2020-11-24T00:00:00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</r>
  <r>
    <d v="2020-11-24T00:00:00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</r>
  <r>
    <d v="2020-11-24T00:00:00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</r>
  <r>
    <d v="2020-11-24T00:00:00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</r>
  <r>
    <d v="2020-11-27T00:00:00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</r>
  <r>
    <d v="2020-11-27T00:00:00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</r>
  <r>
    <d v="2020-11-28T00:00:00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</r>
  <r>
    <d v="2020-11-30T00:00:00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</r>
  <r>
    <d v="2020-11-30T00:00:00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</r>
  <r>
    <d v="2020-11-30T00:00:00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</r>
  <r>
    <d v="2020-11-30T00:00:00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</r>
  <r>
    <d v="2020-11-30T00:00:00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</r>
  <r>
    <d v="2020-11-30T00:00:00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</r>
  <r>
    <d v="2020-12-05T00:00:00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</r>
  <r>
    <d v="2020-12-15T00:00:00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</r>
  <r>
    <d v="2020-12-15T00:00:00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</r>
  <r>
    <d v="2020-12-26T00:00:00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</r>
  <r>
    <d v="2020-12-30T00:00:00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</r>
  <r>
    <d v="2020-12-30T00:00:00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</r>
  <r>
    <d v="2020-12-30T00:00:00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</r>
  <r>
    <d v="2020-12-31T00:00:00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</r>
  <r>
    <d v="2020-12-31T00:00:00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</r>
  <r>
    <d v="2020-12-31T00:00:00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</r>
  <r>
    <d v="2020-12-31T00:00:00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</r>
  <r>
    <d v="2021-01-04T00:00:00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</r>
  <r>
    <d v="2021-01-04T00:00:00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</r>
  <r>
    <d v="2021-01-04T00:00:00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</r>
  <r>
    <d v="2021-01-04T00:00:00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</r>
  <r>
    <d v="2021-01-04T00:00:00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</r>
  <r>
    <d v="2021-01-04T00:00:00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</r>
  <r>
    <d v="2021-01-04T00:00:00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</r>
  <r>
    <d v="2021-01-04T00:00:00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x v="0"/>
    <n v="30"/>
    <n v="40353.049999999996"/>
    <x v="7"/>
    <n v="180"/>
    <n v="213635.5"/>
  </r>
  <r>
    <d v="2021-01-04T00:00:00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</r>
  <r>
    <d v="2021-01-04T00:00:00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</r>
  <r>
    <d v="2021-01-04T00:00:00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</r>
  <r>
    <d v="2021-01-04T00:00:00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x v="0"/>
    <n v="60"/>
    <n v="40530.549999999996"/>
    <x v="7"/>
    <n v="300"/>
    <n v="214534.5"/>
  </r>
  <r>
    <d v="2021-01-11T00:00:00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x v="0"/>
    <n v="0"/>
    <n v="40530.549999999996"/>
    <x v="7"/>
    <n v="0"/>
    <n v="214534.5"/>
  </r>
  <r>
    <d v="2021-01-08T00:00:00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</r>
  <r>
    <d v="2021-01-09T00:00:00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x v="6"/>
    <n v="125"/>
    <n v="40665.549999999996"/>
    <x v="7"/>
    <n v="250"/>
    <n v="214833.5"/>
  </r>
  <r>
    <d v="2021-01-09T00:00:00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</r>
  <r>
    <d v="2021-01-18T00:00:00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</r>
  <r>
    <d v="2021-01-18T00:00:00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</r>
  <r>
    <d v="2021-01-18T00:00:00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</r>
  <r>
    <d v="2021-01-18T00:00:00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</r>
  <r>
    <d v="2021-01-18T00:00:00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</r>
  <r>
    <d v="2021-01-18T00:00:00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</r>
  <r>
    <d v="2021-01-18T00:00:00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</r>
  <r>
    <d v="2021-01-27T00:00:00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</r>
  <r>
    <d v="2021-01-27T00:00:00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</r>
  <r>
    <d v="2021-01-27T00:00:00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</r>
  <r>
    <d v="2021-01-29T00:00:00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</r>
  <r>
    <d v="2021-01-29T00:00:00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</r>
  <r>
    <d v="2021-01-29T00:00:00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</r>
  <r>
    <d v="2021-01-29T00:00:00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</r>
  <r>
    <d v="2021-01-29T00:00:00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</r>
  <r>
    <d v="2021-01-29T00:00:00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</r>
  <r>
    <d v="2021-01-29T00:00:00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</r>
  <r>
    <d v="2021-02-03T00:00:00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</r>
  <r>
    <d v="2021-02-03T00:00:00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</r>
  <r>
    <d v="2021-02-03T00:00:00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</r>
  <r>
    <d v="2021-02-03T00:00:00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</r>
  <r>
    <d v="2021-02-03T00:00:00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</r>
  <r>
    <d v="2021-02-03T00:00:00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</r>
  <r>
    <d v="2021-02-02T00:00:00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</r>
  <r>
    <d v="2021-02-02T00:00:00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</r>
  <r>
    <d v="2021-02-06T00:00:00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</r>
  <r>
    <d v="2021-02-09T00:00:00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</r>
  <r>
    <d v="2021-02-09T00:00:00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</r>
  <r>
    <d v="2021-02-09T00:00:00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</r>
  <r>
    <d v="2021-02-09T00:00:00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</r>
  <r>
    <d v="2021-02-09T00:00:00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</r>
  <r>
    <d v="2021-02-09T00:00:00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</r>
  <r>
    <d v="2021-02-17T00:00:00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</r>
  <r>
    <d v="2021-02-19T00:00:00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</r>
  <r>
    <d v="2021-02-24T00:00:00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</r>
  <r>
    <d v="2021-02-24T00:00:00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</r>
  <r>
    <d v="2021-02-24T00:00:00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</r>
  <r>
    <d v="2021-02-24T00:00:00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</r>
  <r>
    <d v="2021-02-23T00:00:00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</r>
  <r>
    <d v="2021-02-23T00:00:00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</r>
  <r>
    <d v="2021-02-23T00:00:00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</r>
  <r>
    <d v="2021-02-26T00:00:00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</r>
  <r>
    <d v="2021-02-26T00:00:00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</r>
  <r>
    <d v="2021-02-26T00:00:00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</r>
  <r>
    <d v="2021-03-08T00:00:00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</r>
  <r>
    <d v="2021-03-08T00:00:00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</r>
  <r>
    <d v="2021-03-08T00:00:00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</r>
  <r>
    <d v="2021-03-08T00:00:00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</r>
  <r>
    <d v="2021-03-10T00:00:00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</r>
  <r>
    <d v="2021-03-10T00:00:00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</r>
  <r>
    <d v="2021-03-10T00:00:00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</r>
  <r>
    <d v="2021-03-11T00:00:00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</r>
  <r>
    <d v="2021-03-11T00:00:00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</r>
  <r>
    <d v="2021-03-11T00:00:00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</r>
  <r>
    <d v="2021-03-11T00:00:00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</r>
  <r>
    <d v="2021-03-31T00:00:00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x v="3"/>
    <n v="0"/>
    <n v="52942.349999999984"/>
    <x v="9"/>
    <n v="0"/>
    <n v="294161.14999999997"/>
  </r>
  <r>
    <d v="2021-03-31T00:00:00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</r>
  <r>
    <d v="2021-03-31T00:00:00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</r>
  <r>
    <d v="2021-03-31T00:00:00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</r>
  <r>
    <d v="2021-03-31T00:00:00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</r>
  <r>
    <d v="2021-03-23T00:00:00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</r>
  <r>
    <d v="2021-03-23T00:00:00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</r>
  <r>
    <d v="2021-03-23T00:00:00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</r>
  <r>
    <d v="2021-03-23T00:00:00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</r>
  <r>
    <d v="2021-03-24T00:00:00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</r>
  <r>
    <d v="2021-03-24T00:00:00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</r>
  <r>
    <d v="2021-03-24T00:00:00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</r>
  <r>
    <d v="2021-03-24T00:00:00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</r>
  <r>
    <d v="2021-03-24T00:00:00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</r>
  <r>
    <d v="2021-03-25T00:00:00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</r>
  <r>
    <d v="2021-03-30T00:00:00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</r>
  <r>
    <d v="2021-04-01T00:00:00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</r>
  <r>
    <d v="2021-04-01T00:00:00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</r>
  <r>
    <d v="2021-04-01T00:00:00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</r>
  <r>
    <d v="2021-04-01T00:00:00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</r>
  <r>
    <d v="2021-04-01T00:00:00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</r>
  <r>
    <d v="2021-04-08T00:00:00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</r>
  <r>
    <d v="2021-04-08T00:00:00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</r>
  <r>
    <d v="2021-04-08T00:00:00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</r>
  <r>
    <d v="2021-04-08T00:00:00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</r>
  <r>
    <d v="2021-04-08T00:00:00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</r>
  <r>
    <d v="2021-04-08T00:00:00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</r>
  <r>
    <d v="2021-04-08T00:00:00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</r>
  <r>
    <d v="2021-04-08T00:00:00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</r>
  <r>
    <d v="2021-04-08T00:00:00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</r>
  <r>
    <d v="2021-04-09T00:00:00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</r>
  <r>
    <d v="2021-04-27T00:00:00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</r>
  <r>
    <d v="2021-04-27T00:00:00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</r>
  <r>
    <d v="2021-04-27T00:00:00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</r>
  <r>
    <d v="2021-04-29T00:00:00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</r>
  <r>
    <d v="2021-04-29T00:00:00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</r>
  <r>
    <d v="2021-04-29T00:00:00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</r>
  <r>
    <d v="2021-04-29T00:00:00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</r>
  <r>
    <d v="2021-04-29T00:00:00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</r>
  <r>
    <d v="2021-04-29T00:00:00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d v="2019-12-23T00:00:0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n v="1"/>
    <n v="303.74999999999994"/>
    <n v="303.74999999999994"/>
    <x v="0"/>
    <n v="1530"/>
    <n v="1530"/>
  </r>
  <r>
    <d v="2019-12-23T00:00:0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n v="6"/>
    <n v="399.59999999999997"/>
    <n v="703.34999999999991"/>
    <x v="0"/>
    <n v="1443"/>
    <n v="2973"/>
  </r>
  <r>
    <d v="2020-06-02T00:00:00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n v="2"/>
    <n v="127.99999999999997"/>
    <n v="831.34999999999991"/>
    <x v="1"/>
    <n v="480"/>
    <n v="3453"/>
  </r>
  <r>
    <d v="2020-06-11T00:00:00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n v="1"/>
    <n v="168.75"/>
    <n v="1000.0999999999999"/>
    <x v="1"/>
    <n v="1395"/>
    <n v="4848"/>
  </r>
  <r>
    <d v="2020-06-11T00:00:00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n v="1"/>
    <n v="201.60000000000002"/>
    <n v="1201.6999999999998"/>
    <x v="1"/>
    <n v="672"/>
    <n v="5520"/>
  </r>
  <r>
    <d v="2020-06-17T00:00:00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n v="1"/>
    <n v="303.74999999999994"/>
    <n v="1505.4499999999998"/>
    <x v="1"/>
    <n v="1530"/>
    <n v="7050"/>
  </r>
  <r>
    <d v="2020-06-17T00:00:00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n v="3"/>
    <n v="198.29999999999998"/>
    <n v="1703.7499999999998"/>
    <x v="1"/>
    <n v="720"/>
    <n v="7770"/>
  </r>
  <r>
    <d v="2020-06-17T00:00:00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n v="2"/>
    <n v="30"/>
    <n v="1733.7499999999998"/>
    <x v="1"/>
    <n v="185"/>
    <n v="7955"/>
  </r>
  <r>
    <d v="2020-06-22T00:00:00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n v="1"/>
    <n v="416.24999999999994"/>
    <n v="2149.9999999999995"/>
    <x v="1"/>
    <n v="1642.5"/>
    <n v="9597.5"/>
  </r>
  <r>
    <d v="2020-06-22T00:00:00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n v="2"/>
    <n v="30"/>
    <n v="2179.9999999999995"/>
    <x v="1"/>
    <n v="185"/>
    <n v="9782.5"/>
  </r>
  <r>
    <d v="2020-07-01T00:00:00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n v="9"/>
    <n v="215.99999999999989"/>
    <n v="2395.9999999999995"/>
    <x v="2"/>
    <n v="1836"/>
    <n v="11618.5"/>
  </r>
  <r>
    <d v="2020-07-14T00:00:00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n v="1"/>
    <n v="375"/>
    <n v="2770.9999999999995"/>
    <x v="2"/>
    <n v="1200"/>
    <n v="12818.5"/>
  </r>
  <r>
    <d v="2020-07-15T00:00:00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n v="1"/>
    <n v="340.99999999999994"/>
    <n v="3111.9999999999995"/>
    <x v="2"/>
    <n v="1496"/>
    <n v="14314.5"/>
  </r>
  <r>
    <d v="2020-07-15T00:00:00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n v="4"/>
    <n v="60"/>
    <n v="3171.9999999999995"/>
    <x v="2"/>
    <n v="370"/>
    <n v="14684.5"/>
  </r>
  <r>
    <d v="2020-07-15T00:00:00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n v="1"/>
    <n v="51.999999999999993"/>
    <n v="3223.9999999999995"/>
    <x v="2"/>
    <n v="232"/>
    <n v="14916.5"/>
  </r>
  <r>
    <d v="2020-08-01T00:00:00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n v="2"/>
    <n v="198.00000000000009"/>
    <n v="3421.9999999999995"/>
    <x v="3"/>
    <n v="2508"/>
    <n v="17424.5"/>
  </r>
  <r>
    <d v="2020-08-07T00:00:00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n v="2"/>
    <n v="198.00000000000009"/>
    <n v="3619.9999999999995"/>
    <x v="3"/>
    <n v="2508"/>
    <n v="19932.5"/>
  </r>
  <r>
    <d v="2020-08-08T00:00:00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n v="2"/>
    <n v="42.000000000000014"/>
    <n v="3661.9999999999995"/>
    <x v="3"/>
    <n v="324"/>
    <n v="20256.5"/>
  </r>
  <r>
    <d v="2020-08-10T00:00:00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n v="1"/>
    <n v="340.99999999999994"/>
    <n v="4002.9999999999995"/>
    <x v="3"/>
    <n v="1496"/>
    <n v="21752.5"/>
  </r>
  <r>
    <d v="2020-08-10T00:00:00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n v="1"/>
    <n v="12.5"/>
    <n v="4015.4999999999995"/>
    <x v="3"/>
    <n v="90"/>
    <n v="21842.5"/>
  </r>
  <r>
    <d v="2020-08-10T00:00:00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n v="2"/>
    <n v="726.00000000000011"/>
    <n v="4741.5"/>
    <x v="3"/>
    <n v="3036"/>
    <n v="24878.5"/>
  </r>
  <r>
    <d v="2020-08-10T00:00:00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n v="4"/>
    <n v="60"/>
    <n v="4801.5"/>
    <x v="3"/>
    <n v="370"/>
    <n v="25248.5"/>
  </r>
  <r>
    <d v="2020-08-12T00:00:00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n v="1"/>
    <n v="340.99999999999994"/>
    <n v="5142.5"/>
    <x v="3"/>
    <n v="1496"/>
    <n v="26744.5"/>
  </r>
  <r>
    <d v="2020-08-12T00:00:00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n v="4"/>
    <n v="266.39999999999998"/>
    <n v="5408.9"/>
    <x v="3"/>
    <n v="962"/>
    <n v="27706.5"/>
  </r>
  <r>
    <d v="2020-08-12T00:00:00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n v="2"/>
    <n v="103.99999999999999"/>
    <n v="5512.9"/>
    <x v="3"/>
    <n v="464"/>
    <n v="28170.5"/>
  </r>
  <r>
    <d v="2020-08-13T00:00:00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n v="4"/>
    <n v="255.99999999999994"/>
    <n v="5768.9"/>
    <x v="3"/>
    <n v="960"/>
    <n v="29130.5"/>
  </r>
  <r>
    <d v="2020-08-19T00:00:00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n v="1"/>
    <n v="113.39999999999998"/>
    <n v="5882.2999999999993"/>
    <x v="3"/>
    <n v="367.2"/>
    <n v="29497.699999999997"/>
  </r>
  <r>
    <d v="2020-08-19T00:00:00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n v="1"/>
    <n v="340.99999999999994"/>
    <n v="6223.2999999999993"/>
    <x v="3"/>
    <n v="1496"/>
    <n v="30993.699999999997"/>
  </r>
  <r>
    <d v="2020-08-19T00:00:00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n v="1"/>
    <n v="38.000000000000007"/>
    <n v="6261.2999999999993"/>
    <x v="3"/>
    <n v="210"/>
    <n v="31203.699999999997"/>
  </r>
  <r>
    <d v="2020-08-22T00:00:00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n v="4"/>
    <n v="280.79999999999995"/>
    <n v="6542.0999999999995"/>
    <x v="3"/>
    <n v="1296"/>
    <n v="32499.699999999997"/>
  </r>
  <r>
    <d v="2020-08-22T00:00:00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n v="4"/>
    <n v="152.00000000000003"/>
    <n v="6694.0999999999995"/>
    <x v="3"/>
    <n v="840"/>
    <n v="33339.699999999997"/>
  </r>
  <r>
    <d v="2020-08-22T00:00:00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n v="2"/>
    <n v="116.00000000000001"/>
    <n v="6810.0999999999995"/>
    <x v="3"/>
    <n v="460"/>
    <n v="33799.699999999997"/>
  </r>
  <r>
    <d v="2020-08-22T00:00:00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n v="4"/>
    <n v="50"/>
    <n v="6860.0999999999995"/>
    <x v="3"/>
    <n v="360"/>
    <n v="34159.699999999997"/>
  </r>
  <r>
    <d v="2020-08-22T00:00:00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n v="1"/>
    <n v="296.99999999999994"/>
    <n v="7157.0999999999995"/>
    <x v="3"/>
    <n v="1452"/>
    <n v="35611.699999999997"/>
  </r>
  <r>
    <d v="2020-08-24T00:00:00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n v="1"/>
    <n v="363.00000000000006"/>
    <n v="7520.0999999999995"/>
    <x v="3"/>
    <n v="1518"/>
    <n v="37129.699999999997"/>
  </r>
  <r>
    <d v="2020-08-24T00:00:00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n v="4"/>
    <n v="130"/>
    <n v="7650.0999999999995"/>
    <x v="3"/>
    <n v="200"/>
    <n v="37329.699999999997"/>
  </r>
  <r>
    <d v="2020-08-24T00:00:00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n v="2"/>
    <n v="30"/>
    <n v="7680.0999999999995"/>
    <x v="3"/>
    <n v="185"/>
    <n v="37514.699999999997"/>
  </r>
  <r>
    <d v="2020-08-25T00:00:00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n v="1"/>
    <n v="120.99999999999996"/>
    <n v="7801.0999999999995"/>
    <x v="3"/>
    <n v="1276"/>
    <n v="38790.699999999997"/>
  </r>
  <r>
    <d v="2020-08-25T00:00:00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n v="1"/>
    <n v="120.99999999999996"/>
    <n v="7922.0999999999995"/>
    <x v="3"/>
    <n v="1276"/>
    <n v="40066.699999999997"/>
  </r>
  <r>
    <d v="2020-08-25T00:00:00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n v="1"/>
    <n v="340.99999999999994"/>
    <n v="8263.0999999999985"/>
    <x v="3"/>
    <n v="1496"/>
    <n v="41562.699999999997"/>
  </r>
  <r>
    <d v="2020-08-27T00:00:00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n v="4"/>
    <n v="660"/>
    <n v="8923.0999999999985"/>
    <x v="3"/>
    <n v="5280"/>
    <n v="46842.7"/>
  </r>
  <r>
    <d v="2020-08-27T00:00:00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n v="2"/>
    <n v="96.199999999999989"/>
    <n v="9019.2999999999993"/>
    <x v="3"/>
    <n v="444"/>
    <n v="47286.7"/>
  </r>
  <r>
    <d v="2020-08-27T00:00:00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n v="5"/>
    <n v="187.50000000000003"/>
    <n v="9206.7999999999993"/>
    <x v="3"/>
    <n v="275"/>
    <n v="47561.7"/>
  </r>
  <r>
    <d v="2020-08-27T00:00:00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n v="4"/>
    <n v="50"/>
    <n v="9256.7999999999993"/>
    <x v="3"/>
    <n v="360"/>
    <n v="47921.7"/>
  </r>
  <r>
    <d v="2020-08-27T00:00:00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n v="1"/>
    <n v="30"/>
    <n v="9286.7999999999993"/>
    <x v="3"/>
    <n v="375"/>
    <n v="48296.7"/>
  </r>
  <r>
    <d v="2020-09-01T00:00:00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n v="2"/>
    <n v="638.00000000000011"/>
    <n v="9924.7999999999993"/>
    <x v="4"/>
    <n v="2948"/>
    <n v="51244.7"/>
  </r>
  <r>
    <d v="2020-09-01T00:00:00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n v="4"/>
    <n v="152.00000000000003"/>
    <n v="10076.799999999999"/>
    <x v="4"/>
    <n v="840"/>
    <n v="52084.7"/>
  </r>
  <r>
    <d v="2020-09-01T00:00:00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n v="2"/>
    <n v="25"/>
    <n v="10101.799999999999"/>
    <x v="4"/>
    <n v="180"/>
    <n v="52264.7"/>
  </r>
  <r>
    <d v="2020-09-02T00:00:00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n v="1"/>
    <n v="350"/>
    <n v="10451.799999999999"/>
    <x v="4"/>
    <n v="1250"/>
    <n v="53514.7"/>
  </r>
  <r>
    <d v="2020-09-05T00:00:00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n v="1"/>
    <n v="340.99999999999994"/>
    <n v="10792.8"/>
    <x v="4"/>
    <n v="1496"/>
    <n v="55010.7"/>
  </r>
  <r>
    <d v="2020-09-05T00:00:00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n v="4"/>
    <n v="266.39999999999998"/>
    <n v="11059.199999999999"/>
    <x v="4"/>
    <n v="962"/>
    <n v="55972.7"/>
  </r>
  <r>
    <d v="2020-09-17T00:00:00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n v="4"/>
    <n v="396.00000000000017"/>
    <n v="11455.199999999999"/>
    <x v="4"/>
    <n v="5016"/>
    <n v="60988.7"/>
  </r>
  <r>
    <d v="2020-09-17T00:00:00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n v="1"/>
    <n v="132.00000000000011"/>
    <n v="11587.199999999999"/>
    <x v="4"/>
    <n v="1254"/>
    <n v="62242.7"/>
  </r>
  <r>
    <d v="2020-09-17T00:00:00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n v="1"/>
    <n v="99.000000000000043"/>
    <n v="11686.199999999999"/>
    <x v="4"/>
    <n v="1254"/>
    <n v="63496.7"/>
  </r>
  <r>
    <d v="2020-09-17T00:00:00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n v="3"/>
    <n v="113.40000000000003"/>
    <n v="11799.599999999999"/>
    <x v="4"/>
    <n v="874.80000000000018"/>
    <n v="64371.5"/>
  </r>
  <r>
    <d v="2020-09-17T00:00:00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n v="3"/>
    <n v="113.40000000000003"/>
    <n v="11912.999999999998"/>
    <x v="4"/>
    <n v="874.80000000000018"/>
    <n v="65246.3"/>
  </r>
  <r>
    <d v="2020-09-17T00:00:00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n v="1"/>
    <n v="31.999999999999993"/>
    <n v="11944.999999999998"/>
    <x v="4"/>
    <n v="204"/>
    <n v="65450.3"/>
  </r>
  <r>
    <d v="2020-09-17T00:00:00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n v="5"/>
    <n v="179.99999999999989"/>
    <n v="12124.999999999998"/>
    <x v="4"/>
    <n v="1019.9999999999999"/>
    <n v="66470.3"/>
  </r>
  <r>
    <d v="2020-09-17T00:00:00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n v="4"/>
    <n v="50"/>
    <n v="12174.999999999998"/>
    <x v="4"/>
    <n v="360"/>
    <n v="66830.3"/>
  </r>
  <r>
    <d v="2020-09-17T00:00:00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n v="1"/>
    <n v="90"/>
    <n v="12264.999999999998"/>
    <x v="4"/>
    <n v="390"/>
    <n v="67220.3"/>
  </r>
  <r>
    <d v="2020-09-17T00:00:00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n v="1"/>
    <n v="340.99999999999994"/>
    <n v="12605.999999999998"/>
    <x v="4"/>
    <n v="1496"/>
    <n v="68716.3"/>
  </r>
  <r>
    <d v="2020-09-17T00:00:00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n v="2"/>
    <n v="133.19999999999999"/>
    <n v="12739.199999999999"/>
    <x v="4"/>
    <n v="481"/>
    <n v="69197.3"/>
  </r>
  <r>
    <d v="2020-09-22T00:00:00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n v="4"/>
    <n v="528.00000000000045"/>
    <n v="13267.199999999999"/>
    <x v="4"/>
    <n v="5016"/>
    <n v="74213.3"/>
  </r>
  <r>
    <d v="2020-09-22T00:00:00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n v="1"/>
    <n v="143.00000000000009"/>
    <n v="13410.199999999999"/>
    <x v="4"/>
    <n v="1254"/>
    <n v="75467.3"/>
  </r>
  <r>
    <d v="2020-09-22T00:00:00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n v="1"/>
    <n v="143.00000000000009"/>
    <n v="13553.199999999999"/>
    <x v="4"/>
    <n v="1254"/>
    <n v="76721.3"/>
  </r>
  <r>
    <d v="2020-09-22T00:00:00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n v="5"/>
    <n v="189.00000000000006"/>
    <n v="13742.199999999999"/>
    <x v="4"/>
    <n v="1458"/>
    <n v="78179.3"/>
  </r>
  <r>
    <d v="2020-09-22T00:00:00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n v="2"/>
    <n v="75.600000000000023"/>
    <n v="13817.8"/>
    <x v="4"/>
    <n v="583.20000000000005"/>
    <n v="78762.5"/>
  </r>
  <r>
    <d v="2020-09-22T00:00:00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n v="10"/>
    <n v="359.99999999999977"/>
    <n v="14177.8"/>
    <x v="4"/>
    <n v="2039.9999999999998"/>
    <n v="80802.500000000015"/>
  </r>
  <r>
    <d v="2020-09-23T00:00:00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n v="5"/>
    <n v="1045.0000000000002"/>
    <n v="15222.8"/>
    <x v="4"/>
    <n v="6600"/>
    <n v="87402.500000000015"/>
  </r>
  <r>
    <d v="2020-09-23T00:00:00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n v="4"/>
    <n v="192.39999999999998"/>
    <n v="15415.199999999999"/>
    <x v="4"/>
    <n v="888"/>
    <n v="88290.500000000015"/>
  </r>
  <r>
    <d v="2020-09-23T00:00:00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n v="5"/>
    <n v="187.50000000000003"/>
    <n v="15602.699999999999"/>
    <x v="4"/>
    <n v="275"/>
    <n v="88565.500000000015"/>
  </r>
  <r>
    <d v="2020-09-23T00:00:00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n v="4"/>
    <n v="50"/>
    <n v="15652.699999999999"/>
    <x v="4"/>
    <n v="360"/>
    <n v="88925.500000000015"/>
  </r>
  <r>
    <d v="2020-09-23T00:00:00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n v="6"/>
    <n v="240"/>
    <n v="15892.699999999999"/>
    <x v="4"/>
    <n v="1392"/>
    <n v="90317.500000000015"/>
  </r>
  <r>
    <d v="2020-09-26T00:00:00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n v="1"/>
    <n v="385"/>
    <n v="16277.699999999999"/>
    <x v="4"/>
    <n v="1496"/>
    <n v="91813.500000000015"/>
  </r>
  <r>
    <d v="2020-09-30T00:00:00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n v="1"/>
    <n v="340.99999999999994"/>
    <n v="16618.699999999997"/>
    <x v="4"/>
    <n v="1496"/>
    <n v="93309.500000000015"/>
  </r>
  <r>
    <d v="2020-10-05T00:00:00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n v="3"/>
    <n v="1089.0000000000002"/>
    <n v="17707.699999999997"/>
    <x v="5"/>
    <n v="4554"/>
    <n v="97863.500000000015"/>
  </r>
  <r>
    <d v="2020-10-05T00:00:00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n v="8"/>
    <n v="260"/>
    <n v="17967.699999999997"/>
    <x v="5"/>
    <n v="400"/>
    <n v="98263.500000000015"/>
  </r>
  <r>
    <d v="2020-10-05T00:00:00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n v="6"/>
    <n v="90"/>
    <n v="18057.699999999997"/>
    <x v="5"/>
    <n v="555"/>
    <n v="98818.500000000015"/>
  </r>
  <r>
    <d v="2020-10-05T00:00:00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n v="1"/>
    <n v="62.999999999999986"/>
    <n v="18120.699999999997"/>
    <x v="5"/>
    <n v="204"/>
    <n v="99022.500000000015"/>
  </r>
  <r>
    <d v="2020-10-08T00:00:00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n v="5"/>
    <n v="715.00000000000045"/>
    <n v="18835.699999999997"/>
    <x v="5"/>
    <n v="6270"/>
    <n v="105292.50000000001"/>
  </r>
  <r>
    <d v="2020-10-08T00:00:00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n v="1"/>
    <n v="143.00000000000009"/>
    <n v="18978.699999999997"/>
    <x v="5"/>
    <n v="1254"/>
    <n v="106546.50000000001"/>
  </r>
  <r>
    <d v="2020-10-08T00:00:00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n v="3"/>
    <n v="113.40000000000003"/>
    <n v="19092.099999999999"/>
    <x v="5"/>
    <n v="874.80000000000018"/>
    <n v="107421.30000000002"/>
  </r>
  <r>
    <d v="2020-10-08T00:00:00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n v="10"/>
    <n v="359.99999999999977"/>
    <n v="19452.099999999999"/>
    <x v="5"/>
    <n v="2039.9999999999998"/>
    <n v="109461.30000000002"/>
  </r>
  <r>
    <d v="2020-10-08T00:00:00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n v="2"/>
    <n v="25"/>
    <n v="19477.099999999999"/>
    <x v="5"/>
    <n v="180"/>
    <n v="109641.30000000002"/>
  </r>
  <r>
    <d v="2020-10-12T00:00:00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n v="6"/>
    <n v="858.00000000000045"/>
    <n v="20335.099999999999"/>
    <x v="5"/>
    <n v="7524"/>
    <n v="117165.30000000002"/>
  </r>
  <r>
    <d v="2020-10-12T00:00:00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n v="1"/>
    <n v="143.00000000000009"/>
    <n v="20478.099999999999"/>
    <x v="5"/>
    <n v="1254"/>
    <n v="118419.30000000002"/>
  </r>
  <r>
    <d v="2020-10-12T00:00:00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n v="1"/>
    <n v="340.99999999999994"/>
    <n v="20819.099999999999"/>
    <x v="5"/>
    <n v="1496"/>
    <n v="119915.30000000002"/>
  </r>
  <r>
    <d v="2020-10-12T00:00:00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n v="4"/>
    <n v="266.39999999999998"/>
    <n v="21085.5"/>
    <x v="5"/>
    <n v="962"/>
    <n v="120877.30000000002"/>
  </r>
  <r>
    <d v="2020-10-14T00:00:00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n v="7"/>
    <n v="293.99999999999994"/>
    <n v="21379.5"/>
    <x v="5"/>
    <n v="1470"/>
    <n v="122347.30000000002"/>
  </r>
  <r>
    <d v="2020-10-14T00:00:00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n v="8"/>
    <n v="100"/>
    <n v="21479.5"/>
    <x v="5"/>
    <n v="720"/>
    <n v="123067.30000000002"/>
  </r>
  <r>
    <d v="2020-10-19T00:00:00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n v="2"/>
    <n v="123.99999999999999"/>
    <n v="21603.5"/>
    <x v="5"/>
    <n v="460"/>
    <n v="123527.30000000002"/>
  </r>
  <r>
    <d v="2020-10-17T00:00:00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n v="4"/>
    <n v="40"/>
    <n v="21643.5"/>
    <x v="5"/>
    <n v="180"/>
    <n v="123707.30000000002"/>
  </r>
  <r>
    <d v="2020-10-17T00:00:00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n v="1"/>
    <n v="62.999999999999986"/>
    <n v="21706.5"/>
    <x v="5"/>
    <n v="204"/>
    <n v="123911.30000000002"/>
  </r>
  <r>
    <d v="2020-10-19T00:00:00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n v="4"/>
    <n v="255.99999999999994"/>
    <n v="21962.5"/>
    <x v="5"/>
    <n v="960"/>
    <n v="124871.30000000002"/>
  </r>
  <r>
    <d v="2020-10-19T00:00:00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n v="1"/>
    <n v="175"/>
    <n v="22137.5"/>
    <x v="5"/>
    <n v="625"/>
    <n v="125496.30000000002"/>
  </r>
  <r>
    <d v="2020-10-19T00:00:00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n v="1"/>
    <n v="6"/>
    <n v="22143.5"/>
    <x v="5"/>
    <n v="60"/>
    <n v="125556.30000000002"/>
  </r>
  <r>
    <d v="2020-10-19T00:00:00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n v="1"/>
    <n v="12.5"/>
    <n v="22156"/>
    <x v="5"/>
    <n v="90"/>
    <n v="125646.30000000002"/>
  </r>
  <r>
    <d v="2020-10-21T00:00:00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n v="1"/>
    <n v="391.60000000000008"/>
    <n v="22547.599999999999"/>
    <x v="5"/>
    <n v="1496"/>
    <n v="127142.30000000002"/>
  </r>
  <r>
    <d v="2020-10-21T00:00:00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n v="5"/>
    <n v="1045.0000000000002"/>
    <n v="23592.6"/>
    <x v="5"/>
    <n v="6600"/>
    <n v="133742.30000000002"/>
  </r>
  <r>
    <d v="2020-10-21T00:00:00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n v="4"/>
    <n v="192.39999999999998"/>
    <n v="23785"/>
    <x v="5"/>
    <n v="888"/>
    <n v="134630.30000000002"/>
  </r>
  <r>
    <d v="2020-10-21T00:00:00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n v="5"/>
    <n v="187.50000000000003"/>
    <n v="23972.5"/>
    <x v="5"/>
    <n v="275"/>
    <n v="134905.30000000002"/>
  </r>
  <r>
    <d v="2020-10-21T00:00:00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n v="4"/>
    <n v="50"/>
    <n v="24022.5"/>
    <x v="5"/>
    <n v="360"/>
    <n v="135265.30000000002"/>
  </r>
  <r>
    <d v="2020-10-26T00:00:00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n v="3"/>
    <n v="1221.0000000000005"/>
    <n v="25243.5"/>
    <x v="5"/>
    <n v="4554"/>
    <n v="139819.30000000002"/>
  </r>
  <r>
    <d v="2020-10-26T00:00:00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n v="6"/>
    <n v="90"/>
    <n v="25333.5"/>
    <x v="5"/>
    <n v="555"/>
    <n v="140374.30000000002"/>
  </r>
  <r>
    <d v="2020-10-31T00:00:00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n v="1"/>
    <n v="385"/>
    <n v="25718.5"/>
    <x v="5"/>
    <n v="1496"/>
    <n v="141870.30000000002"/>
  </r>
  <r>
    <d v="2020-10-31T00:00:00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n v="4"/>
    <n v="266.39999999999998"/>
    <n v="25984.9"/>
    <x v="5"/>
    <n v="962"/>
    <n v="142832.30000000002"/>
  </r>
  <r>
    <d v="2020-10-31T00:00:00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n v="1"/>
    <n v="385"/>
    <n v="26369.9"/>
    <x v="5"/>
    <n v="1496"/>
    <n v="144328.30000000002"/>
  </r>
  <r>
    <d v="2020-11-09T00:00:00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n v="1"/>
    <n v="473.00000000000006"/>
    <n v="26842.9"/>
    <x v="6"/>
    <n v="1584"/>
    <n v="145912.30000000002"/>
  </r>
  <r>
    <d v="2020-11-09T00:00:00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n v="1"/>
    <n v="41.999999999999993"/>
    <n v="26884.9"/>
    <x v="6"/>
    <n v="210"/>
    <n v="146122.30000000002"/>
  </r>
  <r>
    <d v="2020-11-09T00:00:00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n v="1"/>
    <n v="124.19999999999999"/>
    <n v="27009.100000000002"/>
    <x v="6"/>
    <n v="378"/>
    <n v="146500.30000000002"/>
  </r>
  <r>
    <d v="2020-11-09T00:00:00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n v="1"/>
    <n v="40"/>
    <n v="27049.100000000002"/>
    <x v="6"/>
    <n v="130"/>
    <n v="146630.30000000002"/>
  </r>
  <r>
    <d v="2020-11-10T00:00:00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n v="1"/>
    <n v="473.00000000000006"/>
    <n v="27522.100000000002"/>
    <x v="6"/>
    <n v="1584"/>
    <n v="148214.30000000002"/>
  </r>
  <r>
    <d v="2020-11-10T00:00:00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n v="4"/>
    <n v="60"/>
    <n v="27582.100000000002"/>
    <x v="6"/>
    <n v="370"/>
    <n v="148584.30000000002"/>
  </r>
  <r>
    <d v="2020-11-10T00:00:00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n v="1"/>
    <n v="429.00000000000006"/>
    <n v="28011.100000000002"/>
    <x v="6"/>
    <n v="1540"/>
    <n v="150124.30000000002"/>
  </r>
  <r>
    <d v="2020-11-10T00:00:00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n v="1"/>
    <n v="12.5"/>
    <n v="28023.600000000002"/>
    <x v="6"/>
    <n v="90"/>
    <n v="150214.30000000002"/>
  </r>
  <r>
    <d v="2020-11-11T00:00:00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n v="3"/>
    <n v="162"/>
    <n v="28185.600000000002"/>
    <x v="6"/>
    <n v="923.40000000000009"/>
    <n v="151137.70000000001"/>
  </r>
  <r>
    <d v="2020-11-11T00:00:00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n v="1"/>
    <n v="54"/>
    <n v="28239.600000000002"/>
    <x v="6"/>
    <n v="307.8"/>
    <n v="151445.50000000003"/>
  </r>
  <r>
    <d v="2020-11-18T00:00:00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n v="1"/>
    <n v="473.00000000000006"/>
    <n v="28712.600000000002"/>
    <x v="6"/>
    <n v="1584"/>
    <n v="153029.50000000003"/>
  </r>
  <r>
    <d v="2020-11-19T00:00:00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n v="2"/>
    <n v="96.000000000000014"/>
    <n v="28808.600000000002"/>
    <x v="6"/>
    <n v="520"/>
    <n v="153549.50000000003"/>
  </r>
  <r>
    <d v="2020-11-20T00:00:00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n v="3"/>
    <n v="371.24999999999989"/>
    <n v="29179.850000000002"/>
    <x v="6"/>
    <n v="4050"/>
    <n v="157599.50000000003"/>
  </r>
  <r>
    <d v="2020-11-20T00:00:00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n v="2"/>
    <n v="241.99999999999991"/>
    <n v="29421.850000000002"/>
    <x v="6"/>
    <n v="2640"/>
    <n v="160239.50000000003"/>
  </r>
  <r>
    <d v="2020-11-20T00:00:00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n v="8"/>
    <n v="384.79999999999995"/>
    <n v="29806.65"/>
    <x v="6"/>
    <n v="1776"/>
    <n v="162015.50000000003"/>
  </r>
  <r>
    <d v="2020-11-20T00:00:00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n v="5"/>
    <n v="187.50000000000003"/>
    <n v="29994.15"/>
    <x v="6"/>
    <n v="275"/>
    <n v="162290.50000000003"/>
  </r>
  <r>
    <d v="2020-11-20T00:00:00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n v="2"/>
    <n v="25"/>
    <n v="30019.15"/>
    <x v="6"/>
    <n v="180"/>
    <n v="162470.50000000003"/>
  </r>
  <r>
    <d v="2020-11-20T00:00:00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n v="1"/>
    <n v="30"/>
    <n v="30049.15"/>
    <x v="6"/>
    <n v="375"/>
    <n v="162845.50000000003"/>
  </r>
  <r>
    <d v="2020-11-21T00:00:00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n v="1"/>
    <n v="473.00000000000006"/>
    <n v="30522.15"/>
    <x v="6"/>
    <n v="1584"/>
    <n v="164429.50000000003"/>
  </r>
  <r>
    <d v="2020-11-21T00:00:00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n v="2"/>
    <n v="83.999999999999986"/>
    <n v="30606.15"/>
    <x v="6"/>
    <n v="420"/>
    <n v="164849.50000000003"/>
  </r>
  <r>
    <d v="2020-11-21T00:00:00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n v="1"/>
    <n v="12.5"/>
    <n v="30618.65"/>
    <x v="6"/>
    <n v="90"/>
    <n v="164939.50000000003"/>
  </r>
  <r>
    <d v="2020-11-21T00:00:00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n v="2"/>
    <n v="170.2"/>
    <n v="30788.850000000002"/>
    <x v="6"/>
    <n v="518"/>
    <n v="165457.50000000003"/>
  </r>
  <r>
    <d v="2020-11-24T00:00:00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n v="1"/>
    <n v="429.00000000000006"/>
    <n v="31217.850000000002"/>
    <x v="6"/>
    <n v="1540"/>
    <n v="166997.50000000003"/>
  </r>
  <r>
    <d v="2020-11-24T00:00:00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n v="3"/>
    <n v="91.799999999999955"/>
    <n v="31309.65"/>
    <x v="6"/>
    <n v="982.8"/>
    <n v="167980.30000000002"/>
  </r>
  <r>
    <d v="2020-11-24T00:00:00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n v="1"/>
    <n v="20"/>
    <n v="31329.65"/>
    <x v="6"/>
    <n v="100"/>
    <n v="168080.30000000002"/>
  </r>
  <r>
    <d v="2020-11-24T00:00:00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n v="1"/>
    <n v="517.00000000000011"/>
    <n v="31846.65"/>
    <x v="6"/>
    <n v="1628"/>
    <n v="169708.30000000002"/>
  </r>
  <r>
    <d v="2020-11-24T00:00:00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n v="3"/>
    <n v="97.5"/>
    <n v="31944.15"/>
    <x v="6"/>
    <n v="150"/>
    <n v="169858.30000000002"/>
  </r>
  <r>
    <d v="2020-11-24T00:00:00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n v="2"/>
    <n v="30"/>
    <n v="31974.15"/>
    <x v="6"/>
    <n v="185"/>
    <n v="170043.30000000002"/>
  </r>
  <r>
    <d v="2020-11-24T00:00:00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n v="1"/>
    <n v="17"/>
    <n v="31991.15"/>
    <x v="6"/>
    <n v="45"/>
    <n v="170088.30000000002"/>
  </r>
  <r>
    <d v="2020-11-27T00:00:00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n v="1"/>
    <n v="473.00000000000006"/>
    <n v="32464.15"/>
    <x v="6"/>
    <n v="1584"/>
    <n v="171672.30000000002"/>
  </r>
  <r>
    <d v="2020-11-27T00:00:00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n v="4"/>
    <n v="168.00000000000006"/>
    <n v="32632.15"/>
    <x v="6"/>
    <n v="840"/>
    <n v="172512.30000000002"/>
  </r>
  <r>
    <d v="2020-11-28T00:00:00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n v="2"/>
    <n v="71.999999999999957"/>
    <n v="32704.15"/>
    <x v="6"/>
    <n v="407.99999999999994"/>
    <n v="172920.30000000002"/>
  </r>
  <r>
    <d v="2020-11-30T00:00:00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n v="5"/>
    <n v="209.99999999999997"/>
    <n v="32914.15"/>
    <x v="6"/>
    <n v="1050"/>
    <n v="173970.30000000002"/>
  </r>
  <r>
    <d v="2020-11-30T00:00:00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n v="5"/>
    <n v="604.99999999999977"/>
    <n v="33519.15"/>
    <x v="6"/>
    <n v="6600"/>
    <n v="180570.30000000002"/>
  </r>
  <r>
    <d v="2020-11-30T00:00:00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n v="4"/>
    <n v="48.000000000000043"/>
    <n v="33567.15"/>
    <x v="6"/>
    <n v="720"/>
    <n v="181290.30000000002"/>
  </r>
  <r>
    <d v="2020-11-30T00:00:00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n v="5"/>
    <n v="187.50000000000003"/>
    <n v="33754.65"/>
    <x v="6"/>
    <n v="275"/>
    <n v="181565.30000000002"/>
  </r>
  <r>
    <d v="2020-11-30T00:00:00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n v="2"/>
    <n v="25"/>
    <n v="33779.65"/>
    <x v="6"/>
    <n v="180"/>
    <n v="181745.30000000002"/>
  </r>
  <r>
    <d v="2020-11-30T00:00:00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n v="5"/>
    <n v="150.00000000000003"/>
    <n v="33929.65"/>
    <x v="6"/>
    <n v="275"/>
    <n v="182020.30000000002"/>
  </r>
  <r>
    <d v="2020-12-05T00:00:00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n v="2"/>
    <n v="291.60000000000002"/>
    <n v="34221.25"/>
    <x v="0"/>
    <n v="799.2"/>
    <n v="182819.50000000003"/>
  </r>
  <r>
    <d v="2020-12-15T00:00:00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n v="1"/>
    <n v="264.00000000000006"/>
    <n v="34485.25"/>
    <x v="0"/>
    <n v="1716"/>
    <n v="184535.50000000003"/>
  </r>
  <r>
    <d v="2020-12-15T00:00:00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n v="2"/>
    <n v="104.00000000000006"/>
    <n v="34589.25"/>
    <x v="0"/>
    <n v="512"/>
    <n v="185047.50000000003"/>
  </r>
  <r>
    <d v="2020-12-26T00:00:00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n v="2"/>
    <n v="638.00000000000011"/>
    <n v="35227.25"/>
    <x v="0"/>
    <n v="2860"/>
    <n v="187907.50000000003"/>
  </r>
  <r>
    <d v="2020-12-30T00:00:00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n v="3"/>
    <n v="792.00000000000023"/>
    <n v="36019.25"/>
    <x v="0"/>
    <n v="5148"/>
    <n v="193055.50000000003"/>
  </r>
  <r>
    <d v="2020-12-30T00:00:00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n v="1"/>
    <n v="151.19999999999999"/>
    <n v="36170.449999999997"/>
    <x v="0"/>
    <n v="405"/>
    <n v="193460.5"/>
  </r>
  <r>
    <d v="2020-12-30T00:00:00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n v="6"/>
    <n v="90"/>
    <n v="36260.449999999997"/>
    <x v="0"/>
    <n v="555"/>
    <n v="194015.5"/>
  </r>
  <r>
    <d v="2020-12-31T00:00:00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n v="5"/>
    <n v="1704.9999999999998"/>
    <n v="37965.449999999997"/>
    <x v="0"/>
    <n v="7700"/>
    <n v="201715.5"/>
  </r>
  <r>
    <d v="2020-12-31T00:00:00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n v="8"/>
    <n v="336.00000000000011"/>
    <n v="38301.449999999997"/>
    <x v="0"/>
    <n v="1680"/>
    <n v="203395.5"/>
  </r>
  <r>
    <d v="2020-12-31T00:00:00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n v="10"/>
    <n v="300.00000000000006"/>
    <n v="38601.449999999997"/>
    <x v="0"/>
    <n v="550"/>
    <n v="203945.5"/>
  </r>
  <r>
    <d v="2020-12-31T00:00:00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n v="2"/>
    <n v="35"/>
    <n v="38636.449999999997"/>
    <x v="0"/>
    <n v="190"/>
    <n v="204135.5"/>
  </r>
  <r>
    <d v="2021-01-04T00:00:00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n v="2"/>
    <n v="352"/>
    <n v="38988.449999999997"/>
    <x v="7"/>
    <n v="1540"/>
    <n v="205675.5"/>
  </r>
  <r>
    <d v="2021-01-04T00:00:00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n v="2"/>
    <n v="302.39999999999998"/>
    <n v="39290.85"/>
    <x v="7"/>
    <n v="810"/>
    <n v="206485.50000000003"/>
  </r>
  <r>
    <d v="2021-01-04T00:00:00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n v="1"/>
    <n v="151.19999999999999"/>
    <n v="39442.049999999996"/>
    <x v="7"/>
    <n v="405"/>
    <n v="206890.5"/>
  </r>
  <r>
    <d v="2021-01-04T00:00:00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n v="2"/>
    <n v="720.00000000000023"/>
    <n v="40162.049999999996"/>
    <x v="7"/>
    <n v="5920"/>
    <n v="212810.5"/>
  </r>
  <r>
    <d v="2021-01-04T00:00:00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n v="3"/>
    <n v="51"/>
    <n v="40213.049999999996"/>
    <x v="7"/>
    <n v="135"/>
    <n v="212945.5"/>
  </r>
  <r>
    <d v="2021-01-04T00:00:00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n v="1"/>
    <n v="20"/>
    <n v="40233.049999999996"/>
    <x v="7"/>
    <n v="130"/>
    <n v="213075.5"/>
  </r>
  <r>
    <d v="2021-01-04T00:00:00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n v="1"/>
    <n v="90"/>
    <n v="40323.049999999996"/>
    <x v="7"/>
    <n v="380"/>
    <n v="213455.5"/>
  </r>
  <r>
    <d v="2021-01-04T00:00:00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n v="1"/>
    <n v="30"/>
    <n v="40353.049999999996"/>
    <x v="7"/>
    <n v="180"/>
    <n v="213635.5"/>
  </r>
  <r>
    <d v="2021-01-04T00:00:00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n v="3"/>
    <n v="30"/>
    <n v="40383.049999999996"/>
    <x v="7"/>
    <n v="144"/>
    <n v="213779.5"/>
  </r>
  <r>
    <d v="2021-01-04T00:00:00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n v="1"/>
    <n v="70"/>
    <n v="40453.049999999996"/>
    <x v="7"/>
    <n v="360"/>
    <n v="214139.5"/>
  </r>
  <r>
    <d v="2021-01-04T00:00:00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n v="1"/>
    <n v="17.5"/>
    <n v="40470.549999999996"/>
    <x v="7"/>
    <n v="95"/>
    <n v="214234.5"/>
  </r>
  <r>
    <d v="2021-01-04T00:00:00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n v="1"/>
    <n v="60"/>
    <n v="40530.549999999996"/>
    <x v="7"/>
    <n v="300"/>
    <n v="214534.5"/>
  </r>
  <r>
    <d v="2021-01-11T00:00:00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n v="1"/>
    <n v="0"/>
    <n v="40530.549999999996"/>
    <x v="7"/>
    <n v="0"/>
    <n v="214534.5"/>
  </r>
  <r>
    <d v="2021-01-08T00:00:00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n v="1"/>
    <n v="10"/>
    <n v="40540.549999999996"/>
    <x v="7"/>
    <n v="49"/>
    <n v="214583.5"/>
  </r>
  <r>
    <d v="2021-01-09T00:00:00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n v="5"/>
    <n v="125"/>
    <n v="40665.549999999996"/>
    <x v="7"/>
    <n v="250"/>
    <n v="214833.5"/>
  </r>
  <r>
    <d v="2021-01-09T00:00:00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n v="2"/>
    <n v="34"/>
    <n v="40699.549999999996"/>
    <x v="7"/>
    <n v="90"/>
    <n v="214923.5"/>
  </r>
  <r>
    <d v="2021-01-18T00:00:00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n v="2"/>
    <n v="136"/>
    <n v="40835.549999999996"/>
    <x v="7"/>
    <n v="472"/>
    <n v="215395.5"/>
  </r>
  <r>
    <d v="2021-01-18T00:00:00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n v="1"/>
    <n v="151.19999999999999"/>
    <n v="40986.749999999993"/>
    <x v="7"/>
    <n v="405"/>
    <n v="215800.5"/>
  </r>
  <r>
    <d v="2021-01-18T00:00:00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n v="1"/>
    <n v="151.19999999999999"/>
    <n v="41137.94999999999"/>
    <x v="7"/>
    <n v="405"/>
    <n v="216205.49999999997"/>
  </r>
  <r>
    <d v="2021-01-18T00:00:00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n v="1"/>
    <n v="20"/>
    <n v="41157.94999999999"/>
    <x v="7"/>
    <n v="130"/>
    <n v="216335.49999999997"/>
  </r>
  <r>
    <d v="2021-01-18T00:00:00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n v="2"/>
    <n v="34"/>
    <n v="41191.94999999999"/>
    <x v="7"/>
    <n v="90"/>
    <n v="216425.49999999997"/>
  </r>
  <r>
    <d v="2021-01-18T00:00:00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n v="2"/>
    <n v="35"/>
    <n v="41226.94999999999"/>
    <x v="7"/>
    <n v="190"/>
    <n v="216615.49999999997"/>
  </r>
  <r>
    <d v="2021-01-18T00:00:00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n v="1"/>
    <n v="516.99999999999989"/>
    <n v="41743.94999999999"/>
    <x v="7"/>
    <n v="1716"/>
    <n v="218331.49999999997"/>
  </r>
  <r>
    <d v="2021-01-27T00:00:00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n v="3"/>
    <n v="726.00000000000034"/>
    <n v="42469.94999999999"/>
    <x v="7"/>
    <n v="5082"/>
    <n v="223413.49999999997"/>
  </r>
  <r>
    <d v="2021-01-27T00:00:00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n v="5"/>
    <n v="125"/>
    <n v="42594.94999999999"/>
    <x v="7"/>
    <n v="250"/>
    <n v="223663.49999999997"/>
  </r>
  <r>
    <d v="2021-01-27T00:00:00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n v="6"/>
    <n v="90"/>
    <n v="42684.94999999999"/>
    <x v="7"/>
    <n v="555"/>
    <n v="224218.49999999997"/>
  </r>
  <r>
    <d v="2021-01-29T00:00:00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n v="1"/>
    <n v="242.00000000000011"/>
    <n v="42926.94999999999"/>
    <x v="7"/>
    <n v="1694"/>
    <n v="225912.49999999997"/>
  </r>
  <r>
    <d v="2021-01-29T00:00:00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n v="4"/>
    <n v="228.00000000000006"/>
    <n v="43154.94999999999"/>
    <x v="7"/>
    <n v="900"/>
    <n v="226812.49999999997"/>
  </r>
  <r>
    <d v="2021-01-29T00:00:00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n v="1"/>
    <n v="60"/>
    <n v="43214.94999999999"/>
    <x v="7"/>
    <n v="272"/>
    <n v="227084.49999999997"/>
  </r>
  <r>
    <d v="2021-01-29T00:00:00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n v="5"/>
    <n v="440.00000000000045"/>
    <n v="43654.94999999999"/>
    <x v="7"/>
    <n v="7700"/>
    <n v="234784.49999999997"/>
  </r>
  <r>
    <d v="2021-01-29T00:00:00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n v="8"/>
    <n v="191.99999999999994"/>
    <n v="43846.94999999999"/>
    <x v="7"/>
    <n v="1680"/>
    <n v="236464.49999999997"/>
  </r>
  <r>
    <d v="2021-01-29T00:00:00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n v="10"/>
    <n v="300.00000000000006"/>
    <n v="44146.94999999999"/>
    <x v="7"/>
    <n v="550"/>
    <n v="237014.49999999997"/>
  </r>
  <r>
    <d v="2021-01-29T00:00:00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n v="4"/>
    <n v="70"/>
    <n v="44216.94999999999"/>
    <x v="7"/>
    <n v="380"/>
    <n v="237394.49999999997"/>
  </r>
  <r>
    <d v="2021-02-03T00:00:00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n v="2"/>
    <n v="440"/>
    <n v="44656.94999999999"/>
    <x v="8"/>
    <n v="3344"/>
    <n v="240738.49999999997"/>
  </r>
  <r>
    <d v="2021-02-03T00:00:00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n v="5"/>
    <n v="164.99999999999994"/>
    <n v="44821.94999999999"/>
    <x v="8"/>
    <n v="1125"/>
    <n v="241863.49999999997"/>
  </r>
  <r>
    <d v="2021-02-03T00:00:00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n v="1"/>
    <n v="68"/>
    <n v="44889.94999999999"/>
    <x v="8"/>
    <n v="280"/>
    <n v="242143.49999999997"/>
  </r>
  <r>
    <d v="2021-02-03T00:00:00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n v="2"/>
    <n v="40"/>
    <n v="44929.94999999999"/>
    <x v="8"/>
    <n v="195"/>
    <n v="242338.49999999997"/>
  </r>
  <r>
    <d v="2021-02-03T00:00:00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n v="4"/>
    <n v="68"/>
    <n v="44997.94999999999"/>
    <x v="8"/>
    <n v="180"/>
    <n v="242518.49999999997"/>
  </r>
  <r>
    <d v="2021-02-03T00:00:00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n v="1"/>
    <n v="63.999999999999986"/>
    <n v="45061.94999999999"/>
    <x v="8"/>
    <n v="232"/>
    <n v="242750.49999999997"/>
  </r>
  <r>
    <d v="2021-02-02T00:00:00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n v="1"/>
    <n v="198.00000000000009"/>
    <n v="45259.94999999999"/>
    <x v="8"/>
    <n v="1650"/>
    <n v="244400.49999999997"/>
  </r>
  <r>
    <d v="2021-02-02T00:00:00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n v="1"/>
    <n v="22.5"/>
    <n v="45282.44999999999"/>
    <x v="8"/>
    <n v="100"/>
    <n v="244500.49999999997"/>
  </r>
  <r>
    <d v="2021-02-06T00:00:00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n v="1"/>
    <n v="40"/>
    <n v="45322.44999999999"/>
    <x v="8"/>
    <n v="130"/>
    <n v="244630.49999999997"/>
  </r>
  <r>
    <d v="2021-02-09T00:00:00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n v="1"/>
    <n v="90"/>
    <n v="45412.44999999999"/>
    <x v="8"/>
    <n v="380"/>
    <n v="245010.49999999997"/>
  </r>
  <r>
    <d v="2021-02-09T00:00:00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n v="2"/>
    <n v="136"/>
    <n v="45548.44999999999"/>
    <x v="8"/>
    <n v="472"/>
    <n v="245482.49999999997"/>
  </r>
  <r>
    <d v="2021-02-09T00:00:00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n v="1"/>
    <n v="264.00000000000006"/>
    <n v="45812.44999999999"/>
    <x v="8"/>
    <n v="1716"/>
    <n v="247198.49999999997"/>
  </r>
  <r>
    <d v="2021-02-09T00:00:00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n v="1"/>
    <n v="151.19999999999999"/>
    <n v="45963.649999999987"/>
    <x v="8"/>
    <n v="405"/>
    <n v="247603.49999999997"/>
  </r>
  <r>
    <d v="2021-02-09T00:00:00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n v="1"/>
    <n v="17.5"/>
    <n v="45981.149999999987"/>
    <x v="8"/>
    <n v="95"/>
    <n v="247698.49999999997"/>
  </r>
  <r>
    <d v="2021-02-09T00:00:00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n v="1"/>
    <n v="20"/>
    <n v="46001.149999999987"/>
    <x v="8"/>
    <n v="130"/>
    <n v="247828.49999999997"/>
  </r>
  <r>
    <d v="2021-02-17T00:00:00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n v="1"/>
    <n v="32.999999999999986"/>
    <n v="46034.149999999987"/>
    <x v="8"/>
    <n v="225"/>
    <n v="248053.49999999997"/>
  </r>
  <r>
    <d v="2021-02-19T00:00:00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n v="1"/>
    <n v="242.00000000000011"/>
    <n v="46276.149999999987"/>
    <x v="8"/>
    <n v="1694"/>
    <n v="249747.49999999997"/>
  </r>
  <r>
    <d v="2021-02-24T00:00:00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n v="5"/>
    <n v="329.99999999999977"/>
    <n v="46606.149999999987"/>
    <x v="8"/>
    <n v="7370"/>
    <n v="257117.49999999997"/>
  </r>
  <r>
    <d v="2021-02-24T00:00:00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n v="3"/>
    <n v="307.7999999999999"/>
    <n v="46913.94999999999"/>
    <x v="8"/>
    <n v="1069.2"/>
    <n v="258186.69999999995"/>
  </r>
  <r>
    <d v="2021-02-24T00:00:00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n v="4"/>
    <n v="50"/>
    <n v="46963.94999999999"/>
    <x v="8"/>
    <n v="360"/>
    <n v="258546.69999999995"/>
  </r>
  <r>
    <d v="2021-02-24T00:00:00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n v="1"/>
    <n v="72"/>
    <n v="47035.94999999999"/>
    <x v="8"/>
    <n v="312"/>
    <n v="258858.69999999995"/>
  </r>
  <r>
    <d v="2021-02-23T00:00:00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n v="4"/>
    <n v="247.99999999999997"/>
    <n v="47283.94999999999"/>
    <x v="8"/>
    <n v="920"/>
    <n v="259778.69999999995"/>
  </r>
  <r>
    <d v="2021-02-23T00:00:00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n v="1"/>
    <n v="22.5"/>
    <n v="47306.44999999999"/>
    <x v="8"/>
    <n v="100"/>
    <n v="259878.69999999995"/>
  </r>
  <r>
    <d v="2021-02-23T00:00:00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n v="3"/>
    <n v="18"/>
    <n v="47324.44999999999"/>
    <x v="8"/>
    <n v="180"/>
    <n v="260058.69999999995"/>
  </r>
  <r>
    <d v="2021-02-26T00:00:00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n v="1"/>
    <n v="285.99999999999994"/>
    <n v="47610.44999999999"/>
    <x v="8"/>
    <n v="1694"/>
    <n v="261752.69999999995"/>
  </r>
  <r>
    <d v="2021-02-26T00:00:00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n v="1"/>
    <n v="41.999999999999986"/>
    <n v="47652.44999999999"/>
    <x v="8"/>
    <n v="228"/>
    <n v="261980.69999999995"/>
  </r>
  <r>
    <d v="2021-02-26T00:00:00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n v="1"/>
    <n v="20"/>
    <n v="47672.44999999999"/>
    <x v="8"/>
    <n v="100"/>
    <n v="262080.69999999995"/>
  </r>
  <r>
    <d v="2021-03-08T00:00:00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n v="6"/>
    <n v="527.99999999999932"/>
    <n v="48200.44999999999"/>
    <x v="9"/>
    <n v="8976"/>
    <n v="271056.69999999995"/>
  </r>
  <r>
    <d v="2021-03-08T00:00:00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n v="1"/>
    <n v="385"/>
    <n v="48585.44999999999"/>
    <x v="9"/>
    <n v="1496"/>
    <n v="272552.69999999995"/>
  </r>
  <r>
    <d v="2021-03-08T00:00:00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n v="7"/>
    <n v="756"/>
    <n v="49341.44999999999"/>
    <x v="9"/>
    <n v="2532.6000000000004"/>
    <n v="275085.3"/>
  </r>
  <r>
    <d v="2021-03-08T00:00:00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n v="5"/>
    <n v="540"/>
    <n v="49881.44999999999"/>
    <x v="9"/>
    <n v="1809"/>
    <n v="276894.3"/>
  </r>
  <r>
    <d v="2021-03-10T00:00:00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n v="2"/>
    <n v="241.99999999999991"/>
    <n v="50123.44999999999"/>
    <x v="9"/>
    <n v="3058"/>
    <n v="279952.3"/>
  </r>
  <r>
    <d v="2021-03-10T00:00:00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n v="2"/>
    <n v="154.00000000000023"/>
    <n v="50277.44999999999"/>
    <x v="9"/>
    <n v="3058"/>
    <n v="283010.3"/>
  </r>
  <r>
    <d v="2021-03-10T00:00:00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n v="3"/>
    <n v="1147.5000000000002"/>
    <n v="51424.94999999999"/>
    <x v="9"/>
    <n v="4691.25"/>
    <n v="287701.55"/>
  </r>
  <r>
    <d v="2021-03-11T00:00:00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n v="2"/>
    <n v="395.99999999999977"/>
    <n v="51820.94999999999"/>
    <x v="9"/>
    <n v="3212"/>
    <n v="290913.55"/>
  </r>
  <r>
    <d v="2021-03-11T00:00:00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n v="1"/>
    <n v="495"/>
    <n v="52315.94999999999"/>
    <x v="9"/>
    <n v="1606"/>
    <n v="292519.55"/>
  </r>
  <r>
    <d v="2021-03-11T00:00:00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n v="2"/>
    <n v="313.19999999999993"/>
    <n v="52629.149999999987"/>
    <x v="9"/>
    <n v="820.8"/>
    <n v="293340.34999999998"/>
  </r>
  <r>
    <d v="2021-03-11T00:00:00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n v="2"/>
    <n v="313.19999999999993"/>
    <n v="52942.349999999984"/>
    <x v="9"/>
    <n v="820.8"/>
    <n v="294161.14999999997"/>
  </r>
  <r>
    <d v="2021-03-31T00:00:00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n v="3"/>
    <n v="0"/>
    <n v="52942.349999999984"/>
    <x v="9"/>
    <n v="0"/>
    <n v="294161.14999999997"/>
  </r>
  <r>
    <d v="2021-03-31T00:00:00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n v="3"/>
    <n v="0"/>
    <n v="52942.349999999984"/>
    <x v="9"/>
    <n v="0"/>
    <n v="294161.14999999997"/>
  </r>
  <r>
    <d v="2021-03-31T00:00:00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n v="4"/>
    <n v="0"/>
    <n v="52942.349999999984"/>
    <x v="9"/>
    <n v="0"/>
    <n v="294161.14999999997"/>
  </r>
  <r>
    <d v="2021-03-31T00:00:00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n v="1"/>
    <n v="0"/>
    <n v="52942.349999999984"/>
    <x v="9"/>
    <n v="0"/>
    <n v="294161.14999999997"/>
  </r>
  <r>
    <d v="2021-03-31T00:00:00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n v="2"/>
    <n v="0"/>
    <n v="52942.349999999984"/>
    <x v="9"/>
    <n v="0"/>
    <n v="294161.14999999997"/>
  </r>
  <r>
    <d v="2021-03-23T00:00:00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n v="5"/>
    <n v="1100"/>
    <n v="54042.349999999984"/>
    <x v="9"/>
    <n v="8140"/>
    <n v="302301.14999999997"/>
  </r>
  <r>
    <d v="2021-03-23T00:00:00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n v="4"/>
    <n v="626.39999999999986"/>
    <n v="54668.749999999985"/>
    <x v="9"/>
    <n v="1641.6"/>
    <n v="303942.75"/>
  </r>
  <r>
    <d v="2021-03-23T00:00:00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n v="4"/>
    <n v="626.39999999999986"/>
    <n v="55295.149999999987"/>
    <x v="9"/>
    <n v="1641.6"/>
    <n v="305584.34999999998"/>
  </r>
  <r>
    <d v="2021-03-23T00:00:00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n v="4"/>
    <n v="60"/>
    <n v="55355.149999999987"/>
    <x v="9"/>
    <n v="380"/>
    <n v="305964.34999999998"/>
  </r>
  <r>
    <d v="2021-03-24T00:00:00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n v="2"/>
    <n v="34"/>
    <n v="55389.149999999987"/>
    <x v="9"/>
    <n v="90"/>
    <n v="306054.34999999998"/>
  </r>
  <r>
    <d v="2021-03-24T00:00:00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n v="5"/>
    <n v="1209.9999999999995"/>
    <n v="56599.149999999987"/>
    <x v="9"/>
    <n v="8250"/>
    <n v="314304.34999999998"/>
  </r>
  <r>
    <d v="2021-03-24T00:00:00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n v="5"/>
    <n v="464.99999999999994"/>
    <n v="57064.149999999987"/>
    <x v="9"/>
    <n v="1170"/>
    <n v="315474.34999999998"/>
  </r>
  <r>
    <d v="2021-03-24T00:00:00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n v="5"/>
    <n v="125.00000000000003"/>
    <n v="57189.149999999987"/>
    <x v="9"/>
    <n v="275"/>
    <n v="315749.34999999998"/>
  </r>
  <r>
    <d v="2021-03-24T00:00:00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n v="4"/>
    <n v="60"/>
    <n v="57249.149999999987"/>
    <x v="9"/>
    <n v="380"/>
    <n v="316129.34999999998"/>
  </r>
  <r>
    <d v="2021-03-25T00:00:00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n v="1"/>
    <n v="30"/>
    <n v="57279.149999999987"/>
    <x v="9"/>
    <n v="240"/>
    <n v="316369.34999999998"/>
  </r>
  <r>
    <d v="2021-03-30T00:00:00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n v="2"/>
    <n v="269.99999999999983"/>
    <n v="57549.149999999987"/>
    <x v="9"/>
    <n v="3510"/>
    <n v="319879.34999999998"/>
  </r>
  <r>
    <d v="2021-04-01T00:00:00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n v="3"/>
    <n v="1187.9999999999993"/>
    <n v="58737.149999999987"/>
    <x v="10"/>
    <n v="5411.9999999999991"/>
    <n v="325291.34999999998"/>
  </r>
  <r>
    <d v="2021-04-01T00:00:00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n v="1"/>
    <n v="64.800000000000011"/>
    <n v="58801.94999999999"/>
    <x v="10"/>
    <n v="459"/>
    <n v="325750.35000000003"/>
  </r>
  <r>
    <d v="2021-04-01T00:00:00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n v="5"/>
    <n v="100"/>
    <n v="58901.94999999999"/>
    <x v="10"/>
    <n v="250"/>
    <n v="326000.35000000003"/>
  </r>
  <r>
    <d v="2021-04-01T00:00:00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n v="5"/>
    <n v="100"/>
    <n v="59001.94999999999"/>
    <x v="10"/>
    <n v="500"/>
    <n v="326500.35000000003"/>
  </r>
  <r>
    <d v="2021-04-01T00:00:00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n v="2"/>
    <n v="34"/>
    <n v="59035.94999999999"/>
    <x v="10"/>
    <n v="90"/>
    <n v="326590.35000000003"/>
  </r>
  <r>
    <d v="2021-04-08T00:00:00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n v="1"/>
    <n v="220"/>
    <n v="59255.94999999999"/>
    <x v="10"/>
    <n v="1870"/>
    <n v="328460.35000000003"/>
  </r>
  <r>
    <d v="2021-04-08T00:00:00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n v="1"/>
    <n v="69"/>
    <n v="59324.94999999999"/>
    <x v="10"/>
    <n v="255"/>
    <n v="328715.35000000003"/>
  </r>
  <r>
    <d v="2021-04-08T00:00:00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n v="1"/>
    <n v="20"/>
    <n v="59344.94999999999"/>
    <x v="10"/>
    <n v="100"/>
    <n v="328815.35000000003"/>
  </r>
  <r>
    <d v="2021-04-08T00:00:00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n v="5"/>
    <n v="440.00000000000045"/>
    <n v="59784.94999999999"/>
    <x v="10"/>
    <n v="8690"/>
    <n v="337505.35000000003"/>
  </r>
  <r>
    <d v="2021-04-08T00:00:00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n v="6"/>
    <n v="688.19999999999993"/>
    <n v="60473.149999999987"/>
    <x v="10"/>
    <n v="1731.6"/>
    <n v="339236.95"/>
  </r>
  <r>
    <d v="2021-04-08T00:00:00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n v="10"/>
    <n v="250.00000000000006"/>
    <n v="60723.149999999987"/>
    <x v="10"/>
    <n v="550"/>
    <n v="339786.95"/>
  </r>
  <r>
    <d v="2021-04-08T00:00:00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n v="2"/>
    <n v="30"/>
    <n v="60753.149999999987"/>
    <x v="10"/>
    <n v="190"/>
    <n v="339976.95"/>
  </r>
  <r>
    <d v="2021-04-08T00:00:00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n v="2"/>
    <n v="140"/>
    <n v="60893.149999999987"/>
    <x v="10"/>
    <n v="720"/>
    <n v="340696.95"/>
  </r>
  <r>
    <d v="2021-04-08T00:00:00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n v="4"/>
    <n v="52"/>
    <n v="60945.149999999987"/>
    <x v="10"/>
    <n v="220"/>
    <n v="340916.95"/>
  </r>
  <r>
    <d v="2021-04-09T00:00:00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n v="2"/>
    <n v="60"/>
    <n v="61005.149999999987"/>
    <x v="10"/>
    <n v="520"/>
    <n v="341436.95"/>
  </r>
  <r>
    <d v="2021-04-27T00:00:00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n v="2"/>
    <n v="176.00000000000017"/>
    <n v="61181.149999999987"/>
    <x v="10"/>
    <n v="3476"/>
    <n v="344912.95"/>
  </r>
  <r>
    <d v="2021-04-27T00:00:00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n v="1"/>
    <n v="66.000000000000156"/>
    <n v="61247.149999999987"/>
    <x v="10"/>
    <n v="1738.0000000000002"/>
    <n v="346650.95"/>
  </r>
  <r>
    <d v="2021-04-27T00:00:00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n v="5"/>
    <n v="243.00000000000011"/>
    <n v="61490.149999999987"/>
    <x v="10"/>
    <n v="2268"/>
    <n v="348918.95"/>
  </r>
  <r>
    <d v="2021-04-29T00:00:00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n v="5"/>
    <n v="440.00000000000045"/>
    <n v="61930.149999999987"/>
    <x v="10"/>
    <n v="8690"/>
    <n v="357608.95"/>
  </r>
  <r>
    <d v="2021-04-29T00:00:00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n v="5"/>
    <n v="299.99999999999989"/>
    <n v="62230.149999999987"/>
    <x v="10"/>
    <n v="1230"/>
    <n v="358838.95"/>
  </r>
  <r>
    <d v="2021-04-29T00:00:00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n v="10"/>
    <n v="250.00000000000006"/>
    <n v="62480.149999999987"/>
    <x v="10"/>
    <n v="550"/>
    <n v="359388.95"/>
  </r>
  <r>
    <d v="2021-04-29T00:00:00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n v="4"/>
    <n v="60"/>
    <n v="62540.149999999987"/>
    <x v="10"/>
    <n v="380"/>
    <n v="359768.95"/>
  </r>
  <r>
    <d v="2021-04-29T00:00:00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n v="1"/>
    <n v="70"/>
    <n v="62610.149999999987"/>
    <x v="10"/>
    <n v="360"/>
    <n v="360128.95"/>
  </r>
  <r>
    <d v="2021-04-29T00:00:00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n v="1"/>
    <n v="55.000499999999981"/>
    <n v="62665.150499999989"/>
    <x v="10"/>
    <n v="375"/>
    <n v="360503.95"/>
  </r>
  <r>
    <d v="2021-05-03T00:00:00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n v="5"/>
    <n v="440.00000000000045"/>
    <n v="63105.150499999989"/>
    <x v="11"/>
    <n v="8690"/>
    <n v="369193.95"/>
  </r>
  <r>
    <d v="2021-05-03T00:00:00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n v="1"/>
    <n v="44.000000000000043"/>
    <n v="63149.150499999989"/>
    <x v="11"/>
    <n v="1716"/>
    <n v="370909.95"/>
  </r>
  <r>
    <d v="2021-05-03T00:00:00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n v="4"/>
    <n v="194.40000000000009"/>
    <n v="63343.55049999999"/>
    <x v="11"/>
    <n v="1814.4"/>
    <n v="372724.35000000003"/>
  </r>
  <r>
    <d v="2021-05-03T00:00:00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n v="4"/>
    <n v="237.60000000000011"/>
    <n v="63581.150499999989"/>
    <x v="11"/>
    <n v="1814.4"/>
    <n v="374538.75"/>
  </r>
  <r>
    <d v="2021-05-06T00:00:00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n v="1"/>
    <n v="418.00000000000006"/>
    <n v="63999.150499999989"/>
    <x v="11"/>
    <n v="1826"/>
    <n v="376364.75"/>
  </r>
  <r>
    <d v="2021-05-06T00:00:00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n v="1"/>
    <n v="8"/>
    <n v="64007.150499999989"/>
    <x v="11"/>
    <n v="50"/>
    <n v="376414.75"/>
  </r>
  <r>
    <d v="2021-05-07T00:00:00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n v="1"/>
    <n v="418.00000000000006"/>
    <n v="64425.150499999989"/>
    <x v="11"/>
    <n v="1826"/>
    <n v="378240.75"/>
  </r>
  <r>
    <d v="2021-05-07T00:00:00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n v="4"/>
    <n v="251.99999999999994"/>
    <n v="64677.150499999989"/>
    <x v="11"/>
    <n v="1020"/>
    <n v="379260.75"/>
  </r>
  <r>
    <d v="2021-05-19T00:00:00"/>
    <s v="INV00000105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n v="1"/>
    <n v="154.00000000000023"/>
    <n v="64831.150499999989"/>
    <x v="11"/>
    <n v="1826.0000000000002"/>
    <n v="381086.75"/>
  </r>
  <r>
    <d v="2021-05-21T00:00:00"/>
    <s v="INV00000106"/>
    <s v="C00000003"/>
    <x v="2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n v="3"/>
    <n v="594.00000000000023"/>
    <n v="65425.150499999989"/>
    <x v="11"/>
    <n v="5610"/>
    <n v="386696.75"/>
  </r>
  <r>
    <d v="2021-05-21T00:00:00"/>
    <s v="INV00000106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321421.59950000001"/>
    <n v="5"/>
    <n v="100"/>
    <n v="65525.150499999989"/>
    <x v="11"/>
    <n v="250"/>
    <n v="386946.75"/>
  </r>
  <r>
    <d v="2021-05-21T00:00:00"/>
    <s v="INV00000106"/>
    <s v="C00000003"/>
    <x v="2"/>
    <x v="4"/>
    <n v="16"/>
    <n v="5"/>
    <m/>
    <n v="80"/>
    <n v="20"/>
    <n v="0.25"/>
    <n v="4"/>
    <n v="20"/>
    <m/>
    <m/>
    <m/>
    <m/>
    <m/>
    <m/>
    <m/>
    <n v="400"/>
    <n v="321821.59950000001"/>
    <n v="5"/>
    <n v="100"/>
    <n v="65625.150499999989"/>
    <x v="11"/>
    <n v="500"/>
    <n v="387446.75"/>
  </r>
  <r>
    <d v="2021-05-21T00:00:00"/>
    <s v="INV0000010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321877.59950000001"/>
    <n v="2"/>
    <n v="34"/>
    <n v="65659.150499999989"/>
    <x v="11"/>
    <n v="90"/>
    <n v="387536.75"/>
  </r>
  <r>
    <d v="2021-05-25T00:00:00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253.8"/>
    <n v="322131.3995"/>
    <n v="1"/>
    <n v="205.2"/>
    <n v="65864.350499999986"/>
    <x v="11"/>
    <n v="459"/>
    <n v="387995.75"/>
  </r>
  <r>
    <d v="2021-05-25T00:00:00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n v="1"/>
    <n v="205.2"/>
    <n v="66069.550499999983"/>
    <x v="11"/>
    <n v="459"/>
    <n v="388454.75"/>
  </r>
  <r>
    <d v="2021-05-25T00:00:00"/>
    <s v="INV00000089"/>
    <s v="C00000013"/>
    <x v="12"/>
    <x v="4"/>
    <n v="16"/>
    <n v="5"/>
    <m/>
    <n v="80"/>
    <n v="20"/>
    <n v="0.25"/>
    <n v="4"/>
    <n v="20"/>
    <m/>
    <m/>
    <m/>
    <m/>
    <m/>
    <m/>
    <m/>
    <n v="80"/>
    <n v="322465.19949999999"/>
    <n v="1"/>
    <n v="20"/>
    <n v="66089.550499999983"/>
    <x v="11"/>
    <n v="100"/>
    <n v="388554.75"/>
  </r>
  <r>
    <d v="2021-05-25T00:00:00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305"/>
    <n v="322770.19949999999"/>
    <n v="1"/>
    <n v="75"/>
    <n v="66164.550499999983"/>
    <x v="11"/>
    <n v="380"/>
    <n v="388934.75"/>
  </r>
  <r>
    <d v="2021-05-25T00:00:00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n v="1"/>
    <n v="36.000000000000014"/>
    <n v="66200.550499999983"/>
    <x v="11"/>
    <n v="246"/>
    <n v="389180.75"/>
  </r>
  <r>
    <d v="2021-05-25T00:00:00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56"/>
    <n v="323036.19949999999"/>
    <n v="2"/>
    <n v="34"/>
    <n v="66234.550499999983"/>
    <x v="11"/>
    <n v="90"/>
    <n v="389270.75"/>
  </r>
  <r>
    <d v="2021-05-25T00:00:00"/>
    <s v="INV00000089"/>
    <s v="C00000013"/>
    <x v="12"/>
    <x v="47"/>
    <n v="50"/>
    <n v="1"/>
    <m/>
    <n v="50"/>
    <n v="68"/>
    <n v="0.36"/>
    <n v="18"/>
    <n v="18"/>
    <m/>
    <m/>
    <m/>
    <m/>
    <m/>
    <m/>
    <m/>
    <n v="50"/>
    <n v="323086.19949999999"/>
    <n v="1"/>
    <n v="18"/>
    <n v="66252.550499999983"/>
    <x v="11"/>
    <n v="68"/>
    <n v="389338.75"/>
  </r>
  <r>
    <d v="2021-05-25T00:00:00"/>
    <s v="INV00000089"/>
    <s v="C00000013"/>
    <x v="12"/>
    <x v="48"/>
    <n v="50"/>
    <n v="1"/>
    <m/>
    <n v="50"/>
    <n v="65"/>
    <n v="0.3"/>
    <n v="15"/>
    <n v="15"/>
    <m/>
    <m/>
    <m/>
    <m/>
    <m/>
    <m/>
    <m/>
    <n v="100"/>
    <n v="323186.19949999999"/>
    <n v="2"/>
    <n v="30"/>
    <n v="66282.550499999983"/>
    <x v="11"/>
    <n v="130"/>
    <n v="389468.75"/>
  </r>
  <r>
    <d v="2021-05-25T00:00:00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n v="1"/>
    <n v="13.2"/>
    <n v="66295.75049999998"/>
    <x v="11"/>
    <n v="42"/>
    <n v="389510.74999999994"/>
  </r>
  <r>
    <d v="2021-05-25T00:00:00"/>
    <s v="INV00000089"/>
    <s v="C00000013"/>
    <x v="12"/>
    <x v="50"/>
    <n v="54"/>
    <n v="1"/>
    <m/>
    <n v="54"/>
    <n v="60"/>
    <n v="0.1111111111111111"/>
    <n v="6"/>
    <n v="6"/>
    <m/>
    <m/>
    <m/>
    <m/>
    <m/>
    <m/>
    <m/>
    <n v="54"/>
    <n v="323268.99949999998"/>
    <n v="1"/>
    <n v="6"/>
    <n v="66301.75049999998"/>
    <x v="11"/>
    <n v="60"/>
    <n v="389570.74999999994"/>
  </r>
  <r>
    <d v="2021-05-25T00:00:00"/>
    <s v="INV00000089"/>
    <s v="C00000013"/>
    <x v="12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n v="1"/>
    <n v="198.00000000000009"/>
    <n v="66499.75049999998"/>
    <x v="11"/>
    <n v="1870"/>
    <n v="391440.74999999994"/>
  </r>
  <r>
    <d v="2021-05-25T00:00:00"/>
    <s v="INV00000089"/>
    <s v="C00000013"/>
    <x v="12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n v="1"/>
    <n v="25.000000000000007"/>
    <n v="66524.75049999998"/>
    <x v="11"/>
    <n v="55.000000000000007"/>
    <n v="391495.74999999994"/>
  </r>
  <r>
    <d v="2021-05-25T00:00:00"/>
    <s v="INV00000107"/>
    <s v="C00000005"/>
    <x v="4"/>
    <x v="4"/>
    <n v="16"/>
    <n v="5"/>
    <m/>
    <n v="80"/>
    <n v="20"/>
    <n v="0.25"/>
    <n v="4"/>
    <n v="20"/>
    <m/>
    <m/>
    <m/>
    <m/>
    <m/>
    <m/>
    <m/>
    <n v="80"/>
    <n v="325050.99949999998"/>
    <n v="1"/>
    <n v="20"/>
    <n v="66544.75049999998"/>
    <x v="11"/>
    <n v="100"/>
    <n v="391595.74999999994"/>
  </r>
  <r>
    <d v="2021-06-01T00:00:00"/>
    <s v="INV0000010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n v="3"/>
    <n v="264.00000000000023"/>
    <n v="66808.75049999998"/>
    <x v="1"/>
    <n v="5214"/>
    <n v="396809.74999999994"/>
  </r>
  <r>
    <d v="2021-06-01T00:00:00"/>
    <s v="INV00000108"/>
    <s v="C00000010"/>
    <x v="9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n v="1"/>
    <n v="110"/>
    <n v="66918.75049999998"/>
    <x v="1"/>
    <n v="1738"/>
    <n v="398547.74999999994"/>
  </r>
  <r>
    <d v="2021-06-01T00:00:00"/>
    <s v="INV00000109"/>
    <s v="C00000011"/>
    <x v="8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n v="3"/>
    <n v="143.99999999999994"/>
    <n v="67062.75049999998"/>
    <x v="1"/>
    <n v="1530"/>
    <n v="400077.74999999994"/>
  </r>
  <r>
    <d v="2021-06-01T00:00:00"/>
    <s v="INV00000109"/>
    <s v="C00000011"/>
    <x v="8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n v="1"/>
    <n v="205.2"/>
    <n v="67267.950499999977"/>
    <x v="1"/>
    <n v="459"/>
    <n v="400536.74999999994"/>
  </r>
  <r>
    <d v="2021-06-01T00:00:00"/>
    <s v="INV00000109"/>
    <s v="C00000011"/>
    <x v="8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n v="4"/>
    <n v="259.20000000000005"/>
    <n v="67527.150499999974"/>
    <x v="1"/>
    <n v="1836"/>
    <n v="402372.74999999994"/>
  </r>
  <r>
    <d v="2021-06-01T00:00:00"/>
    <s v="INV00000110"/>
    <s v="C00000011"/>
    <x v="8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n v="3"/>
    <n v="60"/>
    <n v="67587.150499999974"/>
    <x v="1"/>
    <n v="690"/>
    <n v="403062.74999999994"/>
  </r>
  <r>
    <d v="2021-06-01T00:00:00"/>
    <s v="INV00000111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n v="10"/>
    <n v="250.00000000000006"/>
    <n v="67837.150499999974"/>
    <x v="1"/>
    <n v="550"/>
    <n v="403612.74999999994"/>
  </r>
  <r>
    <d v="2021-06-01T00:00:00"/>
    <s v="INV00000111"/>
    <s v="C00000010"/>
    <x v="9"/>
    <x v="4"/>
    <n v="16"/>
    <n v="5"/>
    <m/>
    <n v="80"/>
    <n v="19"/>
    <n v="0.1875"/>
    <n v="3"/>
    <n v="15"/>
    <m/>
    <m/>
    <m/>
    <m/>
    <m/>
    <m/>
    <m/>
    <n v="320"/>
    <n v="336095.59949999995"/>
    <n v="4"/>
    <n v="60"/>
    <n v="67897.150499999974"/>
    <x v="1"/>
    <n v="380"/>
    <n v="403992.7499999999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d v="2019-12-23T00:00:00"/>
    <s v="INV2020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  <m/>
  </r>
  <r>
    <d v="2019-12-23T00:00:00"/>
    <s v="INV2020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  <m/>
  </r>
  <r>
    <d v="2020-06-02T00:00:00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  <m/>
  </r>
  <r>
    <d v="2020-06-11T00:00:00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  <m/>
  </r>
  <r>
    <d v="2020-06-11T00:00:00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  <m/>
  </r>
  <r>
    <d v="2020-06-17T00:00:00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  <m/>
  </r>
  <r>
    <d v="2020-06-17T00:00:00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  <s v="discount for RM0.50/roll as under billed"/>
  </r>
  <r>
    <d v="2020-06-17T00:00:00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  <m/>
  </r>
  <r>
    <d v="2020-06-22T00:00:00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  <m/>
  </r>
  <r>
    <d v="2020-06-22T00:00:00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  <m/>
  </r>
  <r>
    <d v="2020-07-01T00:00:00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  <m/>
  </r>
  <r>
    <d v="2020-07-14T00:00:00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  <m/>
  </r>
  <r>
    <d v="2020-07-15T00:00:00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  <m/>
  </r>
  <r>
    <d v="2020-07-15T00:00:00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  <m/>
  </r>
  <r>
    <d v="2020-07-15T00:00:00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  <m/>
  </r>
  <r>
    <d v="2020-08-01T00:00:00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  <m/>
  </r>
  <r>
    <d v="2020-08-07T00:00:00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  <m/>
  </r>
  <r>
    <d v="2020-08-08T00:00:00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  <m/>
  </r>
  <r>
    <d v="2020-08-10T00:00:00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  <m/>
  </r>
  <r>
    <d v="2020-08-10T00:00:00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  <m/>
  </r>
  <r>
    <d v="2020-08-10T00:00:00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  <m/>
  </r>
  <r>
    <d v="2020-08-10T00:00:00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  <m/>
  </r>
  <r>
    <d v="2020-08-12T00:00:00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  <m/>
  </r>
  <r>
    <d v="2020-08-12T00:00:00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  <m/>
  </r>
  <r>
    <d v="2020-08-12T00:00:00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  <m/>
  </r>
  <r>
    <d v="2020-08-13T00:00:00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  <m/>
  </r>
  <r>
    <d v="2020-08-19T00:00:00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  <m/>
  </r>
  <r>
    <d v="2020-08-19T00:00:00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  <m/>
  </r>
  <r>
    <d v="2020-08-19T00:00:00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  <m/>
  </r>
  <r>
    <d v="2020-08-22T00:00:00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  <m/>
  </r>
  <r>
    <d v="2020-08-22T00:00:00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  <m/>
  </r>
  <r>
    <d v="2020-08-22T00:00:00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  <m/>
  </r>
  <r>
    <d v="2020-08-22T00:00:00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  <m/>
  </r>
  <r>
    <d v="2020-08-22T00:00:00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  <m/>
  </r>
  <r>
    <d v="2020-08-24T00:00:00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  <m/>
  </r>
  <r>
    <d v="2020-08-24T00:00:00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  <m/>
  </r>
  <r>
    <d v="2020-08-24T00:00:00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  <m/>
  </r>
  <r>
    <d v="2020-08-25T00:00:00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  <m/>
  </r>
  <r>
    <d v="2020-08-25T00:00:00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  <m/>
  </r>
  <r>
    <d v="2020-08-25T00:00:00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  <m/>
  </r>
  <r>
    <d v="2020-08-27T00:00:00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  <m/>
  </r>
  <r>
    <d v="2020-08-27T00:00:00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  <m/>
  </r>
  <r>
    <d v="2020-08-27T00:00:00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  <m/>
  </r>
  <r>
    <d v="2020-08-27T00:00:00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  <m/>
  </r>
  <r>
    <d v="2020-08-27T00:00:00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  <m/>
  </r>
  <r>
    <d v="2020-09-01T00:00:00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  <m/>
  </r>
  <r>
    <d v="2020-09-01T00:00:00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  <m/>
  </r>
  <r>
    <d v="2020-09-01T00:00:00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  <m/>
  </r>
  <r>
    <d v="2020-09-02T00:00:00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  <m/>
  </r>
  <r>
    <d v="2020-09-05T00:00:00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  <m/>
  </r>
  <r>
    <d v="2020-09-05T00:00:00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  <m/>
  </r>
  <r>
    <d v="2020-09-17T00:00:00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  <m/>
  </r>
  <r>
    <d v="2020-09-17T00:00:00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  <m/>
  </r>
  <r>
    <d v="2020-09-17T00:00:00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  <m/>
  </r>
  <r>
    <d v="2020-09-17T00:00:00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  <m/>
  </r>
  <r>
    <d v="2020-09-17T00:00:00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  <m/>
  </r>
  <r>
    <d v="2020-09-17T00:00:00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  <m/>
  </r>
  <r>
    <d v="2020-09-17T00:00:00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  <m/>
  </r>
  <r>
    <d v="2020-09-17T00:00:00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  <m/>
  </r>
  <r>
    <d v="2020-09-17T00:00:00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  <m/>
  </r>
  <r>
    <d v="2020-09-17T00:00:00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  <m/>
  </r>
  <r>
    <d v="2020-09-17T00:00:00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  <m/>
  </r>
  <r>
    <d v="2020-09-22T00:00:00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  <m/>
  </r>
  <r>
    <d v="2020-09-22T00:00:00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  <m/>
  </r>
  <r>
    <d v="2020-09-22T00:00:00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  <m/>
  </r>
  <r>
    <d v="2020-09-22T00:00:00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  <m/>
  </r>
  <r>
    <d v="2020-09-22T00:00:00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  <m/>
  </r>
  <r>
    <d v="2020-09-22T00:00:00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  <m/>
  </r>
  <r>
    <d v="2020-09-23T00:00:00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  <m/>
  </r>
  <r>
    <d v="2020-09-23T00:00:00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  <m/>
  </r>
  <r>
    <d v="2020-09-23T00:00:00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  <m/>
  </r>
  <r>
    <d v="2020-09-23T00:00:00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  <m/>
  </r>
  <r>
    <d v="2020-09-23T00:00:00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  <m/>
  </r>
  <r>
    <d v="2020-09-26T00:00:00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  <m/>
  </r>
  <r>
    <d v="2020-09-30T00:00:00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  <m/>
  </r>
  <r>
    <d v="2020-10-05T00:00:00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  <m/>
  </r>
  <r>
    <d v="2020-10-05T00:00:00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  <m/>
  </r>
  <r>
    <d v="2020-10-05T00:00:00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  <m/>
  </r>
  <r>
    <d v="2020-10-05T00:00:00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  <m/>
  </r>
  <r>
    <d v="2020-10-08T00:00:00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  <m/>
  </r>
  <r>
    <d v="2020-10-08T00:00:00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  <m/>
  </r>
  <r>
    <d v="2020-10-08T00:00:00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  <m/>
  </r>
  <r>
    <d v="2020-10-08T00:00:00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  <m/>
  </r>
  <r>
    <d v="2020-10-08T00:00:00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  <m/>
  </r>
  <r>
    <d v="2020-10-12T00:00:00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  <m/>
  </r>
  <r>
    <d v="2020-10-12T00:00:00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  <m/>
  </r>
  <r>
    <d v="2020-10-12T00:00:00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  <m/>
  </r>
  <r>
    <d v="2020-10-12T00:00:00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  <m/>
  </r>
  <r>
    <d v="2020-10-14T00:00:00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  <m/>
  </r>
  <r>
    <d v="2020-10-14T00:00:00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  <m/>
  </r>
  <r>
    <d v="2020-10-19T00:00:00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  <m/>
  </r>
  <r>
    <d v="2020-10-17T00:00:00"/>
    <s v="INV2020/00000039"/>
    <s v="C00000003"/>
    <x v="2"/>
    <x v="18"/>
    <x v="18"/>
    <n v="1"/>
    <m/>
    <n v="35"/>
    <x v="24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  <m/>
  </r>
  <r>
    <d v="2020-10-17T00:00:00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  <m/>
  </r>
  <r>
    <d v="2020-10-19T00:00:00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  <m/>
  </r>
  <r>
    <d v="2020-10-19T00:00:00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  <m/>
  </r>
  <r>
    <d v="2020-10-19T00:00:00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  <m/>
  </r>
  <r>
    <d v="2020-10-19T00:00:00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  <m/>
  </r>
  <r>
    <d v="2020-10-21T00:00:00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  <m/>
  </r>
  <r>
    <d v="2020-10-21T00:00:00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  <m/>
  </r>
  <r>
    <d v="2020-10-21T00:00:00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  <m/>
  </r>
  <r>
    <d v="2020-10-21T00:00:00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  <m/>
  </r>
  <r>
    <d v="2020-10-21T00:00:00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  <m/>
  </r>
  <r>
    <d v="2020-10-26T00:00:00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  <m/>
  </r>
  <r>
    <d v="2020-10-26T00:00:00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  <m/>
  </r>
  <r>
    <d v="2020-10-31T00:00:00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  <m/>
  </r>
  <r>
    <d v="2020-10-31T00:00:00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  <m/>
  </r>
  <r>
    <d v="2020-10-31T00:00:00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  <m/>
  </r>
  <r>
    <d v="2020-11-09T00:00:00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  <m/>
  </r>
  <r>
    <d v="2020-11-09T00:00:00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  <m/>
  </r>
  <r>
    <d v="2020-11-09T00:00:00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  <m/>
  </r>
  <r>
    <d v="2020-11-09T00:00:00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  <m/>
  </r>
  <r>
    <d v="2020-11-10T00:00:00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  <m/>
  </r>
  <r>
    <d v="2020-11-10T00:00:00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  <m/>
  </r>
  <r>
    <d v="2020-11-10T00:00:00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  <m/>
  </r>
  <r>
    <d v="2020-11-10T00:00:00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  <m/>
  </r>
  <r>
    <d v="2020-11-11T00:00:00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  <m/>
  </r>
  <r>
    <d v="2020-11-11T00:00:00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  <m/>
  </r>
  <r>
    <d v="2020-11-18T00:00:00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  <m/>
  </r>
  <r>
    <d v="2020-11-19T00:00:00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  <m/>
  </r>
  <r>
    <d v="2020-11-20T00:00:00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  <m/>
  </r>
  <r>
    <d v="2020-11-20T00:00:00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  <m/>
  </r>
  <r>
    <d v="2020-11-20T00:00:00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  <m/>
  </r>
  <r>
    <d v="2020-11-20T00:00:00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  <m/>
  </r>
  <r>
    <d v="2020-11-20T00:00:00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  <m/>
  </r>
  <r>
    <d v="2020-11-20T00:00:00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  <m/>
  </r>
  <r>
    <d v="2020-11-21T00:00:00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  <m/>
  </r>
  <r>
    <d v="2020-11-21T00:00:00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  <m/>
  </r>
  <r>
    <d v="2020-11-21T00:00:00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  <m/>
  </r>
  <r>
    <d v="2020-11-21T00:00:00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  <m/>
  </r>
  <r>
    <d v="2020-11-24T00:00:00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  <m/>
  </r>
  <r>
    <d v="2020-11-24T00:00:00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  <m/>
  </r>
  <r>
    <d v="2020-11-24T00:00:00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  <m/>
  </r>
  <r>
    <d v="2020-11-24T00:00:00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  <m/>
  </r>
  <r>
    <d v="2020-11-24T00:00:00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  <m/>
  </r>
  <r>
    <d v="2020-11-24T00:00:00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  <m/>
  </r>
  <r>
    <d v="2020-11-24T00:00:00"/>
    <s v="INV2020/00000058"/>
    <s v="C00000003"/>
    <x v="2"/>
    <x v="25"/>
    <x v="24"/>
    <n v="1"/>
    <m/>
    <n v="28"/>
    <x v="24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  <m/>
  </r>
  <r>
    <d v="2020-11-27T00:00:00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  <m/>
  </r>
  <r>
    <d v="2020-11-27T00:00:00"/>
    <s v="INV2020/00000059"/>
    <s v="C00000001"/>
    <x v="0"/>
    <x v="26"/>
    <x v="25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  <m/>
  </r>
  <r>
    <d v="2020-11-28T00:00:00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  <m/>
  </r>
  <r>
    <d v="2020-11-30T00:00:00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  <m/>
  </r>
  <r>
    <d v="2020-11-30T00:00:00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  <m/>
  </r>
  <r>
    <d v="2020-11-30T00:00:00"/>
    <s v="INV2020/00000062"/>
    <s v="C00000010"/>
    <x v="9"/>
    <x v="26"/>
    <x v="25"/>
    <n v="30"/>
    <s v="Kg"/>
    <n v="168"/>
    <x v="15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  <m/>
  </r>
  <r>
    <d v="2020-11-30T00:00:00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  <m/>
  </r>
  <r>
    <d v="2020-11-30T00:00:00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  <m/>
  </r>
  <r>
    <d v="2020-11-30T00:00:00"/>
    <s v="INV2020/00000063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  <m/>
  </r>
  <r>
    <d v="2020-12-05T00:00:00"/>
    <s v="INV2020/00000064"/>
    <s v="C00000011"/>
    <x v="11"/>
    <x v="16"/>
    <x v="1"/>
    <n v="54"/>
    <s v="Kg"/>
    <n v="253.8"/>
    <x v="31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  <m/>
  </r>
  <r>
    <d v="2020-12-15T00:00:00"/>
    <s v="INV2020/00000065"/>
    <s v="C00000001"/>
    <x v="0"/>
    <x v="15"/>
    <x v="27"/>
    <n v="220"/>
    <s v="Kg"/>
    <n v="1452"/>
    <x v="32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  <m/>
  </r>
  <r>
    <d v="2020-12-15T00:00:00"/>
    <s v="INV2020/00000065"/>
    <s v="C00000001"/>
    <x v="0"/>
    <x v="2"/>
    <x v="28"/>
    <n v="20"/>
    <s v="Kg"/>
    <n v="204"/>
    <x v="33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  <m/>
  </r>
  <r>
    <d v="2020-12-26T00:00:00"/>
    <s v="INV2020/00000066"/>
    <s v="C00000004"/>
    <x v="3"/>
    <x v="13"/>
    <x v="16"/>
    <n v="220"/>
    <s v="Kg"/>
    <n v="1111"/>
    <x v="1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  <m/>
  </r>
  <r>
    <d v="2020-12-30T00:00:00"/>
    <s v="INV2020/00000067"/>
    <s v="C00000003"/>
    <x v="2"/>
    <x v="15"/>
    <x v="27"/>
    <n v="220"/>
    <s v="Kg"/>
    <n v="1452"/>
    <x v="32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  <m/>
  </r>
  <r>
    <d v="2020-12-30T00:00:00"/>
    <s v="INV2020/00000067"/>
    <s v="C00000003"/>
    <x v="2"/>
    <x v="10"/>
    <x v="1"/>
    <n v="54"/>
    <s v="Kg"/>
    <n v="253.8"/>
    <x v="34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  <m/>
  </r>
  <r>
    <d v="2020-12-30T00:00:00"/>
    <s v="INV2020/00000067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  <m/>
  </r>
  <r>
    <d v="2020-12-31T00:00:00"/>
    <s v="INV2020/00000068"/>
    <s v="C00000010"/>
    <x v="9"/>
    <x v="7"/>
    <x v="0"/>
    <n v="220"/>
    <s v="Kg"/>
    <n v="1199"/>
    <x v="2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  <m/>
  </r>
  <r>
    <d v="2020-12-31T00:00:00"/>
    <s v="INV2020/00000068"/>
    <s v="C00000010"/>
    <x v="9"/>
    <x v="27"/>
    <x v="25"/>
    <n v="30"/>
    <s v="Kg"/>
    <n v="168"/>
    <x v="2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  <m/>
  </r>
  <r>
    <d v="2020-12-31T00:00:00"/>
    <s v="INV2020/00000068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  <m/>
  </r>
  <r>
    <d v="2020-12-31T00:00:00"/>
    <s v="INV2020/00000068"/>
    <s v="C00000010"/>
    <x v="9"/>
    <x v="4"/>
    <x v="4"/>
    <n v="5"/>
    <s v="Kg"/>
    <n v="77.5"/>
    <x v="35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  <m/>
  </r>
  <r>
    <d v="2021-01-04T00:00:00"/>
    <s v="INV2020/00000069"/>
    <s v="C00000013"/>
    <x v="12"/>
    <x v="28"/>
    <x v="29"/>
    <n v="22"/>
    <s v="Kg"/>
    <n v="594"/>
    <x v="36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  <m/>
  </r>
  <r>
    <d v="2021-01-04T00:00:00"/>
    <s v="INV2020/00000069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  <m/>
  </r>
  <r>
    <d v="2021-01-04T00:00:00"/>
    <s v="INV2020/00000069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  <m/>
  </r>
  <r>
    <d v="2021-01-04T00:00:00"/>
    <s v="INV2020/00000069"/>
    <s v="C00000013"/>
    <x v="12"/>
    <x v="30"/>
    <x v="30"/>
    <n v="200"/>
    <s v="Kg"/>
    <n v="2600"/>
    <x v="37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  <m/>
  </r>
  <r>
    <d v="2021-01-04T00:00:00"/>
    <s v="INV2020/00000069"/>
    <s v="C00000013"/>
    <x v="12"/>
    <x v="31"/>
    <x v="24"/>
    <n v="1"/>
    <s v="Kg"/>
    <n v="28"/>
    <x v="24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  <m/>
  </r>
  <r>
    <d v="2021-01-04T00:00:00"/>
    <s v="INV2020/00000069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  <m/>
  </r>
  <r>
    <d v="2021-01-04T00:00:00"/>
    <s v="INV2020/00000069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  <m/>
  </r>
  <r>
    <d v="2021-01-04T00:00:00"/>
    <s v="INV2020/00000069"/>
    <s v="C00000013"/>
    <x v="12"/>
    <x v="34"/>
    <x v="33"/>
    <n v="5"/>
    <s v="Kg"/>
    <n v="150"/>
    <x v="39"/>
    <n v="0.2"/>
    <n v="6"/>
    <n v="30"/>
    <m/>
    <m/>
    <m/>
    <m/>
    <m/>
    <m/>
    <m/>
    <n v="150"/>
    <n v="173282.45"/>
    <x v="0"/>
    <n v="30"/>
    <n v="40353.049999999996"/>
    <x v="7"/>
    <n v="180"/>
    <n v="213635.5"/>
    <m/>
  </r>
  <r>
    <d v="2021-01-04T00:00:00"/>
    <s v="INV2020/00000069"/>
    <s v="C00000013"/>
    <x v="12"/>
    <x v="35"/>
    <x v="34"/>
    <n v="1"/>
    <m/>
    <n v="38"/>
    <x v="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  <m/>
  </r>
  <r>
    <d v="2021-01-04T00:00:00"/>
    <s v="INV2020/00000069"/>
    <s v="C00000013"/>
    <x v="12"/>
    <x v="36"/>
    <x v="35"/>
    <n v="10"/>
    <s v="Kg"/>
    <n v="290"/>
    <x v="39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  <m/>
  </r>
  <r>
    <d v="2021-01-04T00:00:00"/>
    <s v="INV2020/00000069"/>
    <s v="C00000013"/>
    <x v="12"/>
    <x v="4"/>
    <x v="4"/>
    <n v="5"/>
    <s v="Kg"/>
    <n v="77.5"/>
    <x v="35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  <m/>
  </r>
  <r>
    <d v="2021-01-04T00:00:00"/>
    <s v="INV2020/00000069"/>
    <s v="C00000013"/>
    <x v="12"/>
    <x v="37"/>
    <x v="15"/>
    <n v="4"/>
    <s v="Kg"/>
    <n v="240"/>
    <x v="40"/>
    <n v="0.25"/>
    <n v="15"/>
    <n v="60"/>
    <m/>
    <m/>
    <m/>
    <m/>
    <m/>
    <m/>
    <m/>
    <n v="240"/>
    <n v="174003.95"/>
    <x v="0"/>
    <n v="60"/>
    <n v="40530.549999999996"/>
    <x v="7"/>
    <n v="300"/>
    <n v="214534.5"/>
    <m/>
  </r>
  <r>
    <d v="2021-01-11T00:00:00"/>
    <s v="INV2020/00000070"/>
    <s v="C00000010"/>
    <x v="9"/>
    <x v="38"/>
    <x v="36"/>
    <n v="6"/>
    <s v="Kg"/>
    <n v="0"/>
    <x v="41"/>
    <n v="-1"/>
    <n v="-7.5"/>
    <n v="-45"/>
    <m/>
    <m/>
    <m/>
    <m/>
    <m/>
    <m/>
    <m/>
    <n v="0"/>
    <n v="174003.95"/>
    <x v="0"/>
    <n v="0"/>
    <n v="40530.549999999996"/>
    <x v="7"/>
    <n v="0"/>
    <n v="214534.5"/>
    <s v="FOC"/>
  </r>
  <r>
    <d v="2021-01-08T00:00:00"/>
    <s v="INV2020/00000071"/>
    <s v="C00000013"/>
    <x v="12"/>
    <x v="39"/>
    <x v="37"/>
    <n v="1"/>
    <m/>
    <n v="39"/>
    <x v="42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  <m/>
  </r>
  <r>
    <d v="2021-01-09T00:00:00"/>
    <s v="INV2020/00000072"/>
    <s v="C00000003"/>
    <x v="2"/>
    <x v="12"/>
    <x v="26"/>
    <n v="25"/>
    <s v="Kg"/>
    <n v="25"/>
    <x v="18"/>
    <n v="1"/>
    <n v="1"/>
    <n v="25"/>
    <m/>
    <m/>
    <m/>
    <m/>
    <m/>
    <m/>
    <m/>
    <n v="125"/>
    <n v="174167.95"/>
    <x v="6"/>
    <n v="125"/>
    <n v="40665.549999999996"/>
    <x v="7"/>
    <n v="250"/>
    <n v="214833.5"/>
    <m/>
  </r>
  <r>
    <d v="2021-01-09T00:00:00"/>
    <s v="INV2020/00000072"/>
    <s v="C00000003"/>
    <x v="2"/>
    <x v="25"/>
    <x v="24"/>
    <n v="1"/>
    <m/>
    <n v="28"/>
    <x v="24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  <m/>
  </r>
  <r>
    <d v="2021-01-18T00:00:00"/>
    <s v="INV2020/00000073"/>
    <s v="C00000013"/>
    <x v="12"/>
    <x v="5"/>
    <x v="14"/>
    <n v="20"/>
    <s v="Kg"/>
    <n v="168"/>
    <x v="43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  <m/>
  </r>
  <r>
    <d v="2021-01-18T00:00:00"/>
    <s v="INV2020/00000073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  <m/>
  </r>
  <r>
    <d v="2021-01-18T00:00:00"/>
    <s v="INV2020/00000073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  <m/>
  </r>
  <r>
    <d v="2021-01-18T00:00:00"/>
    <s v="INV2020/00000073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  <m/>
  </r>
  <r>
    <d v="2021-01-18T00:00:00"/>
    <s v="INV2020/00000073"/>
    <s v="C00000013"/>
    <x v="12"/>
    <x v="25"/>
    <x v="24"/>
    <n v="1"/>
    <m/>
    <n v="28"/>
    <x v="24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  <m/>
  </r>
  <r>
    <d v="2021-01-18T00:00:00"/>
    <s v="INV2020/00000073"/>
    <s v="C00000013"/>
    <x v="12"/>
    <x v="4"/>
    <x v="4"/>
    <n v="5"/>
    <s v="Kg"/>
    <n v="77.5"/>
    <x v="35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  <m/>
  </r>
  <r>
    <d v="2021-01-18T00:00:00"/>
    <s v="INV2020/00000073"/>
    <s v="C00000013"/>
    <x v="12"/>
    <x v="7"/>
    <x v="0"/>
    <n v="220"/>
    <s v="Kg"/>
    <n v="1199"/>
    <x v="32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  <m/>
  </r>
  <r>
    <d v="2021-01-27T00:00:00"/>
    <s v="INV2020/00000074"/>
    <s v="C00000003"/>
    <x v="2"/>
    <x v="15"/>
    <x v="27"/>
    <n v="220"/>
    <s v="Kg"/>
    <n v="1452"/>
    <x v="44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  <m/>
  </r>
  <r>
    <d v="2021-01-27T00:00:00"/>
    <s v="INV2020/00000074"/>
    <s v="C00000003"/>
    <x v="2"/>
    <x v="12"/>
    <x v="26"/>
    <n v="25"/>
    <s v="Kg"/>
    <n v="25"/>
    <x v="18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  <m/>
  </r>
  <r>
    <d v="2021-01-27T00:00:00"/>
    <s v="INV2020/00000074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  <m/>
  </r>
  <r>
    <d v="2021-01-29T00:00:00"/>
    <s v="INV2020/00000075"/>
    <s v="C00000001"/>
    <x v="0"/>
    <x v="15"/>
    <x v="27"/>
    <n v="220"/>
    <s v="Kg"/>
    <n v="1452"/>
    <x v="44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  <m/>
  </r>
  <r>
    <d v="2021-01-29T00:00:00"/>
    <s v="INV2020/00000075"/>
    <s v="C00000001"/>
    <x v="0"/>
    <x v="26"/>
    <x v="25"/>
    <n v="30"/>
    <s v="Kg"/>
    <n v="168"/>
    <x v="34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  <m/>
  </r>
  <r>
    <d v="2021-01-29T00:00:00"/>
    <s v="INV2020/00000075"/>
    <s v="C00000001"/>
    <x v="0"/>
    <x v="8"/>
    <x v="21"/>
    <n v="40"/>
    <s v="Kg"/>
    <n v="212"/>
    <x v="0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  <m/>
  </r>
  <r>
    <d v="2021-01-29T00:00:00"/>
    <s v="INV2020/00000076"/>
    <s v="C00000010"/>
    <x v="9"/>
    <x v="15"/>
    <x v="27"/>
    <n v="220"/>
    <s v="Kg"/>
    <n v="1452"/>
    <x v="2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  <m/>
  </r>
  <r>
    <d v="2021-01-29T00:00:00"/>
    <s v="INV2020/00000076"/>
    <s v="C00000010"/>
    <x v="9"/>
    <x v="27"/>
    <x v="38"/>
    <n v="30"/>
    <s v="Kg"/>
    <n v="186"/>
    <x v="2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  <m/>
  </r>
  <r>
    <d v="2021-01-29T00:00:00"/>
    <s v="INV2020/00000076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  <m/>
  </r>
  <r>
    <d v="2021-01-29T00:00:00"/>
    <s v="INV2020/00000076"/>
    <s v="C00000010"/>
    <x v="9"/>
    <x v="4"/>
    <x v="4"/>
    <n v="5"/>
    <s v="Kg"/>
    <n v="77.5"/>
    <x v="35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  <m/>
  </r>
  <r>
    <d v="2021-02-03T00:00:00"/>
    <s v="INV2020/00000077"/>
    <s v="C00000014"/>
    <x v="13"/>
    <x v="15"/>
    <x v="27"/>
    <n v="220"/>
    <s v="Kg"/>
    <n v="1452"/>
    <x v="45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  <m/>
  </r>
  <r>
    <d v="2021-02-03T00:00:00"/>
    <s v="INV2020/00000077"/>
    <s v="C00000014"/>
    <x v="13"/>
    <x v="26"/>
    <x v="39"/>
    <n v="30"/>
    <s v="Kg"/>
    <n v="192"/>
    <x v="34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  <m/>
  </r>
  <r>
    <d v="2021-02-03T00:00:00"/>
    <s v="INV2020/00000077"/>
    <s v="C00000014"/>
    <x v="13"/>
    <x v="40"/>
    <x v="21"/>
    <n v="40"/>
    <s v="Kg"/>
    <n v="212"/>
    <x v="2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  <m/>
  </r>
  <r>
    <d v="2021-02-03T00:00:00"/>
    <s v="INV2020/00000077"/>
    <s v="C00000014"/>
    <x v="13"/>
    <x v="4"/>
    <x v="4"/>
    <n v="5"/>
    <s v="Kg"/>
    <n v="77.5"/>
    <x v="46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  <m/>
  </r>
  <r>
    <d v="2021-02-03T00:00:00"/>
    <s v="INV2020/00000077"/>
    <s v="C00000014"/>
    <x v="13"/>
    <x v="41"/>
    <x v="24"/>
    <n v="1"/>
    <m/>
    <n v="28"/>
    <x v="24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  <m/>
  </r>
  <r>
    <d v="2021-02-03T00:00:00"/>
    <s v="INV2020/00000077"/>
    <s v="C00000014"/>
    <x v="13"/>
    <x v="5"/>
    <x v="14"/>
    <n v="20"/>
    <s v="Kg"/>
    <n v="168"/>
    <x v="47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  <m/>
  </r>
  <r>
    <d v="2021-02-02T00:00:00"/>
    <s v="INV2020/00000078"/>
    <s v="C00000005"/>
    <x v="4"/>
    <x v="15"/>
    <x v="27"/>
    <n v="220"/>
    <s v="Kg"/>
    <n v="1452"/>
    <x v="34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  <m/>
  </r>
  <r>
    <d v="2021-02-02T00:00:00"/>
    <s v="INV2020/00000078"/>
    <s v="C00000005"/>
    <x v="4"/>
    <x v="4"/>
    <x v="4"/>
    <n v="5"/>
    <s v="Kg"/>
    <n v="77.5"/>
    <x v="48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  <m/>
  </r>
  <r>
    <d v="2021-02-06T00:00:00"/>
    <s v="INV2020/00000079"/>
    <s v="C00000014"/>
    <x v="13"/>
    <x v="42"/>
    <x v="19"/>
    <n v="5"/>
    <s v="Kg"/>
    <n v="90"/>
    <x v="28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  <m/>
  </r>
  <r>
    <d v="2021-02-09T00:00:00"/>
    <s v="INV2020/00000080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  <m/>
  </r>
  <r>
    <d v="2021-02-09T00:00:00"/>
    <s v="INV2020/00000080"/>
    <s v="C00000013"/>
    <x v="12"/>
    <x v="5"/>
    <x v="14"/>
    <n v="20"/>
    <m/>
    <n v="168"/>
    <x v="43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  <m/>
  </r>
  <r>
    <d v="2021-02-09T00:00:00"/>
    <s v="INV2020/00000080"/>
    <s v="C00000013"/>
    <x v="12"/>
    <x v="15"/>
    <x v="27"/>
    <n v="220"/>
    <m/>
    <n v="1452"/>
    <x v="32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  <m/>
  </r>
  <r>
    <d v="2021-02-09T00:00:00"/>
    <s v="INV2020/00000080"/>
    <s v="C00000013"/>
    <x v="12"/>
    <x v="29"/>
    <x v="1"/>
    <n v="54"/>
    <m/>
    <n v="253.8"/>
    <x v="34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  <m/>
  </r>
  <r>
    <d v="2021-02-09T00:00:00"/>
    <s v="INV2020/00000080"/>
    <s v="C00000013"/>
    <x v="12"/>
    <x v="4"/>
    <x v="4"/>
    <n v="5"/>
    <m/>
    <n v="77.5"/>
    <x v="35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  <m/>
  </r>
  <r>
    <d v="2021-02-09T00:00:00"/>
    <s v="INV2020/00000080"/>
    <s v="C00000013"/>
    <x v="12"/>
    <x v="32"/>
    <x v="31"/>
    <n v="5"/>
    <m/>
    <n v="110"/>
    <x v="28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  <m/>
  </r>
  <r>
    <d v="2021-02-17T00:00:00"/>
    <s v="INV2020/00000081"/>
    <s v="C00000005"/>
    <x v="4"/>
    <x v="26"/>
    <x v="39"/>
    <n v="30"/>
    <m/>
    <n v="192"/>
    <x v="34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  <m/>
  </r>
  <r>
    <d v="2021-02-19T00:00:00"/>
    <s v="INV2020/00000082"/>
    <s v="C00000001"/>
    <x v="0"/>
    <x v="15"/>
    <x v="27"/>
    <n v="220"/>
    <m/>
    <n v="1452"/>
    <x v="44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  <m/>
  </r>
  <r>
    <d v="2021-02-24T00:00:00"/>
    <s v="INV2020/00000083"/>
    <s v="C00000004"/>
    <x v="3"/>
    <x v="43"/>
    <x v="39"/>
    <n v="220"/>
    <m/>
    <n v="1408"/>
    <x v="21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  <m/>
  </r>
  <r>
    <d v="2021-02-24T00:00:00"/>
    <s v="INV2020/00000083"/>
    <s v="C00000004"/>
    <x v="3"/>
    <x v="29"/>
    <x v="1"/>
    <n v="54"/>
    <m/>
    <n v="253.8"/>
    <x v="17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  <m/>
  </r>
  <r>
    <d v="2021-02-24T00:00:00"/>
    <s v="INV2020/00000083"/>
    <s v="C00000004"/>
    <x v="3"/>
    <x v="4"/>
    <x v="4"/>
    <n v="5"/>
    <m/>
    <n v="77.5"/>
    <x v="12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  <m/>
  </r>
  <r>
    <d v="2021-02-24T00:00:00"/>
    <s v="INV2020/00000083"/>
    <s v="C00000004"/>
    <x v="3"/>
    <x v="44"/>
    <x v="15"/>
    <n v="4"/>
    <m/>
    <n v="240"/>
    <x v="23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  <m/>
  </r>
  <r>
    <d v="2021-02-23T00:00:00"/>
    <s v="INV2020/00000084"/>
    <s v="C00000008"/>
    <x v="14"/>
    <x v="5"/>
    <x v="14"/>
    <n v="20"/>
    <m/>
    <n v="168"/>
    <x v="16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  <m/>
  </r>
  <r>
    <d v="2021-02-23T00:00:00"/>
    <s v="INV2020/00000084"/>
    <s v="C00000008"/>
    <x v="14"/>
    <x v="4"/>
    <x v="4"/>
    <n v="5"/>
    <m/>
    <n v="77.5"/>
    <x v="48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  <m/>
  </r>
  <r>
    <d v="2021-02-23T00:00:00"/>
    <s v="INV2020/00000084"/>
    <s v="C00000008"/>
    <x v="14"/>
    <x v="20"/>
    <x v="8"/>
    <n v="12"/>
    <m/>
    <n v="54"/>
    <x v="2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  <m/>
  </r>
  <r>
    <d v="2021-02-26T00:00:00"/>
    <s v="INV2020/00000085"/>
    <s v="C00000015"/>
    <x v="15"/>
    <x v="43"/>
    <x v="39"/>
    <n v="220"/>
    <m/>
    <n v="1408"/>
    <x v="44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  <m/>
  </r>
  <r>
    <d v="2021-02-26T00:00:00"/>
    <s v="INV2020/00000085"/>
    <s v="C00000015"/>
    <x v="15"/>
    <x v="26"/>
    <x v="38"/>
    <n v="30"/>
    <m/>
    <n v="186"/>
    <x v="45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  <m/>
  </r>
  <r>
    <d v="2021-02-26T00:00:00"/>
    <s v="INV2020/00000085"/>
    <s v="C00000015"/>
    <x v="15"/>
    <x v="4"/>
    <x v="40"/>
    <n v="5"/>
    <m/>
    <n v="80"/>
    <x v="48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  <m/>
  </r>
  <r>
    <d v="2021-03-08T00:00:00"/>
    <s v="INV2020/00000086"/>
    <s v="C00000004"/>
    <x v="3"/>
    <x v="43"/>
    <x v="39"/>
    <n v="220"/>
    <m/>
    <n v="1408"/>
    <x v="0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  <m/>
  </r>
  <r>
    <d v="2021-03-08T00:00:00"/>
    <s v="INV2020/00000086"/>
    <s v="C00000004"/>
    <x v="3"/>
    <x v="13"/>
    <x v="16"/>
    <n v="220"/>
    <m/>
    <n v="1111"/>
    <x v="0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  <m/>
  </r>
  <r>
    <d v="2021-03-08T00:00:00"/>
    <s v="INV2020/00000086"/>
    <s v="C00000004"/>
    <x v="3"/>
    <x v="10"/>
    <x v="1"/>
    <n v="54"/>
    <m/>
    <n v="253.8"/>
    <x v="21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  <m/>
  </r>
  <r>
    <d v="2021-03-08T00:00:00"/>
    <s v="INV2020/00000086"/>
    <s v="C00000004"/>
    <x v="3"/>
    <x v="16"/>
    <x v="1"/>
    <n v="54"/>
    <m/>
    <n v="253.8"/>
    <x v="21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  <m/>
  </r>
  <r>
    <d v="2021-03-10T00:00:00"/>
    <s v="INV00000087"/>
    <s v="C00000016"/>
    <x v="16"/>
    <x v="43"/>
    <x v="39"/>
    <n v="220"/>
    <m/>
    <n v="1408"/>
    <x v="49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  <m/>
  </r>
  <r>
    <d v="2021-03-10T00:00:00"/>
    <s v="INV00000087"/>
    <s v="C00000016"/>
    <x v="16"/>
    <x v="15"/>
    <x v="27"/>
    <n v="220"/>
    <m/>
    <n v="1452"/>
    <x v="49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  <m/>
  </r>
  <r>
    <d v="2021-03-10T00:00:00"/>
    <s v="INV00000087"/>
    <s v="C00000016"/>
    <x v="16"/>
    <x v="45"/>
    <x v="7"/>
    <n v="225"/>
    <m/>
    <n v="1181.25"/>
    <x v="49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  <m/>
  </r>
  <r>
    <d v="2021-03-11T00:00:00"/>
    <s v="INV00000088"/>
    <s v="C00000009"/>
    <x v="8"/>
    <x v="43"/>
    <x v="39"/>
    <n v="220"/>
    <m/>
    <n v="1408"/>
    <x v="6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  <m/>
  </r>
  <r>
    <d v="2021-03-11T00:00:00"/>
    <s v="INV00000088"/>
    <s v="C00000009"/>
    <x v="8"/>
    <x v="13"/>
    <x v="16"/>
    <n v="220"/>
    <m/>
    <n v="1111"/>
    <x v="6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  <m/>
  </r>
  <r>
    <d v="2021-03-11T00:00:00"/>
    <s v="INV00000088"/>
    <s v="C00000009"/>
    <x v="8"/>
    <x v="10"/>
    <x v="1"/>
    <n v="54"/>
    <m/>
    <n v="253.8"/>
    <x v="45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  <m/>
  </r>
  <r>
    <d v="2021-03-11T00:00:00"/>
    <s v="INV00000088"/>
    <s v="C00000009"/>
    <x v="8"/>
    <x v="16"/>
    <x v="1"/>
    <n v="54"/>
    <m/>
    <n v="253.8"/>
    <x v="45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  <m/>
  </r>
  <r>
    <d v="2021-03-31T00:00:00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s v="INV00000089"/>
    <s v="C00000013"/>
    <x v="12"/>
    <x v="4"/>
    <x v="40"/>
    <n v="5"/>
    <m/>
    <n v="80"/>
    <x v="48"/>
    <n v="0.25"/>
    <n v="4"/>
    <n v="20"/>
    <m/>
    <m/>
    <m/>
    <m/>
    <m/>
    <m/>
    <m/>
    <n v="0"/>
    <n v="241218.8"/>
    <x v="3"/>
    <n v="0"/>
    <n v="52942.349999999984"/>
    <x v="9"/>
    <n v="0"/>
    <n v="294161.14999999997"/>
    <m/>
  </r>
  <r>
    <d v="2021-03-31T00:00:00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  <m/>
  </r>
  <r>
    <d v="2021-03-31T00:00:00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  <m/>
  </r>
  <r>
    <d v="2021-03-31T00:00:00"/>
    <s v="INV00000089"/>
    <s v="C00000013"/>
    <x v="12"/>
    <x v="47"/>
    <x v="43"/>
    <n v="1"/>
    <m/>
    <n v="50"/>
    <x v="52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  <m/>
  </r>
  <r>
    <d v="2021-03-31T00:00:00"/>
    <s v="INV00000089"/>
    <s v="C00000013"/>
    <x v="12"/>
    <x v="48"/>
    <x v="43"/>
    <n v="1"/>
    <m/>
    <n v="50"/>
    <x v="53"/>
    <n v="0.3"/>
    <n v="15"/>
    <n v="15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  <m/>
  </r>
  <r>
    <d v="2021-03-31T00:00:00"/>
    <s v="INV00000089"/>
    <s v="C00000013"/>
    <x v="12"/>
    <x v="50"/>
    <x v="45"/>
    <n v="1"/>
    <m/>
    <n v="42"/>
    <x v="55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  <m/>
  </r>
  <r>
    <d v="2021-03-31T00:00:00"/>
    <s v="INV00000089"/>
    <s v="C00000013"/>
    <x v="12"/>
    <x v="32"/>
    <x v="31"/>
    <n v="5"/>
    <m/>
    <n v="110"/>
    <x v="28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  <m/>
  </r>
  <r>
    <d v="2021-03-23T00:00:00"/>
    <s v="INV00000090"/>
    <s v="C00000004"/>
    <x v="3"/>
    <x v="43"/>
    <x v="39"/>
    <n v="220"/>
    <m/>
    <n v="1408"/>
    <x v="31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  <m/>
  </r>
  <r>
    <d v="2021-03-23T00:00:00"/>
    <s v="INV00000090"/>
    <s v="C00000004"/>
    <x v="3"/>
    <x v="10"/>
    <x v="1"/>
    <n v="54"/>
    <m/>
    <n v="253.8"/>
    <x v="45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  <m/>
  </r>
  <r>
    <d v="2021-03-23T00:00:00"/>
    <s v="INV00000090"/>
    <s v="C00000004"/>
    <x v="3"/>
    <x v="16"/>
    <x v="1"/>
    <n v="54"/>
    <m/>
    <n v="253.8"/>
    <x v="45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  <m/>
  </r>
  <r>
    <d v="2021-03-23T00:00:00"/>
    <s v="INV00000090"/>
    <s v="C00000004"/>
    <x v="3"/>
    <x v="4"/>
    <x v="40"/>
    <n v="5"/>
    <m/>
    <n v="80"/>
    <x v="35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  <m/>
  </r>
  <r>
    <d v="2021-03-24T00:00:00"/>
    <s v="INV00000091"/>
    <s v="C00000009"/>
    <x v="8"/>
    <x v="41"/>
    <x v="24"/>
    <n v="1"/>
    <m/>
    <n v="28"/>
    <x v="24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  <m/>
  </r>
  <r>
    <d v="2021-03-24T00:00:00"/>
    <s v="INV00000092"/>
    <s v="C00000010"/>
    <x v="9"/>
    <x v="51"/>
    <x v="39"/>
    <n v="220"/>
    <m/>
    <n v="1408"/>
    <x v="34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  <m/>
  </r>
  <r>
    <d v="2021-03-24T00:00:00"/>
    <s v="INV00000092"/>
    <s v="C00000010"/>
    <x v="9"/>
    <x v="27"/>
    <x v="1"/>
    <n v="30"/>
    <m/>
    <n v="141"/>
    <x v="32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  <m/>
  </r>
  <r>
    <d v="2021-03-24T00:00:00"/>
    <s v="INV0000009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  <m/>
  </r>
  <r>
    <d v="2021-03-24T00:00:00"/>
    <s v="INV00000092"/>
    <s v="C00000010"/>
    <x v="9"/>
    <x v="4"/>
    <x v="40"/>
    <n v="5"/>
    <m/>
    <n v="80"/>
    <x v="35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  <m/>
  </r>
  <r>
    <d v="2021-03-25T00:00:00"/>
    <s v="INV00000093"/>
    <s v="C00000014"/>
    <x v="13"/>
    <x v="5"/>
    <x v="42"/>
    <n v="20"/>
    <m/>
    <n v="210"/>
    <x v="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  <m/>
  </r>
  <r>
    <d v="2021-03-30T00:00:00"/>
    <s v="INV00000094"/>
    <s v="C00000004"/>
    <x v="3"/>
    <x v="52"/>
    <x v="47"/>
    <n v="225"/>
    <m/>
    <n v="1620"/>
    <x v="32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  <m/>
  </r>
  <r>
    <d v="2021-04-01T00:00:00"/>
    <s v="INV00000095"/>
    <s v="C00000003"/>
    <x v="2"/>
    <x v="15"/>
    <x v="39"/>
    <n v="220"/>
    <m/>
    <n v="1408"/>
    <x v="56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  <m/>
  </r>
  <r>
    <d v="2021-04-01T00:00:00"/>
    <s v="INV00000095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  <m/>
  </r>
  <r>
    <d v="2021-04-01T00:00:00"/>
    <s v="INV00000095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  <m/>
  </r>
  <r>
    <d v="2021-04-01T00:00:00"/>
    <s v="INV00000095"/>
    <s v="C00000003"/>
    <x v="2"/>
    <x v="4"/>
    <x v="40"/>
    <n v="5"/>
    <m/>
    <n v="80"/>
    <x v="48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  <m/>
  </r>
  <r>
    <d v="2021-04-01T00:00:00"/>
    <s v="INV0000009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  <m/>
  </r>
  <r>
    <d v="2021-04-08T00:00:00"/>
    <s v="INV00000097"/>
    <s v="C00000015"/>
    <x v="15"/>
    <x v="43"/>
    <x v="36"/>
    <n v="220"/>
    <m/>
    <n v="1650"/>
    <x v="50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  <m/>
  </r>
  <r>
    <d v="2021-04-08T00:00:00"/>
    <s v="INV00000097"/>
    <s v="C00000015"/>
    <x v="15"/>
    <x v="26"/>
    <x v="38"/>
    <n v="30"/>
    <m/>
    <n v="186"/>
    <x v="50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  <m/>
  </r>
  <r>
    <d v="2021-04-08T00:00:00"/>
    <s v="INV00000097"/>
    <s v="C00000015"/>
    <x v="15"/>
    <x v="4"/>
    <x v="40"/>
    <n v="5"/>
    <m/>
    <n v="80"/>
    <x v="48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  <m/>
  </r>
  <r>
    <d v="2021-04-08T00:00:00"/>
    <s v="INV0000009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  <m/>
  </r>
  <r>
    <d v="2021-04-08T00:00:00"/>
    <s v="INV00000098"/>
    <s v="C00000010"/>
    <x v="9"/>
    <x v="1"/>
    <x v="1"/>
    <n v="37"/>
    <m/>
    <n v="173.9"/>
    <x v="32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  <m/>
  </r>
  <r>
    <d v="2021-04-08T00:00:00"/>
    <s v="INV0000009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  <m/>
  </r>
  <r>
    <d v="2021-04-08T00:00:00"/>
    <s v="INV00000098"/>
    <s v="C00000010"/>
    <x v="9"/>
    <x v="4"/>
    <x v="40"/>
    <n v="5"/>
    <m/>
    <n v="80"/>
    <x v="35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  <m/>
  </r>
  <r>
    <d v="2021-04-08T00:00:00"/>
    <s v="INV00000098"/>
    <s v="C00000010"/>
    <x v="9"/>
    <x v="53"/>
    <x v="35"/>
    <n v="10"/>
    <m/>
    <n v="290"/>
    <x v="39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  <m/>
  </r>
  <r>
    <d v="2021-04-08T00:00:00"/>
    <s v="INV00000098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  <m/>
  </r>
  <r>
    <d v="2021-04-09T00:00:00"/>
    <s v="INV00000099"/>
    <s v="C00000001"/>
    <x v="0"/>
    <x v="55"/>
    <x v="49"/>
    <n v="20"/>
    <m/>
    <n v="230"/>
    <x v="59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  <m/>
  </r>
  <r>
    <d v="2021-04-27T00:00:00"/>
    <s v="INV00000100"/>
    <s v="C00000009"/>
    <x v="8"/>
    <x v="43"/>
    <x v="36"/>
    <n v="220"/>
    <m/>
    <n v="1650"/>
    <x v="57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  <m/>
  </r>
  <r>
    <d v="2021-04-27T00:00:00"/>
    <s v="INV00000100"/>
    <s v="C00000009"/>
    <x v="8"/>
    <x v="56"/>
    <x v="50"/>
    <n v="220"/>
    <m/>
    <n v="1672"/>
    <x v="57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  <m/>
  </r>
  <r>
    <d v="2021-04-27T00:00:00"/>
    <s v="INV00000100"/>
    <s v="C00000009"/>
    <x v="8"/>
    <x v="57"/>
    <x v="36"/>
    <n v="54"/>
    <m/>
    <n v="405"/>
    <x v="60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  <m/>
  </r>
  <r>
    <d v="2021-04-29T00:00:00"/>
    <s v="INV00000102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  <m/>
  </r>
  <r>
    <d v="2021-04-29T00:00:00"/>
    <s v="INV00000102"/>
    <s v="C00000010"/>
    <x v="9"/>
    <x v="27"/>
    <x v="38"/>
    <n v="30"/>
    <m/>
    <n v="186"/>
    <x v="56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  <m/>
  </r>
  <r>
    <d v="2021-04-29T00:00:00"/>
    <s v="INV0000010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  <m/>
  </r>
  <r>
    <d v="2021-04-29T00:00:00"/>
    <s v="INV00000102"/>
    <s v="C00000010"/>
    <x v="9"/>
    <x v="4"/>
    <x v="40"/>
    <n v="5"/>
    <m/>
    <n v="80"/>
    <x v="35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  <m/>
  </r>
  <r>
    <d v="2021-04-29T00:00:00"/>
    <s v="INV00000102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  <m/>
  </r>
  <r>
    <d v="2021-04-29T00:00:00"/>
    <s v="INV00000102"/>
    <s v="C00000010"/>
    <x v="9"/>
    <x v="58"/>
    <x v="51"/>
    <n v="15"/>
    <m/>
    <n v="319.99950000000001"/>
    <x v="20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  <m/>
  </r>
  <r>
    <d v="2021-05-03T00:00:00"/>
    <s v="INV00000101"/>
    <s v="C00000004"/>
    <x v="3"/>
    <x v="43"/>
    <x v="36"/>
    <n v="220"/>
    <m/>
    <n v="1650"/>
    <x v="57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x v="11"/>
    <n v="8690"/>
    <n v="369193.95"/>
    <m/>
  </r>
  <r>
    <d v="2021-05-03T00:00:00"/>
    <s v="INV00000101"/>
    <s v="C00000004"/>
    <x v="3"/>
    <x v="56"/>
    <x v="50"/>
    <n v="220"/>
    <m/>
    <n v="1672"/>
    <x v="32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x v="11"/>
    <n v="1716"/>
    <n v="370909.95"/>
    <m/>
  </r>
  <r>
    <d v="2021-05-03T00:00:00"/>
    <s v="INV00000101"/>
    <s v="C00000004"/>
    <x v="3"/>
    <x v="57"/>
    <x v="36"/>
    <n v="54"/>
    <m/>
    <n v="405"/>
    <x v="60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x v="11"/>
    <n v="1814.4"/>
    <n v="372724.35000000003"/>
    <m/>
  </r>
  <r>
    <d v="2021-05-03T00:00:00"/>
    <s v="INV00000101"/>
    <s v="C00000004"/>
    <x v="3"/>
    <x v="16"/>
    <x v="48"/>
    <n v="54"/>
    <m/>
    <n v="394.2"/>
    <x v="60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x v="11"/>
    <n v="1814.4"/>
    <n v="374538.75"/>
    <m/>
  </r>
  <r>
    <d v="2021-05-06T00:00:00"/>
    <s v="INV00000103"/>
    <s v="C00000005"/>
    <x v="4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x v="11"/>
    <n v="1826"/>
    <n v="376364.75"/>
    <m/>
  </r>
  <r>
    <d v="2021-05-06T00:00:00"/>
    <s v="INV00000103"/>
    <s v="C00000005"/>
    <x v="4"/>
    <x v="59"/>
    <x v="45"/>
    <n v="1"/>
    <m/>
    <n v="42"/>
    <x v="22"/>
    <n v="0.19047619047619047"/>
    <n v="8"/>
    <n v="8"/>
    <m/>
    <m/>
    <m/>
    <m/>
    <m/>
    <m/>
    <m/>
    <n v="42"/>
    <n v="312407.59950000001"/>
    <x v="0"/>
    <n v="8"/>
    <n v="64007.150499999989"/>
    <x v="11"/>
    <n v="50"/>
    <n v="376414.75"/>
    <m/>
  </r>
  <r>
    <d v="2021-05-07T00:00:00"/>
    <s v="INV00000104"/>
    <s v="C00000001"/>
    <x v="0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x v="11"/>
    <n v="1826"/>
    <n v="378240.75"/>
    <m/>
  </r>
  <r>
    <d v="2021-05-07T00:00:00"/>
    <s v="INV00000104"/>
    <s v="C00000001"/>
    <x v="0"/>
    <x v="26"/>
    <x v="39"/>
    <n v="30"/>
    <m/>
    <n v="192"/>
    <x v="50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x v="11"/>
    <n v="1020"/>
    <n v="379260.75"/>
    <m/>
  </r>
  <r>
    <d v="2021-05-19T00:00:00"/>
    <s v="INV00000105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x v="11"/>
    <n v="1826.0000000000002"/>
    <n v="381086.75"/>
    <m/>
  </r>
  <r>
    <d v="2021-05-21T00:00:00"/>
    <s v="INV00000106"/>
    <s v="C00000003"/>
    <x v="2"/>
    <x v="15"/>
    <x v="50"/>
    <n v="220"/>
    <m/>
    <n v="1672"/>
    <x v="50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x v="11"/>
    <n v="5610"/>
    <n v="386696.75"/>
    <m/>
  </r>
  <r>
    <d v="2021-05-21T00:00:00"/>
    <s v="INV00000106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321421.59950000001"/>
    <x v="6"/>
    <n v="100"/>
    <n v="65525.150499999989"/>
    <x v="11"/>
    <n v="250"/>
    <n v="386946.75"/>
    <m/>
  </r>
  <r>
    <d v="2021-05-21T00:00:00"/>
    <s v="INV00000106"/>
    <s v="C00000003"/>
    <x v="2"/>
    <x v="4"/>
    <x v="40"/>
    <n v="5"/>
    <m/>
    <n v="80"/>
    <x v="48"/>
    <n v="0.25"/>
    <n v="4"/>
    <n v="20"/>
    <m/>
    <m/>
    <m/>
    <m/>
    <m/>
    <m/>
    <m/>
    <n v="400"/>
    <n v="321821.59950000001"/>
    <x v="6"/>
    <n v="100"/>
    <n v="65625.150499999989"/>
    <x v="11"/>
    <n v="500"/>
    <n v="387446.75"/>
    <m/>
  </r>
  <r>
    <d v="2021-05-21T00:00:00"/>
    <s v="INV0000010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321877.59950000001"/>
    <x v="2"/>
    <n v="34"/>
    <n v="65659.150499999989"/>
    <x v="11"/>
    <n v="90"/>
    <n v="387536.75"/>
    <m/>
  </r>
  <r>
    <d v="2021-05-25T00:00:00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253.8"/>
    <n v="322131.3995"/>
    <x v="0"/>
    <n v="205.2"/>
    <n v="65864.350499999986"/>
    <x v="11"/>
    <n v="459"/>
    <n v="387995.75"/>
    <m/>
  </r>
  <r>
    <d v="2021-05-25T00:00:00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253.8"/>
    <n v="322385.19949999999"/>
    <x v="0"/>
    <n v="205.2"/>
    <n v="66069.550499999983"/>
    <x v="11"/>
    <n v="459"/>
    <n v="388454.75"/>
    <m/>
  </r>
  <r>
    <d v="2021-05-25T00:00:00"/>
    <s v="INV00000089"/>
    <s v="C00000013"/>
    <x v="12"/>
    <x v="4"/>
    <x v="40"/>
    <n v="5"/>
    <m/>
    <n v="80"/>
    <x v="48"/>
    <n v="0.25"/>
    <n v="4"/>
    <n v="20"/>
    <m/>
    <m/>
    <m/>
    <m/>
    <m/>
    <m/>
    <m/>
    <n v="80"/>
    <n v="322465.19949999999"/>
    <x v="0"/>
    <n v="20"/>
    <n v="66089.550499999983"/>
    <x v="11"/>
    <n v="100"/>
    <n v="388554.75"/>
    <m/>
  </r>
  <r>
    <d v="2021-05-25T00:00:00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305"/>
    <n v="322770.19949999999"/>
    <x v="0"/>
    <n v="75"/>
    <n v="66164.550499999983"/>
    <x v="11"/>
    <n v="380"/>
    <n v="388934.75"/>
    <m/>
  </r>
  <r>
    <d v="2021-05-25T00:00:00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x v="11"/>
    <n v="246"/>
    <n v="389180.75"/>
    <m/>
  </r>
  <r>
    <d v="2021-05-25T00:00:00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56"/>
    <n v="323036.19949999999"/>
    <x v="2"/>
    <n v="34"/>
    <n v="66234.550499999983"/>
    <x v="11"/>
    <n v="90"/>
    <n v="389270.75"/>
    <m/>
  </r>
  <r>
    <d v="2021-05-25T00:00:00"/>
    <s v="INV00000089"/>
    <s v="C00000013"/>
    <x v="12"/>
    <x v="47"/>
    <x v="43"/>
    <n v="1"/>
    <m/>
    <n v="50"/>
    <x v="52"/>
    <n v="0.36"/>
    <n v="18"/>
    <n v="18"/>
    <m/>
    <m/>
    <m/>
    <m/>
    <m/>
    <m/>
    <m/>
    <n v="50"/>
    <n v="323086.19949999999"/>
    <x v="0"/>
    <n v="18"/>
    <n v="66252.550499999983"/>
    <x v="11"/>
    <n v="68"/>
    <n v="389338.75"/>
    <m/>
  </r>
  <r>
    <d v="2021-05-25T00:00:00"/>
    <s v="INV00000089"/>
    <s v="C00000013"/>
    <x v="12"/>
    <x v="48"/>
    <x v="43"/>
    <n v="1"/>
    <m/>
    <n v="50"/>
    <x v="53"/>
    <n v="0.3"/>
    <n v="15"/>
    <n v="15"/>
    <m/>
    <m/>
    <m/>
    <m/>
    <m/>
    <m/>
    <m/>
    <n v="100"/>
    <n v="323186.19949999999"/>
    <x v="2"/>
    <n v="30"/>
    <n v="66282.550499999983"/>
    <x v="11"/>
    <n v="130"/>
    <n v="389468.75"/>
    <m/>
  </r>
  <r>
    <d v="2021-05-25T00:00:00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28.8"/>
    <n v="323214.99949999998"/>
    <x v="0"/>
    <n v="13.2"/>
    <n v="66295.75049999998"/>
    <x v="11"/>
    <n v="42"/>
    <n v="389510.74999999994"/>
    <m/>
  </r>
  <r>
    <d v="2021-05-25T00:00:00"/>
    <s v="INV00000089"/>
    <s v="C00000013"/>
    <x v="12"/>
    <x v="50"/>
    <x v="52"/>
    <n v="1"/>
    <m/>
    <n v="54"/>
    <x v="55"/>
    <n v="0.1111111111111111"/>
    <n v="6"/>
    <n v="6"/>
    <m/>
    <m/>
    <m/>
    <m/>
    <m/>
    <m/>
    <m/>
    <n v="54"/>
    <n v="323268.99949999998"/>
    <x v="0"/>
    <n v="6"/>
    <n v="66301.75049999998"/>
    <x v="11"/>
    <n v="60"/>
    <n v="389570.74999999994"/>
    <m/>
  </r>
  <r>
    <d v="2021-05-25T00:00:00"/>
    <s v="INV00000089"/>
    <s v="C00000013"/>
    <x v="12"/>
    <x v="15"/>
    <x v="50"/>
    <n v="220"/>
    <m/>
    <n v="1672"/>
    <x v="50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x v="11"/>
    <n v="1870"/>
    <n v="391440.74999999994"/>
    <m/>
  </r>
  <r>
    <d v="2021-05-25T00:00:00"/>
    <s v="INV00000089"/>
    <s v="C00000013"/>
    <x v="12"/>
    <x v="12"/>
    <x v="46"/>
    <n v="25"/>
    <m/>
    <n v="30"/>
    <x v="19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x v="11"/>
    <n v="55.000000000000007"/>
    <n v="391495.74999999994"/>
    <m/>
  </r>
  <r>
    <d v="2021-05-25T00:00:00"/>
    <s v="INV00000107"/>
    <s v="C00000005"/>
    <x v="4"/>
    <x v="4"/>
    <x v="40"/>
    <n v="5"/>
    <m/>
    <n v="80"/>
    <x v="48"/>
    <n v="0.25"/>
    <n v="4"/>
    <n v="20"/>
    <m/>
    <m/>
    <m/>
    <m/>
    <m/>
    <m/>
    <m/>
    <n v="80"/>
    <n v="325050.99949999998"/>
    <x v="0"/>
    <n v="20"/>
    <n v="66544.75049999998"/>
    <x v="11"/>
    <n v="100"/>
    <n v="391595.74999999994"/>
    <m/>
  </r>
  <r>
    <d v="2021-06-01T00:00:00"/>
    <s v="INV0000010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x v="1"/>
    <n v="5214"/>
    <n v="396809.74999999994"/>
    <m/>
  </r>
  <r>
    <d v="2021-06-01T00:00:00"/>
    <s v="INV00000108"/>
    <s v="C00000010"/>
    <x v="9"/>
    <x v="51"/>
    <x v="53"/>
    <n v="220"/>
    <m/>
    <n v="1628"/>
    <x v="57"/>
    <n v="6.7567567567567557E-2"/>
    <n v="0.5"/>
    <n v="110"/>
    <m/>
    <m/>
    <m/>
    <m/>
    <m/>
    <m/>
    <m/>
    <n v="1628"/>
    <n v="331628.99949999998"/>
    <x v="0"/>
    <n v="110"/>
    <n v="66918.75049999998"/>
    <x v="1"/>
    <n v="1738"/>
    <n v="398547.74999999994"/>
    <m/>
  </r>
  <r>
    <d v="2021-06-01T00:00:00"/>
    <s v="INV00000109"/>
    <s v="C00000011"/>
    <x v="8"/>
    <x v="60"/>
    <x v="54"/>
    <n v="60"/>
    <m/>
    <n v="462"/>
    <x v="50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x v="1"/>
    <n v="1530"/>
    <n v="400077.74999999994"/>
    <m/>
  </r>
  <r>
    <d v="2021-06-01T00:00:00"/>
    <s v="INV00000109"/>
    <s v="C00000011"/>
    <x v="8"/>
    <x v="61"/>
    <x v="1"/>
    <n v="54"/>
    <m/>
    <n v="253.8"/>
    <x v="50"/>
    <n v="0.80851063829787229"/>
    <n v="3.8"/>
    <n v="205.2"/>
    <m/>
    <m/>
    <m/>
    <m/>
    <m/>
    <m/>
    <m/>
    <n v="253.8"/>
    <n v="333268.79949999996"/>
    <x v="0"/>
    <n v="205.2"/>
    <n v="67267.950499999977"/>
    <x v="1"/>
    <n v="459"/>
    <n v="400536.74999999994"/>
    <m/>
  </r>
  <r>
    <d v="2021-06-01T00:00:00"/>
    <s v="INV00000109"/>
    <s v="C00000011"/>
    <x v="8"/>
    <x v="61"/>
    <x v="48"/>
    <n v="54"/>
    <m/>
    <n v="394.2"/>
    <x v="50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x v="1"/>
    <n v="1836"/>
    <n v="402372.74999999994"/>
    <m/>
  </r>
  <r>
    <d v="2021-06-01T00:00:00"/>
    <s v="INV00000110"/>
    <s v="C00000011"/>
    <x v="8"/>
    <x v="5"/>
    <x v="42"/>
    <n v="20"/>
    <m/>
    <n v="210"/>
    <x v="16"/>
    <n v="9.5238095238095233E-2"/>
    <n v="1"/>
    <n v="20"/>
    <m/>
    <m/>
    <m/>
    <m/>
    <m/>
    <m/>
    <m/>
    <n v="630"/>
    <n v="335475.59949999995"/>
    <x v="3"/>
    <n v="60"/>
    <n v="67587.150499999974"/>
    <x v="1"/>
    <n v="690"/>
    <n v="403062.74999999994"/>
    <m/>
  </r>
  <r>
    <d v="2021-06-01T00:00:00"/>
    <s v="INV00000111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x v="1"/>
    <n v="550"/>
    <n v="403612.74999999994"/>
    <m/>
  </r>
  <r>
    <d v="2021-06-01T00:00:00"/>
    <s v="INV00000111"/>
    <s v="C00000010"/>
    <x v="9"/>
    <x v="4"/>
    <x v="40"/>
    <n v="5"/>
    <m/>
    <n v="80"/>
    <x v="35"/>
    <n v="0.1875"/>
    <n v="3"/>
    <n v="15"/>
    <m/>
    <m/>
    <m/>
    <m/>
    <m/>
    <m/>
    <m/>
    <n v="320"/>
    <n v="336095.59949999995"/>
    <x v="5"/>
    <n v="60"/>
    <n v="67897.150499999974"/>
    <x v="1"/>
    <n v="380"/>
    <n v="403992.74999999994"/>
    <m/>
  </r>
  <r>
    <d v="2021-09-01T00:00:00"/>
    <s v="INV00000112"/>
    <s v="C00000017"/>
    <x v="17"/>
    <x v="62"/>
    <x v="55"/>
    <n v="25"/>
    <m/>
    <n v="0"/>
    <x v="2"/>
    <e v="#DIV/0!"/>
    <n v="12"/>
    <n v="300"/>
    <m/>
    <m/>
    <m/>
    <m/>
    <m/>
    <m/>
    <m/>
    <n v="0"/>
    <n v="336095.59949999995"/>
    <x v="2"/>
    <n v="600"/>
    <n v="68497.150499999974"/>
    <x v="4"/>
    <n v="600"/>
    <n v="404592.74999999994"/>
    <m/>
  </r>
  <r>
    <d v="2021-09-01T00:00:00"/>
    <s v="INV00000112"/>
    <s v="C00000017"/>
    <x v="17"/>
    <x v="26"/>
    <x v="38"/>
    <n v="30"/>
    <m/>
    <n v="186"/>
    <x v="50"/>
    <n v="0.37096774193548382"/>
    <n v="2.2999999999999998"/>
    <n v="69"/>
    <m/>
    <m/>
    <m/>
    <m/>
    <m/>
    <m/>
    <m/>
    <n v="186"/>
    <n v="336281.59949999995"/>
    <x v="0"/>
    <n v="69"/>
    <n v="68566.150499999974"/>
    <x v="4"/>
    <n v="255"/>
    <n v="404847.74999999994"/>
    <m/>
  </r>
  <r>
    <d v="2021-09-01T00:00:00"/>
    <s v="INV00000113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x v="4"/>
    <n v="1826.0000000000002"/>
    <n v="406673.74999999994"/>
    <m/>
  </r>
  <r>
    <d v="2021-09-01T00:00:00"/>
    <s v="INV00000114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x v="4"/>
    <n v="1826.0000000000002"/>
    <n v="408499.74999999994"/>
    <m/>
  </r>
  <r>
    <d v="2021-09-01T00:00:00"/>
    <s v="INV00000114"/>
    <s v="C00000005"/>
    <x v="4"/>
    <x v="4"/>
    <x v="40"/>
    <n v="5"/>
    <m/>
    <n v="80"/>
    <x v="48"/>
    <n v="0.25"/>
    <n v="4"/>
    <n v="20"/>
    <m/>
    <m/>
    <m/>
    <m/>
    <m/>
    <m/>
    <m/>
    <n v="80"/>
    <n v="339760.59949999995"/>
    <x v="0"/>
    <n v="20"/>
    <n v="68839.150499999974"/>
    <x v="4"/>
    <n v="100"/>
    <n v="408599.74999999994"/>
    <m/>
  </r>
  <r>
    <d v="2021-09-01T00:00:00"/>
    <s v="INV00000115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x v="4"/>
    <n v="2016"/>
    <n v="410615.74999999994"/>
    <m/>
  </r>
  <r>
    <d v="2021-09-01T00:00:00"/>
    <s v="INV00000115"/>
    <s v="C00000004"/>
    <x v="3"/>
    <x v="61"/>
    <x v="48"/>
    <n v="54"/>
    <m/>
    <n v="394.2"/>
    <x v="60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x v="4"/>
    <n v="1814.4"/>
    <n v="412430.14999999991"/>
    <m/>
  </r>
  <r>
    <d v="2021-09-01T00:00:00"/>
    <s v="INV00000116"/>
    <s v="C00000002"/>
    <x v="1"/>
    <x v="51"/>
    <x v="53"/>
    <n v="220"/>
    <m/>
    <n v="1628"/>
    <x v="32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x v="4"/>
    <n v="1716"/>
    <n v="414146.14999999991"/>
    <m/>
  </r>
  <r>
    <d v="2021-09-01T00:00:00"/>
    <s v="INV00000116"/>
    <s v="C00000002"/>
    <x v="1"/>
    <x v="51"/>
    <x v="36"/>
    <n v="220"/>
    <m/>
    <n v="1650"/>
    <x v="32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x v="4"/>
    <n v="1716"/>
    <n v="415862.14999999991"/>
    <m/>
  </r>
  <r>
    <d v="2021-09-14T00:00:00"/>
    <s v="INV00000117"/>
    <s v="C00000003"/>
    <x v="2"/>
    <x v="15"/>
    <x v="56"/>
    <n v="220"/>
    <m/>
    <n v="1727"/>
    <x v="50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x v="4"/>
    <n v="5610"/>
    <n v="421472.14999999991"/>
    <m/>
  </r>
  <r>
    <d v="2021-09-14T00:00:00"/>
    <s v="INV00000117"/>
    <s v="C00000003"/>
    <x v="2"/>
    <x v="12"/>
    <x v="46"/>
    <n v="25"/>
    <m/>
    <n v="30"/>
    <x v="18"/>
    <n v="0.66666666666666674"/>
    <n v="0.8"/>
    <n v="20"/>
    <m/>
    <m/>
    <m/>
    <m/>
    <m/>
    <m/>
    <m/>
    <n v="120"/>
    <n v="351764.39949999994"/>
    <x v="5"/>
    <n v="80"/>
    <n v="69907.75049999998"/>
    <x v="4"/>
    <n v="200"/>
    <n v="421672.14999999991"/>
    <m/>
  </r>
  <r>
    <d v="2021-09-14T00:00:00"/>
    <s v="INV00000117"/>
    <s v="C00000003"/>
    <x v="2"/>
    <x v="4"/>
    <x v="40"/>
    <n v="5"/>
    <m/>
    <n v="80"/>
    <x v="48"/>
    <n v="0.25"/>
    <n v="4"/>
    <n v="20"/>
    <m/>
    <m/>
    <m/>
    <m/>
    <m/>
    <m/>
    <m/>
    <n v="480"/>
    <n v="352244.39949999994"/>
    <x v="1"/>
    <n v="120"/>
    <n v="70027.75049999998"/>
    <x v="4"/>
    <n v="600"/>
    <n v="422272.14999999991"/>
    <m/>
  </r>
  <r>
    <d v="2021-09-14T00:00:00"/>
    <s v="INV00000117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352272.39949999994"/>
    <x v="0"/>
    <n v="17"/>
    <n v="70044.75049999998"/>
    <x v="4"/>
    <n v="45"/>
    <n v="422317.14999999991"/>
    <m/>
  </r>
  <r>
    <d v="2021-09-14T00:00:00"/>
    <s v="INV00000117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x v="4"/>
    <n v="459"/>
    <n v="422776.14999999991"/>
    <m/>
  </r>
  <r>
    <d v="2021-09-14T00:00:00"/>
    <s v="INV0000011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x v="4"/>
    <n v="10428"/>
    <n v="433204.14999999991"/>
    <m/>
  </r>
  <r>
    <d v="2021-09-14T00:00:00"/>
    <s v="INV00000118"/>
    <s v="C00000010"/>
    <x v="9"/>
    <x v="27"/>
    <x v="38"/>
    <n v="30"/>
    <m/>
    <n v="186"/>
    <x v="50"/>
    <n v="0.37096774193548382"/>
    <n v="2.2999999999999998"/>
    <n v="69"/>
    <m/>
    <m/>
    <m/>
    <m/>
    <m/>
    <m/>
    <m/>
    <n v="930"/>
    <n v="363496.59949999995"/>
    <x v="6"/>
    <n v="345"/>
    <n v="70982.550499999983"/>
    <x v="4"/>
    <n v="1275"/>
    <n v="434479.14999999991"/>
    <m/>
  </r>
  <r>
    <d v="2021-09-14T00:00:00"/>
    <s v="INV00000118"/>
    <s v="C00000010"/>
    <x v="9"/>
    <x v="27"/>
    <x v="39"/>
    <n v="30"/>
    <m/>
    <n v="192"/>
    <x v="50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x v="4"/>
    <n v="1275"/>
    <n v="435754.14999999991"/>
    <m/>
  </r>
  <r>
    <d v="2021-09-14T00:00:00"/>
    <s v="INV0000011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x v="4"/>
    <n v="550"/>
    <n v="436304.14999999991"/>
    <m/>
  </r>
  <r>
    <d v="2021-09-14T00:00:00"/>
    <s v="INV00000118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364996.59949999995"/>
    <x v="5"/>
    <n v="80"/>
    <n v="71627.550499999983"/>
    <x v="4"/>
    <n v="320"/>
    <n v="436624.14999999991"/>
    <m/>
  </r>
  <r>
    <d v="2021-09-14T00:00:00"/>
    <s v="INV00000118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365286.59949999995"/>
    <x v="0"/>
    <n v="70"/>
    <n v="71697.550499999983"/>
    <x v="4"/>
    <n v="360"/>
    <n v="436984.14999999991"/>
    <m/>
  </r>
  <r>
    <d v="2021-09-21T00:00:00"/>
    <s v="INV00000119"/>
    <s v="C00000018"/>
    <x v="18"/>
    <x v="15"/>
    <x v="56"/>
    <n v="220"/>
    <m/>
    <n v="1727"/>
    <x v="57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x v="4"/>
    <n v="6952.0000000000009"/>
    <n v="443936.14999999991"/>
    <m/>
  </r>
  <r>
    <d v="2021-09-21T00:00:00"/>
    <s v="INV00000119"/>
    <s v="C00000018"/>
    <x v="18"/>
    <x v="27"/>
    <x v="39"/>
    <n v="30"/>
    <m/>
    <n v="192"/>
    <x v="63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x v="4"/>
    <n v="2400"/>
    <n v="446336.14999999991"/>
    <m/>
  </r>
  <r>
    <d v="2021-09-21T00:00:00"/>
    <s v="INV00000119"/>
    <s v="C00000018"/>
    <x v="18"/>
    <x v="63"/>
    <x v="57"/>
    <n v="5"/>
    <m/>
    <n v="60"/>
    <x v="62"/>
    <n v="0.33333333333333331"/>
    <n v="4"/>
    <n v="20"/>
    <m/>
    <m/>
    <m/>
    <m/>
    <m/>
    <m/>
    <m/>
    <n v="180"/>
    <n v="374294.59949999995"/>
    <x v="3"/>
    <n v="60"/>
    <n v="72281.550499999983"/>
    <x v="4"/>
    <n v="240"/>
    <n v="446576.14999999991"/>
    <m/>
  </r>
  <r>
    <d v="2021-09-25T00:00:00"/>
    <s v="INV00000120"/>
    <s v="C00000001"/>
    <x v="0"/>
    <x v="15"/>
    <x v="56"/>
    <n v="220"/>
    <m/>
    <n v="1727"/>
    <x v="50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x v="4"/>
    <n v="1870"/>
    <n v="448446.14999999991"/>
    <m/>
  </r>
  <r>
    <d v="2021-09-27T00:00:00"/>
    <s v="INV00000121"/>
    <s v="C00000004"/>
    <x v="3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x v="4"/>
    <n v="8690"/>
    <n v="457136.14999999991"/>
    <m/>
  </r>
  <r>
    <d v="2021-09-27T00:00:00"/>
    <s v="INV00000121"/>
    <s v="C00000004"/>
    <x v="3"/>
    <x v="64"/>
    <x v="36"/>
    <n v="220"/>
    <m/>
    <n v="1650"/>
    <x v="57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x v="4"/>
    <n v="1738"/>
    <n v="458874.14999999991"/>
    <m/>
  </r>
  <r>
    <d v="2021-09-27T00:00:00"/>
    <s v="INV00000121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x v="4"/>
    <n v="2016"/>
    <n v="460890.14999999991"/>
    <m/>
  </r>
  <r>
    <d v="2021-09-27T00:00:00"/>
    <s v="INV00000121"/>
    <s v="C00000004"/>
    <x v="3"/>
    <x v="4"/>
    <x v="57"/>
    <n v="5"/>
    <m/>
    <n v="60"/>
    <x v="62"/>
    <n v="0.33333333333333331"/>
    <n v="4"/>
    <n v="20"/>
    <m/>
    <m/>
    <m/>
    <m/>
    <m/>
    <m/>
    <m/>
    <n v="60"/>
    <n v="387829.59949999995"/>
    <x v="0"/>
    <n v="20"/>
    <n v="73140.550499999983"/>
    <x v="4"/>
    <n v="80"/>
    <n v="460970.14999999991"/>
    <m/>
  </r>
  <r>
    <d v="2021-09-28T00:00:00"/>
    <s v="INV00000122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x v="4"/>
    <n v="1826.0000000000002"/>
    <n v="462796.14999999991"/>
    <m/>
  </r>
  <r>
    <d v="2021-09-30T00:00:00"/>
    <s v="INV00000123"/>
    <s v="C00000004"/>
    <x v="3"/>
    <x v="63"/>
    <x v="57"/>
    <n v="5"/>
    <m/>
    <n v="60"/>
    <x v="62"/>
    <n v="0.33333333333333331"/>
    <n v="4"/>
    <n v="20"/>
    <m/>
    <m/>
    <m/>
    <m/>
    <m/>
    <m/>
    <m/>
    <n v="180"/>
    <n v="389736.59949999995"/>
    <x v="3"/>
    <n v="60"/>
    <n v="73299.550499999983"/>
    <x v="4"/>
    <n v="240"/>
    <n v="463036.1499999999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2FB98-ACA4-41AA-8D52-DFBF2A171A10}" name="PivotTable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6:I409" firstHeaderRow="1" firstDataRow="2" firstDataCol="6"/>
  <pivotFields count="29">
    <pivotField compact="0" numFmtId="14" outline="0" showAll="0" defaultSubtotal="0"/>
    <pivotField compact="0" outline="0" showAll="0"/>
    <pivotField compact="0" outline="0" showAll="0"/>
    <pivotField axis="axisRow" compact="0" outline="0" showAll="0">
      <items count="20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compact="0" outline="0" showAll="0" defaultSubtotal="0">
      <items count="65">
        <item x="20"/>
        <item x="17"/>
        <item x="14"/>
        <item x="4"/>
        <item sd="0" x="16"/>
        <item x="9"/>
        <item x="10"/>
        <item x="1"/>
        <item x="5"/>
        <item x="11"/>
        <item x="18"/>
        <item x="13"/>
        <item x="7"/>
        <item x="19"/>
        <item x="15"/>
        <item x="0"/>
        <item x="12"/>
        <item x="3"/>
        <item x="6"/>
        <item x="21"/>
        <item x="22"/>
        <item x="2"/>
        <item x="8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  <pivotField axis="axisRow" compact="0" numFmtId="4" outline="0" showAll="0" defaultSubtotal="0">
      <items count="58">
        <item x="10"/>
        <item x="3"/>
        <item x="8"/>
        <item x="1"/>
        <item x="17"/>
        <item x="16"/>
        <item x="13"/>
        <item x="7"/>
        <item x="0"/>
        <item x="14"/>
        <item x="9"/>
        <item x="2"/>
        <item x="5"/>
        <item x="4"/>
        <item x="19"/>
        <item x="11"/>
        <item x="24"/>
        <item x="6"/>
        <item x="12"/>
        <item x="15"/>
        <item x="20"/>
        <item x="21"/>
        <item x="22"/>
        <item x="23"/>
        <item x="25"/>
        <item x="26"/>
        <item x="27"/>
        <item x="28"/>
        <item x="29"/>
        <item x="30"/>
        <item x="18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</items>
    </pivotField>
    <pivotField compact="0" outline="0" showAll="0"/>
    <pivotField compact="0" outline="0" showAll="0"/>
    <pivotField compact="0" numFmtId="4" outline="0" showAll="0"/>
    <pivotField axis="axisRow" compact="0" numFmtId="4" outline="0" showAll="0">
      <items count="65">
        <item x="18"/>
        <item x="19"/>
        <item x="4"/>
        <item x="25"/>
        <item x="11"/>
        <item x="10"/>
        <item x="9"/>
        <item x="15"/>
        <item x="3"/>
        <item x="1"/>
        <item x="17"/>
        <item x="21"/>
        <item x="0"/>
        <item x="13"/>
        <item x="6"/>
        <item x="7"/>
        <item x="14"/>
        <item x="16"/>
        <item x="2"/>
        <item x="12"/>
        <item x="5"/>
        <item x="20"/>
        <item x="24"/>
        <item x="8"/>
        <item x="22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numFmtId="10" outline="0" showAll="0"/>
    <pivotField compact="0" numFmtId="4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10" outline="0" showAll="0"/>
    <pivotField dataField="1" compact="0" numFmtId="43" outline="0" showAll="0"/>
    <pivotField compact="0" numFmtId="43" outline="0" showAll="0"/>
    <pivotField axis="axisRow" compact="0" outline="0" showAll="0" defaultSubtotal="0">
      <items count="10">
        <item x="0"/>
        <item x="2"/>
        <item x="3"/>
        <item x="5"/>
        <item x="6"/>
        <item x="1"/>
        <item x="9"/>
        <item x="8"/>
        <item x="4"/>
        <item x="7"/>
      </items>
    </pivotField>
    <pivotField dataField="1" compact="0" numFmtId="43" outline="0" showAll="0"/>
    <pivotField compact="0" numFmtId="43" outline="0" showAll="0"/>
    <pivotField axis="axisRow" compact="0" outline="0" showAll="0" sortType="ascending">
      <items count="13">
        <item x="7"/>
        <item x="8"/>
        <item x="9"/>
        <item x="10"/>
        <item x="11"/>
        <item x="1"/>
        <item x="2"/>
        <item x="3"/>
        <item x="4"/>
        <item x="5"/>
        <item x="6"/>
        <item x="0"/>
        <item t="default"/>
      </items>
    </pivotField>
    <pivotField dataField="1" compact="0" numFmtId="43" outline="0" showAll="0"/>
    <pivotField compact="0" numFmtId="43" outline="0" showAll="0"/>
    <pivotField compact="0" outline="0" showAll="0"/>
  </pivotFields>
  <rowFields count="6">
    <field x="25"/>
    <field x="3"/>
    <field x="4"/>
    <field x="22"/>
    <field x="5"/>
    <field x="9"/>
  </rowFields>
  <rowItems count="402">
    <i>
      <x/>
      <x v="4"/>
      <x v="14"/>
      <x/>
      <x v="26"/>
      <x v="44"/>
    </i>
    <i r="2">
      <x v="22"/>
      <x/>
      <x v="21"/>
      <x v="12"/>
    </i>
    <i r="2">
      <x v="25"/>
      <x v="3"/>
      <x v="24"/>
      <x v="34"/>
    </i>
    <i t="default" r="1">
      <x v="4"/>
    </i>
    <i r="1">
      <x v="5"/>
      <x v="3"/>
      <x v="5"/>
      <x v="13"/>
      <x v="20"/>
    </i>
    <i r="2">
      <x v="14"/>
      <x v="2"/>
      <x v="26"/>
      <x v="44"/>
    </i>
    <i r="2">
      <x v="16"/>
      <x v="4"/>
      <x v="25"/>
      <x/>
    </i>
    <i r="2">
      <x v="39"/>
      <x v="1"/>
      <x v="16"/>
      <x v="22"/>
    </i>
    <i t="default" r="1">
      <x v="5"/>
    </i>
    <i r="1">
      <x v="10"/>
      <x v="3"/>
      <x v="3"/>
      <x v="13"/>
      <x v="35"/>
    </i>
    <i r="2">
      <x v="14"/>
      <x v="4"/>
      <x v="26"/>
      <x v="27"/>
    </i>
    <i r="2">
      <x v="16"/>
      <x v="9"/>
      <x v="25"/>
      <x v="1"/>
    </i>
    <i r="2">
      <x v="26"/>
      <x v="7"/>
      <x v="38"/>
      <x v="27"/>
    </i>
    <i r="2">
      <x v="37"/>
      <x/>
      <x v="36"/>
      <x v="41"/>
    </i>
    <i t="default" r="1">
      <x v="10"/>
    </i>
    <i r="1">
      <x v="12"/>
      <x v="3"/>
      <x/>
      <x v="13"/>
      <x v="35"/>
    </i>
    <i r="3">
      <x v="1"/>
      <x v="13"/>
      <x v="35"/>
    </i>
    <i r="2">
      <x v="4"/>
    </i>
    <i r="2">
      <x v="8"/>
      <x v="1"/>
      <x v="9"/>
      <x v="43"/>
    </i>
    <i r="2">
      <x v="12"/>
      <x/>
      <x v="8"/>
      <x v="32"/>
    </i>
    <i r="2">
      <x v="27"/>
      <x v="1"/>
      <x v="28"/>
      <x v="36"/>
    </i>
    <i r="2">
      <x v="28"/>
      <x/>
      <x v="3"/>
      <x v="34"/>
    </i>
    <i r="3">
      <x v="1"/>
      <x v="3"/>
      <x v="34"/>
    </i>
    <i r="2">
      <x v="29"/>
      <x v="1"/>
      <x v="29"/>
      <x v="37"/>
    </i>
    <i r="2">
      <x v="30"/>
      <x v="2"/>
      <x v="16"/>
      <x v="22"/>
    </i>
    <i r="2">
      <x v="31"/>
      <x/>
      <x v="31"/>
      <x v="28"/>
    </i>
    <i r="2">
      <x v="32"/>
      <x/>
      <x v="32"/>
      <x v="38"/>
    </i>
    <i r="2">
      <x v="33"/>
      <x/>
      <x v="33"/>
      <x v="39"/>
    </i>
    <i r="2">
      <x v="34"/>
      <x v="2"/>
      <x v="34"/>
      <x v="23"/>
    </i>
    <i r="2">
      <x v="35"/>
      <x/>
      <x v="35"/>
      <x v="39"/>
    </i>
    <i r="2">
      <x v="36"/>
      <x/>
      <x v="19"/>
      <x v="40"/>
    </i>
    <i r="2">
      <x v="38"/>
      <x/>
      <x v="37"/>
      <x v="42"/>
    </i>
    <i r="2">
      <x v="39"/>
      <x v="1"/>
      <x v="16"/>
      <x v="22"/>
    </i>
    <i t="default" r="1">
      <x v="12"/>
    </i>
    <i t="default">
      <x/>
    </i>
    <i>
      <x v="1"/>
      <x/>
      <x v="3"/>
      <x/>
      <x v="13"/>
      <x v="47"/>
    </i>
    <i r="2">
      <x v="14"/>
      <x/>
      <x v="26"/>
      <x v="34"/>
    </i>
    <i r="2">
      <x v="25"/>
      <x/>
      <x v="39"/>
      <x v="34"/>
    </i>
    <i t="default" r="1">
      <x/>
    </i>
    <i r="1">
      <x v="4"/>
      <x v="14"/>
      <x/>
      <x v="26"/>
      <x v="44"/>
    </i>
    <i t="default" r="1">
      <x v="4"/>
    </i>
    <i r="1">
      <x v="7"/>
      <x v="3"/>
      <x v="3"/>
      <x v="13"/>
      <x v="19"/>
    </i>
    <i r="2">
      <x v="28"/>
      <x v="2"/>
      <x v="3"/>
      <x v="10"/>
    </i>
    <i r="2">
      <x v="43"/>
      <x v="4"/>
      <x v="39"/>
      <x v="11"/>
    </i>
    <i r="2">
      <x v="44"/>
      <x/>
      <x v="19"/>
      <x v="25"/>
    </i>
    <i t="default" r="1">
      <x v="7"/>
    </i>
    <i r="1">
      <x v="12"/>
      <x v="3"/>
      <x/>
      <x v="13"/>
      <x v="35"/>
    </i>
    <i r="2">
      <x v="8"/>
      <x v="1"/>
      <x v="9"/>
      <x v="43"/>
    </i>
    <i r="2">
      <x v="14"/>
      <x/>
      <x v="26"/>
      <x v="32"/>
    </i>
    <i r="2">
      <x v="28"/>
      <x/>
      <x v="3"/>
      <x v="34"/>
    </i>
    <i r="2">
      <x v="31"/>
      <x/>
      <x v="31"/>
      <x v="28"/>
    </i>
    <i r="2">
      <x v="32"/>
      <x/>
      <x v="32"/>
      <x v="38"/>
    </i>
    <i t="default" r="1">
      <x v="12"/>
    </i>
    <i r="1">
      <x v="13"/>
      <x v="3"/>
      <x v="1"/>
      <x v="13"/>
      <x v="46"/>
    </i>
    <i r="2">
      <x v="8"/>
      <x/>
      <x v="9"/>
      <x v="48"/>
    </i>
    <i r="2">
      <x v="14"/>
      <x v="1"/>
      <x v="26"/>
      <x v="45"/>
    </i>
    <i r="2">
      <x v="25"/>
      <x v="4"/>
      <x v="39"/>
      <x v="34"/>
    </i>
    <i r="2">
      <x v="40"/>
      <x/>
      <x v="21"/>
      <x v="27"/>
    </i>
    <i r="2">
      <x v="41"/>
      <x v="3"/>
      <x v="16"/>
      <x v="22"/>
    </i>
    <i r="2">
      <x v="42"/>
      <x/>
      <x v="14"/>
      <x v="28"/>
    </i>
    <i t="default" r="1">
      <x v="13"/>
    </i>
    <i r="1">
      <x v="14"/>
      <x/>
      <x v="2"/>
      <x v="2"/>
      <x v="3"/>
    </i>
    <i r="2">
      <x v="3"/>
      <x/>
      <x v="13"/>
      <x v="47"/>
    </i>
    <i r="2">
      <x v="8"/>
      <x v="3"/>
      <x v="9"/>
      <x v="17"/>
    </i>
    <i t="default" r="1">
      <x v="14"/>
    </i>
    <i r="1">
      <x v="15"/>
      <x v="3"/>
      <x/>
      <x v="40"/>
      <x v="47"/>
    </i>
    <i r="2">
      <x v="25"/>
      <x/>
      <x v="38"/>
      <x v="45"/>
    </i>
    <i r="2">
      <x v="43"/>
      <x/>
      <x v="39"/>
      <x v="44"/>
    </i>
    <i t="default" r="1">
      <x v="15"/>
    </i>
    <i t="default">
      <x v="1"/>
    </i>
    <i>
      <x v="2"/>
      <x v="2"/>
      <x v="4"/>
    </i>
    <i r="2">
      <x v="6"/>
      <x v="1"/>
      <x v="3"/>
      <x v="45"/>
    </i>
    <i r="2">
      <x v="11"/>
      <x/>
      <x v="5"/>
      <x v="14"/>
    </i>
    <i r="2">
      <x v="41"/>
      <x v="1"/>
      <x v="16"/>
      <x v="22"/>
    </i>
    <i r="2">
      <x v="43"/>
      <x v="1"/>
      <x v="39"/>
      <x v="14"/>
    </i>
    <i t="default" r="1">
      <x v="2"/>
    </i>
    <i r="1">
      <x v="7"/>
      <x v="3"/>
      <x v="3"/>
      <x v="40"/>
      <x v="35"/>
    </i>
    <i r="2">
      <x v="4"/>
    </i>
    <i r="2">
      <x v="6"/>
      <x v="3"/>
      <x v="3"/>
      <x v="45"/>
    </i>
    <i r="3">
      <x v="6"/>
      <x v="3"/>
      <x v="11"/>
    </i>
    <i r="2">
      <x v="11"/>
      <x/>
      <x v="5"/>
      <x v="12"/>
    </i>
    <i r="2">
      <x v="43"/>
      <x v="4"/>
      <x v="39"/>
      <x v="31"/>
    </i>
    <i r="3">
      <x v="5"/>
      <x v="39"/>
      <x v="12"/>
    </i>
    <i r="2">
      <x v="52"/>
      <x v="1"/>
      <x v="47"/>
      <x v="32"/>
    </i>
    <i t="default" r="1">
      <x v="7"/>
    </i>
    <i r="1">
      <x v="10"/>
      <x v="3"/>
      <x v="3"/>
      <x v="40"/>
      <x v="35"/>
    </i>
    <i r="2">
      <x v="16"/>
      <x v="4"/>
      <x v="46"/>
      <x v="1"/>
    </i>
    <i r="2">
      <x v="26"/>
      <x v="4"/>
      <x v="3"/>
      <x v="32"/>
    </i>
    <i r="2">
      <x v="51"/>
      <x v="4"/>
      <x v="39"/>
      <x v="34"/>
    </i>
    <i t="default" r="1">
      <x v="10"/>
    </i>
    <i r="1">
      <x v="12"/>
      <x v="3"/>
      <x v="2"/>
      <x v="40"/>
      <x v="47"/>
    </i>
    <i r="2">
      <x v="4"/>
    </i>
    <i r="2">
      <x v="6"/>
      <x v="1"/>
      <x v="3"/>
      <x v="50"/>
    </i>
    <i r="2">
      <x v="8"/>
      <x v="2"/>
      <x v="42"/>
      <x v="51"/>
    </i>
    <i r="2">
      <x v="31"/>
      <x v="1"/>
      <x v="31"/>
      <x v="28"/>
    </i>
    <i r="2">
      <x v="41"/>
      <x v="3"/>
      <x v="16"/>
      <x v="22"/>
    </i>
    <i r="2">
      <x v="46"/>
      <x v="1"/>
      <x v="41"/>
      <x v="38"/>
    </i>
    <i r="2">
      <x v="47"/>
      <x/>
      <x v="43"/>
      <x v="52"/>
    </i>
    <i r="2">
      <x v="48"/>
      <x v="1"/>
      <x v="43"/>
      <x v="53"/>
    </i>
    <i r="2">
      <x v="49"/>
      <x/>
      <x v="44"/>
      <x v="54"/>
    </i>
    <i r="2">
      <x v="50"/>
      <x/>
      <x v="45"/>
      <x v="55"/>
    </i>
    <i t="default" r="1">
      <x v="12"/>
    </i>
    <i r="1">
      <x v="13"/>
      <x v="8"/>
      <x/>
      <x v="42"/>
      <x v="18"/>
    </i>
    <i t="default" r="1">
      <x v="13"/>
    </i>
    <i r="1">
      <x v="16"/>
      <x v="14"/>
      <x v="1"/>
      <x v="26"/>
      <x v="49"/>
    </i>
    <i r="2">
      <x v="43"/>
      <x v="1"/>
      <x v="39"/>
      <x v="49"/>
    </i>
    <i r="2">
      <x v="45"/>
      <x v="2"/>
      <x v="7"/>
      <x v="49"/>
    </i>
    <i t="default" r="1">
      <x v="16"/>
    </i>
    <i t="default">
      <x v="2"/>
    </i>
    <i>
      <x v="3"/>
      <x v="2"/>
      <x v="43"/>
      <x v="1"/>
      <x v="36"/>
      <x v="57"/>
    </i>
    <i r="2">
      <x v="56"/>
      <x/>
      <x v="50"/>
      <x v="57"/>
    </i>
    <i r="2">
      <x v="57"/>
      <x v="4"/>
      <x v="36"/>
      <x v="60"/>
    </i>
    <i t="default" r="1">
      <x v="2"/>
    </i>
    <i r="1">
      <x v="4"/>
      <x v="55"/>
      <x v="1"/>
      <x v="49"/>
      <x v="59"/>
    </i>
    <i t="default" r="1">
      <x v="4"/>
    </i>
    <i r="1">
      <x v="5"/>
      <x v="3"/>
      <x v="4"/>
      <x v="40"/>
      <x v="47"/>
    </i>
    <i r="2">
      <x v="4"/>
    </i>
    <i r="2">
      <x v="14"/>
      <x v="2"/>
      <x v="39"/>
      <x v="56"/>
    </i>
    <i r="2">
      <x v="16"/>
      <x v="4"/>
      <x v="46"/>
      <x/>
    </i>
    <i r="2">
      <x v="41"/>
      <x v="1"/>
      <x v="16"/>
      <x v="22"/>
    </i>
    <i t="default" r="1">
      <x v="5"/>
    </i>
    <i r="1">
      <x v="10"/>
      <x v="3"/>
      <x v="1"/>
      <x v="40"/>
      <x v="35"/>
    </i>
    <i r="3">
      <x v="3"/>
      <x v="40"/>
      <x v="35"/>
    </i>
    <i r="2">
      <x v="7"/>
      <x v="5"/>
      <x v="3"/>
      <x v="32"/>
    </i>
    <i r="2">
      <x v="16"/>
      <x v="9"/>
      <x v="46"/>
      <x v="1"/>
    </i>
    <i r="2">
      <x v="26"/>
      <x v="4"/>
      <x v="38"/>
      <x v="56"/>
    </i>
    <i r="2">
      <x v="51"/>
      <x v="4"/>
      <x v="36"/>
      <x v="57"/>
    </i>
    <i r="2">
      <x v="53"/>
      <x/>
      <x v="35"/>
      <x v="39"/>
    </i>
    <i r="3">
      <x v="1"/>
      <x v="35"/>
      <x v="39"/>
    </i>
    <i r="2">
      <x v="54"/>
      <x v="3"/>
      <x v="45"/>
      <x v="58"/>
    </i>
    <i r="2">
      <x v="58"/>
      <x/>
      <x v="51"/>
      <x v="21"/>
    </i>
    <i t="default" r="1">
      <x v="10"/>
    </i>
    <i r="1">
      <x v="15"/>
      <x v="3"/>
      <x/>
      <x v="40"/>
      <x v="47"/>
    </i>
    <i r="2">
      <x v="25"/>
      <x/>
      <x v="38"/>
      <x v="50"/>
    </i>
    <i r="2">
      <x v="43"/>
      <x/>
      <x v="36"/>
      <x v="50"/>
    </i>
    <i t="default" r="1">
      <x v="15"/>
    </i>
    <i t="default">
      <x v="3"/>
    </i>
    <i>
      <x v="4"/>
      <x/>
      <x v="3"/>
      <x/>
      <x v="40"/>
      <x v="47"/>
    </i>
    <i r="2">
      <x v="14"/>
      <x/>
      <x v="39"/>
      <x v="61"/>
    </i>
    <i r="4">
      <x v="50"/>
      <x v="61"/>
    </i>
    <i r="2">
      <x v="59"/>
      <x/>
      <x v="45"/>
      <x v="24"/>
    </i>
    <i t="default" r="1">
      <x/>
    </i>
    <i r="1">
      <x v="4"/>
      <x v="14"/>
      <x/>
      <x v="39"/>
      <x v="61"/>
    </i>
    <i r="2">
      <x v="25"/>
      <x v="3"/>
      <x v="39"/>
      <x v="50"/>
    </i>
    <i t="default" r="1">
      <x v="4"/>
    </i>
    <i r="1">
      <x v="5"/>
      <x v="3"/>
      <x v="4"/>
      <x v="40"/>
      <x v="47"/>
    </i>
    <i r="2">
      <x v="14"/>
      <x v="2"/>
      <x v="50"/>
      <x v="50"/>
    </i>
    <i r="2">
      <x v="16"/>
      <x v="4"/>
      <x v="46"/>
      <x/>
    </i>
    <i r="2">
      <x v="41"/>
      <x v="1"/>
      <x v="16"/>
      <x v="22"/>
    </i>
    <i t="default" r="1">
      <x v="5"/>
    </i>
    <i r="1">
      <x v="7"/>
      <x v="4"/>
    </i>
    <i r="2">
      <x v="43"/>
      <x v="4"/>
      <x v="36"/>
      <x v="57"/>
    </i>
    <i r="2">
      <x v="56"/>
      <x/>
      <x v="50"/>
      <x v="32"/>
    </i>
    <i r="2">
      <x v="57"/>
      <x v="3"/>
      <x v="36"/>
      <x v="60"/>
    </i>
    <i t="default" r="1">
      <x v="7"/>
    </i>
    <i r="1">
      <x v="12"/>
      <x v="3"/>
      <x/>
      <x v="40"/>
      <x v="47"/>
    </i>
    <i r="2">
      <x v="4"/>
    </i>
    <i r="2">
      <x v="6"/>
      <x/>
      <x v="3"/>
      <x v="50"/>
    </i>
    <i r="2">
      <x v="8"/>
      <x/>
      <x v="42"/>
      <x v="51"/>
    </i>
    <i r="2">
      <x v="14"/>
      <x/>
      <x v="50"/>
      <x v="50"/>
    </i>
    <i r="2">
      <x v="16"/>
      <x/>
      <x v="46"/>
      <x v="1"/>
    </i>
    <i r="2">
      <x v="41"/>
      <x v="1"/>
      <x v="16"/>
      <x v="22"/>
    </i>
    <i r="2">
      <x v="46"/>
      <x/>
      <x v="41"/>
      <x v="38"/>
    </i>
    <i r="2">
      <x v="47"/>
      <x/>
      <x v="43"/>
      <x v="52"/>
    </i>
    <i r="2">
      <x v="48"/>
      <x v="1"/>
      <x v="43"/>
      <x v="53"/>
    </i>
    <i r="2">
      <x v="49"/>
      <x/>
      <x v="44"/>
      <x v="54"/>
    </i>
    <i r="2">
      <x v="50"/>
      <x/>
      <x v="52"/>
      <x v="55"/>
    </i>
    <i t="default" r="1">
      <x v="12"/>
    </i>
    <i t="default">
      <x v="4"/>
    </i>
    <i>
      <x v="5"/>
      <x v="2"/>
      <x v="8"/>
      <x v="2"/>
      <x v="42"/>
      <x v="17"/>
    </i>
    <i r="2">
      <x v="60"/>
      <x v="2"/>
      <x v="54"/>
      <x v="50"/>
    </i>
    <i r="2">
      <x v="61"/>
      <x/>
      <x v="3"/>
      <x v="50"/>
    </i>
    <i r="3">
      <x v="3"/>
      <x v="48"/>
      <x v="50"/>
    </i>
    <i t="default" r="1">
      <x v="2"/>
    </i>
    <i r="1">
      <x v="4"/>
      <x v="3"/>
      <x v="1"/>
      <x v="13"/>
      <x v="20"/>
    </i>
    <i r="2">
      <x v="7"/>
      <x v="2"/>
      <x v="3"/>
      <x v="9"/>
    </i>
    <i r="2">
      <x v="15"/>
      <x/>
      <x v="8"/>
      <x v="12"/>
    </i>
    <i r="2">
      <x v="21"/>
      <x v="1"/>
      <x v="11"/>
      <x v="18"/>
    </i>
    <i t="default" r="1">
      <x v="4"/>
    </i>
    <i r="1">
      <x v="5"/>
      <x v="3"/>
      <x v="1"/>
      <x v="13"/>
      <x v="20"/>
    </i>
    <i r="2">
      <x v="15"/>
      <x/>
      <x v="8"/>
      <x v="14"/>
    </i>
    <i t="default" r="1">
      <x v="5"/>
    </i>
    <i r="1">
      <x v="8"/>
      <x v="15"/>
      <x/>
      <x v="8"/>
      <x v="8"/>
    </i>
    <i r="2">
      <x v="17"/>
      <x/>
      <x v="1"/>
      <x v="2"/>
    </i>
    <i t="default" r="1">
      <x v="8"/>
    </i>
    <i r="1">
      <x v="10"/>
      <x v="3"/>
      <x v="3"/>
      <x v="40"/>
      <x v="35"/>
    </i>
    <i r="2">
      <x v="16"/>
      <x v="9"/>
      <x v="46"/>
      <x v="1"/>
    </i>
    <i r="2">
      <x v="51"/>
      <x/>
      <x v="53"/>
      <x v="57"/>
    </i>
    <i r="3">
      <x v="2"/>
      <x v="36"/>
      <x v="57"/>
    </i>
    <i t="default" r="1">
      <x v="10"/>
    </i>
    <i t="default">
      <x v="5"/>
    </i>
    <i>
      <x v="6"/>
      <x v="4"/>
      <x v="3"/>
      <x v="3"/>
      <x v="13"/>
      <x v="20"/>
    </i>
    <i r="2">
      <x v="12"/>
      <x/>
      <x v="7"/>
      <x v="12"/>
    </i>
    <i r="2">
      <x v="22"/>
      <x/>
      <x v="2"/>
      <x v="6"/>
    </i>
    <i t="default" r="1">
      <x v="4"/>
    </i>
    <i r="1">
      <x v="5"/>
      <x v="18"/>
      <x/>
      <x v="17"/>
      <x v="23"/>
    </i>
    <i t="default" r="1">
      <x v="5"/>
    </i>
    <i r="1">
      <x v="7"/>
      <x v="8"/>
      <x v="8"/>
      <x v="12"/>
      <x v="15"/>
    </i>
    <i t="default" r="1">
      <x v="7"/>
    </i>
    <i t="default">
      <x v="6"/>
    </i>
    <i>
      <x v="7"/>
      <x/>
      <x v="3"/>
      <x/>
      <x v="13"/>
      <x v="19"/>
    </i>
    <i r="2">
      <x v="12"/>
      <x/>
      <x v="7"/>
      <x v="12"/>
    </i>
    <i t="default" r="1">
      <x/>
    </i>
    <i r="1">
      <x v="1"/>
      <x v="3"/>
      <x v="3"/>
      <x v="13"/>
      <x v="19"/>
    </i>
    <i r="2">
      <x v="6"/>
      <x v="3"/>
      <x v="3"/>
      <x v="7"/>
    </i>
    <i r="2">
      <x v="8"/>
      <x v="3"/>
      <x v="10"/>
      <x v="16"/>
    </i>
    <i r="2">
      <x v="9"/>
      <x v="1"/>
      <x v="10"/>
      <x v="17"/>
    </i>
    <i t="default" r="1">
      <x v="1"/>
    </i>
    <i r="1">
      <x v="2"/>
      <x v="11"/>
      <x/>
      <x v="7"/>
      <x v="6"/>
    </i>
    <i r="2">
      <x v="12"/>
      <x/>
      <x v="7"/>
      <x v="6"/>
    </i>
    <i t="default" r="1">
      <x v="2"/>
    </i>
    <i r="1">
      <x v="4"/>
      <x v="7"/>
      <x v="3"/>
      <x v="3"/>
      <x v="9"/>
    </i>
    <i r="2">
      <x v="12"/>
      <x/>
      <x v="7"/>
      <x v="12"/>
    </i>
    <i r="2">
      <x v="21"/>
      <x v="3"/>
      <x v="11"/>
      <x v="18"/>
    </i>
    <i r="2">
      <x v="22"/>
      <x v="1"/>
      <x v="2"/>
      <x v="6"/>
    </i>
    <i t="default" r="1">
      <x v="4"/>
    </i>
    <i r="1">
      <x v="5"/>
      <x v="3"/>
      <x v="1"/>
      <x v="13"/>
      <x v="20"/>
    </i>
    <i r="3">
      <x v="3"/>
      <x v="13"/>
      <x v="20"/>
    </i>
    <i r="2">
      <x v="6"/>
      <x/>
      <x v="3"/>
      <x v="12"/>
    </i>
    <i r="2">
      <x v="12"/>
      <x/>
      <x v="7"/>
      <x v="13"/>
    </i>
    <i r="3">
      <x v="1"/>
      <x v="7"/>
      <x v="13"/>
    </i>
    <i r="2">
      <x v="16"/>
      <x v="3"/>
      <x/>
      <x/>
    </i>
    <i t="default" r="1">
      <x v="5"/>
    </i>
    <i r="1">
      <x v="6"/>
      <x v="8"/>
      <x/>
      <x v="10"/>
      <x v="16"/>
    </i>
    <i r="2">
      <x v="12"/>
      <x/>
      <x v="7"/>
      <x v="12"/>
    </i>
    <i t="default" r="1">
      <x v="6"/>
    </i>
    <i r="1">
      <x v="7"/>
      <x v="5"/>
      <x v="1"/>
      <x v="3"/>
      <x v="4"/>
    </i>
    <i r="2">
      <x v="12"/>
      <x v="1"/>
      <x v="7"/>
      <x v="5"/>
    </i>
    <i t="default" r="1">
      <x v="7"/>
    </i>
    <i r="1">
      <x v="9"/>
      <x v="12"/>
      <x/>
      <x v="7"/>
      <x v="10"/>
    </i>
    <i t="default" r="1">
      <x v="9"/>
    </i>
    <i r="1">
      <x v="10"/>
      <x v="2"/>
      <x/>
      <x v="15"/>
      <x v="21"/>
    </i>
    <i r="2">
      <x v="3"/>
      <x v="3"/>
      <x v="13"/>
      <x v="19"/>
    </i>
    <i r="2">
      <x v="7"/>
      <x v="1"/>
      <x v="3"/>
      <x v="7"/>
    </i>
    <i r="2">
      <x v="12"/>
      <x v="3"/>
      <x v="7"/>
      <x v="7"/>
    </i>
    <i r="2">
      <x v="16"/>
      <x v="4"/>
      <x/>
      <x v="1"/>
    </i>
    <i t="default" r="1">
      <x v="10"/>
    </i>
    <i t="default">
      <x v="7"/>
    </i>
    <i>
      <x v="8"/>
      <x/>
      <x v="3"/>
      <x/>
      <x v="40"/>
      <x v="47"/>
    </i>
    <i r="2">
      <x v="14"/>
      <x/>
      <x v="7"/>
      <x v="12"/>
    </i>
    <i r="4">
      <x v="50"/>
      <x v="61"/>
    </i>
    <i r="4">
      <x v="56"/>
      <x v="61"/>
    </i>
    <i t="default" r="1">
      <x/>
    </i>
    <i r="1">
      <x v="4"/>
      <x v="7"/>
      <x v="1"/>
      <x v="3"/>
      <x v="9"/>
    </i>
    <i r="3">
      <x v="3"/>
      <x v="3"/>
      <x v="9"/>
    </i>
    <i r="2">
      <x v="12"/>
      <x/>
      <x v="5"/>
      <x v="12"/>
    </i>
    <i r="2">
      <x v="14"/>
      <x/>
      <x v="7"/>
      <x v="12"/>
    </i>
    <i r="4">
      <x v="56"/>
      <x v="50"/>
    </i>
    <i r="2">
      <x v="18"/>
      <x/>
      <x v="18"/>
      <x v="24"/>
    </i>
    <i r="2">
      <x v="22"/>
      <x v="5"/>
      <x v="4"/>
      <x v="6"/>
    </i>
    <i t="default" r="1">
      <x v="4"/>
    </i>
    <i r="1">
      <x v="5"/>
      <x v="3"/>
      <x v="5"/>
      <x v="40"/>
      <x v="47"/>
    </i>
    <i r="2">
      <x v="4"/>
    </i>
    <i r="2">
      <x v="14"/>
      <x v="2"/>
      <x v="56"/>
      <x v="50"/>
    </i>
    <i r="2">
      <x v="16"/>
      <x v="3"/>
      <x v="46"/>
      <x/>
    </i>
    <i r="2">
      <x v="41"/>
      <x/>
      <x v="16"/>
      <x v="22"/>
    </i>
    <i t="default" r="1">
      <x v="5"/>
    </i>
    <i r="1">
      <x v="7"/>
      <x v="1"/>
      <x/>
      <x v="19"/>
      <x v="25"/>
    </i>
    <i r="2">
      <x v="3"/>
      <x/>
      <x v="57"/>
      <x v="62"/>
    </i>
    <i r="3">
      <x v="3"/>
      <x v="13"/>
      <x v="19"/>
    </i>
    <i r="2">
      <x v="4"/>
    </i>
    <i r="2">
      <x v="6"/>
      <x v="2"/>
      <x v="3"/>
      <x v="4"/>
    </i>
    <i r="3">
      <x v="4"/>
      <x v="3"/>
      <x v="4"/>
    </i>
    <i r="2">
      <x v="8"/>
      <x/>
      <x v="10"/>
      <x v="15"/>
    </i>
    <i r="3">
      <x v="4"/>
      <x v="9"/>
      <x v="15"/>
    </i>
    <i r="3">
      <x v="9"/>
      <x v="9"/>
      <x v="15"/>
    </i>
    <i r="2">
      <x v="11"/>
      <x/>
      <x v="5"/>
      <x v="5"/>
    </i>
    <i r="4">
      <x v="7"/>
      <x v="5"/>
    </i>
    <i r="2">
      <x v="12"/>
      <x/>
      <x v="5"/>
      <x v="5"/>
    </i>
    <i r="4">
      <x v="6"/>
      <x v="5"/>
    </i>
    <i r="3">
      <x v="3"/>
      <x v="6"/>
      <x v="5"/>
    </i>
    <i r="4">
      <x v="7"/>
      <x v="5"/>
    </i>
    <i r="2">
      <x v="51"/>
      <x v="4"/>
      <x v="36"/>
      <x v="57"/>
    </i>
    <i r="2">
      <x v="60"/>
      <x v="3"/>
      <x v="54"/>
      <x v="60"/>
    </i>
    <i r="2">
      <x v="61"/>
      <x v="3"/>
      <x v="48"/>
      <x v="60"/>
    </i>
    <i r="2">
      <x v="63"/>
      <x v="2"/>
      <x v="57"/>
      <x v="62"/>
    </i>
    <i r="2">
      <x v="64"/>
      <x/>
      <x v="36"/>
      <x v="57"/>
    </i>
    <i t="default" r="1">
      <x v="7"/>
    </i>
    <i r="1">
      <x v="8"/>
      <x v="51"/>
      <x/>
      <x v="36"/>
      <x v="32"/>
    </i>
    <i r="4">
      <x v="53"/>
      <x v="32"/>
    </i>
    <i t="default" r="1">
      <x v="8"/>
    </i>
    <i r="1">
      <x v="9"/>
      <x v="3"/>
      <x v="1"/>
      <x v="13"/>
      <x v="19"/>
    </i>
    <i r="2">
      <x v="8"/>
      <x v="3"/>
      <x v="10"/>
      <x v="16"/>
    </i>
    <i r="2">
      <x v="14"/>
      <x v="1"/>
      <x v="7"/>
      <x v="11"/>
    </i>
    <i t="default" r="1">
      <x v="9"/>
    </i>
    <i r="1">
      <x v="10"/>
      <x v="3"/>
      <x v="3"/>
      <x v="13"/>
      <x v="19"/>
    </i>
    <i r="2">
      <x v="7"/>
      <x v="3"/>
      <x v="3"/>
      <x v="7"/>
    </i>
    <i r="2">
      <x v="12"/>
      <x v="4"/>
      <x v="5"/>
      <x v="7"/>
    </i>
    <i r="2">
      <x v="16"/>
      <x v="4"/>
      <x/>
      <x v="1"/>
    </i>
    <i r="3">
      <x v="9"/>
      <x v="46"/>
      <x v="1"/>
    </i>
    <i r="2">
      <x v="26"/>
      <x v="4"/>
      <x v="38"/>
      <x v="50"/>
    </i>
    <i r="4">
      <x v="39"/>
      <x v="50"/>
    </i>
    <i r="2">
      <x v="51"/>
      <x v="5"/>
      <x v="36"/>
      <x v="57"/>
    </i>
    <i r="2">
      <x v="53"/>
      <x/>
      <x v="35"/>
      <x v="39"/>
    </i>
    <i r="2">
      <x v="63"/>
      <x v="3"/>
      <x v="57"/>
      <x v="62"/>
    </i>
    <i t="default" r="1">
      <x v="10"/>
    </i>
    <i r="1">
      <x v="17"/>
      <x v="25"/>
      <x/>
      <x v="38"/>
      <x v="50"/>
    </i>
    <i r="2">
      <x v="62"/>
      <x v="1"/>
      <x v="55"/>
      <x v="18"/>
    </i>
    <i t="default" r="1">
      <x v="17"/>
    </i>
    <i r="1">
      <x v="18"/>
      <x v="14"/>
      <x v="3"/>
      <x v="56"/>
      <x v="57"/>
    </i>
    <i r="2">
      <x v="26"/>
      <x v="9"/>
      <x v="39"/>
      <x v="63"/>
    </i>
    <i r="2">
      <x v="63"/>
      <x v="2"/>
      <x v="57"/>
      <x v="62"/>
    </i>
    <i t="default" r="1">
      <x v="18"/>
    </i>
    <i t="default">
      <x v="8"/>
    </i>
    <i>
      <x v="9"/>
      <x/>
      <x v="3"/>
      <x/>
      <x v="13"/>
      <x v="19"/>
    </i>
    <i r="2">
      <x v="14"/>
      <x/>
      <x v="5"/>
      <x v="12"/>
    </i>
    <i r="4">
      <x v="20"/>
      <x v="12"/>
    </i>
    <i t="default" r="1">
      <x/>
    </i>
    <i r="1">
      <x v="1"/>
      <x v="3"/>
      <x v="7"/>
      <x v="13"/>
      <x v="19"/>
    </i>
    <i r="2">
      <x v="8"/>
      <x v="6"/>
      <x v="9"/>
      <x v="16"/>
    </i>
    <i r="2">
      <x v="9"/>
      <x v="1"/>
      <x v="9"/>
      <x v="17"/>
    </i>
    <i t="default" r="1">
      <x v="1"/>
    </i>
    <i r="1">
      <x v="4"/>
      <x/>
      <x/>
      <x v="2"/>
      <x v="3"/>
    </i>
    <i r="2">
      <x v="7"/>
      <x v="3"/>
      <x v="3"/>
      <x v="9"/>
    </i>
    <i r="2">
      <x v="13"/>
      <x/>
      <x v="14"/>
      <x v="21"/>
    </i>
    <i r="2">
      <x v="14"/>
      <x/>
      <x v="5"/>
      <x v="12"/>
    </i>
    <i r="4">
      <x v="7"/>
      <x v="12"/>
    </i>
    <i r="2">
      <x v="21"/>
      <x v="3"/>
      <x v="11"/>
      <x v="18"/>
    </i>
    <i t="default" r="1">
      <x v="4"/>
    </i>
    <i r="1">
      <x v="5"/>
      <x v="3"/>
      <x v="5"/>
      <x v="13"/>
      <x v="20"/>
    </i>
    <i r="2">
      <x v="5"/>
      <x/>
      <x v="3"/>
      <x v="12"/>
    </i>
    <i r="2">
      <x v="10"/>
      <x v="3"/>
      <x v="30"/>
      <x v="22"/>
    </i>
    <i r="2">
      <x v="14"/>
      <x v="2"/>
      <x v="5"/>
      <x v="13"/>
    </i>
    <i r="4">
      <x v="7"/>
      <x v="13"/>
    </i>
    <i r="2">
      <x v="16"/>
      <x v="7"/>
      <x/>
      <x/>
    </i>
    <i t="default" r="1">
      <x v="5"/>
    </i>
    <i r="1">
      <x v="7"/>
      <x v="3"/>
      <x v="1"/>
      <x v="13"/>
      <x v="19"/>
    </i>
    <i r="2">
      <x v="4"/>
    </i>
    <i r="2">
      <x v="8"/>
      <x v="9"/>
      <x v="9"/>
      <x v="15"/>
    </i>
    <i r="2">
      <x v="11"/>
      <x/>
      <x v="5"/>
      <x v="5"/>
    </i>
    <i r="2">
      <x v="12"/>
      <x v="4"/>
      <x v="5"/>
      <x v="5"/>
    </i>
    <i r="3">
      <x v="5"/>
      <x v="5"/>
      <x v="5"/>
    </i>
    <i t="default" r="1">
      <x v="7"/>
    </i>
    <i r="1">
      <x v="10"/>
      <x v="3"/>
      <x v="3"/>
      <x v="13"/>
      <x v="19"/>
    </i>
    <i r="2">
      <x v="7"/>
      <x v="3"/>
      <x v="3"/>
      <x v="7"/>
    </i>
    <i r="2">
      <x v="12"/>
      <x v="4"/>
      <x v="5"/>
      <x v="7"/>
    </i>
    <i r="2">
      <x v="16"/>
      <x v="4"/>
      <x/>
      <x v="1"/>
    </i>
    <i t="default" r="1">
      <x v="10"/>
    </i>
    <i t="default">
      <x v="9"/>
    </i>
    <i>
      <x v="10"/>
      <x/>
      <x v="3"/>
      <x/>
      <x v="13"/>
      <x v="19"/>
    </i>
    <i r="2">
      <x v="14"/>
      <x/>
      <x v="5"/>
      <x v="27"/>
    </i>
    <i t="default" r="1">
      <x/>
    </i>
    <i r="1">
      <x v="2"/>
      <x v="4"/>
    </i>
    <i r="2">
      <x v="6"/>
      <x v="2"/>
      <x v="3"/>
      <x v="5"/>
    </i>
    <i r="2">
      <x v="8"/>
      <x v="1"/>
      <x v="9"/>
      <x v="15"/>
    </i>
    <i t="default" r="1">
      <x v="2"/>
    </i>
    <i r="1">
      <x v="3"/>
      <x v="23"/>
      <x v="2"/>
      <x v="22"/>
      <x v="29"/>
    </i>
    <i r="2">
      <x v="24"/>
      <x/>
      <x v="23"/>
      <x v="30"/>
    </i>
    <i t="default" r="1">
      <x v="3"/>
    </i>
    <i r="1">
      <x v="4"/>
      <x v="3"/>
      <x v="3"/>
      <x v="13"/>
      <x v="20"/>
    </i>
    <i r="2">
      <x v="12"/>
      <x/>
      <x v="5"/>
      <x v="26"/>
    </i>
    <i r="2">
      <x v="14"/>
      <x/>
      <x v="5"/>
      <x v="26"/>
    </i>
    <i r="2">
      <x v="22"/>
      <x v="1"/>
      <x v="21"/>
      <x v="9"/>
    </i>
    <i r="2">
      <x v="25"/>
      <x v="3"/>
      <x v="24"/>
      <x v="27"/>
    </i>
    <i t="default" r="1">
      <x v="4"/>
    </i>
    <i r="1">
      <x v="5"/>
      <x v="3"/>
      <x v="1"/>
      <x v="13"/>
      <x v="20"/>
    </i>
    <i r="2">
      <x v="14"/>
      <x/>
      <x v="5"/>
      <x v="31"/>
    </i>
    <i r="2">
      <x v="16"/>
      <x v="2"/>
      <x/>
      <x/>
    </i>
    <i r="2">
      <x v="39"/>
      <x/>
      <x v="16"/>
      <x v="22"/>
    </i>
    <i t="default" r="1">
      <x v="5"/>
    </i>
    <i r="1">
      <x v="6"/>
      <x v="4"/>
    </i>
    <i r="2">
      <x v="8"/>
      <x/>
      <x v="9"/>
      <x v="16"/>
    </i>
    <i r="2">
      <x v="12"/>
      <x/>
      <x v="5"/>
      <x v="26"/>
    </i>
    <i r="2">
      <x v="19"/>
      <x/>
      <x v="14"/>
      <x v="28"/>
    </i>
    <i t="default" r="1">
      <x v="6"/>
    </i>
    <i r="1">
      <x v="9"/>
      <x v="3"/>
      <x/>
      <x v="13"/>
      <x v="19"/>
    </i>
    <i r="2">
      <x v="7"/>
      <x v="1"/>
      <x v="3"/>
      <x v="27"/>
    </i>
    <i r="2">
      <x v="8"/>
      <x v="1"/>
      <x v="9"/>
      <x v="16"/>
    </i>
    <i r="3">
      <x v="4"/>
      <x v="9"/>
      <x v="16"/>
    </i>
    <i r="2">
      <x v="12"/>
      <x/>
      <x v="5"/>
      <x v="26"/>
    </i>
    <i t="default" r="1">
      <x v="9"/>
    </i>
    <i r="1">
      <x v="10"/>
      <x v="2"/>
      <x/>
      <x v="15"/>
      <x v="21"/>
    </i>
    <i r="2">
      <x v="3"/>
      <x v="1"/>
      <x v="13"/>
      <x v="19"/>
    </i>
    <i r="2">
      <x v="7"/>
      <x v="7"/>
      <x v="3"/>
      <x v="7"/>
    </i>
    <i r="2">
      <x v="12"/>
      <x v="1"/>
      <x v="8"/>
      <x v="7"/>
    </i>
    <i r="3">
      <x v="4"/>
      <x v="8"/>
      <x v="7"/>
    </i>
    <i r="2">
      <x v="16"/>
      <x v="4"/>
      <x/>
      <x v="1"/>
    </i>
    <i r="4">
      <x v="25"/>
      <x v="1"/>
    </i>
    <i r="2">
      <x v="20"/>
      <x v="2"/>
      <x v="8"/>
      <x v="7"/>
    </i>
    <i r="2">
      <x v="25"/>
      <x v="3"/>
      <x v="24"/>
      <x v="7"/>
    </i>
    <i t="default" r="1">
      <x v="10"/>
    </i>
    <i t="default">
      <x v="10"/>
    </i>
    <i>
      <x v="11"/>
      <x v="4"/>
      <x v="7"/>
      <x v="5"/>
      <x v="3"/>
      <x v="9"/>
    </i>
    <i r="2">
      <x v="14"/>
      <x/>
      <x v="26"/>
      <x v="32"/>
    </i>
    <i r="2">
      <x v="15"/>
      <x/>
      <x v="8"/>
      <x v="12"/>
    </i>
    <i r="2">
      <x v="21"/>
      <x v="1"/>
      <x v="27"/>
      <x v="33"/>
    </i>
    <i t="default" r="1">
      <x v="4"/>
    </i>
    <i r="1">
      <x v="5"/>
      <x v="3"/>
      <x v="5"/>
      <x v="13"/>
      <x v="20"/>
    </i>
    <i r="2">
      <x v="6"/>
      <x/>
      <x v="3"/>
      <x v="34"/>
    </i>
    <i r="2">
      <x v="14"/>
      <x v="2"/>
      <x v="26"/>
      <x v="32"/>
    </i>
    <i t="default" r="1">
      <x v="5"/>
    </i>
    <i r="1">
      <x v="7"/>
      <x v="11"/>
      <x v="1"/>
      <x v="5"/>
      <x v="9"/>
    </i>
    <i t="default" r="1">
      <x v="7"/>
    </i>
    <i r="1">
      <x v="10"/>
      <x v="3"/>
      <x v="1"/>
      <x v="13"/>
      <x v="35"/>
    </i>
    <i r="2">
      <x v="12"/>
      <x v="4"/>
      <x v="8"/>
      <x v="27"/>
    </i>
    <i r="2">
      <x v="16"/>
      <x v="9"/>
      <x v="25"/>
      <x v="1"/>
    </i>
    <i r="2">
      <x v="26"/>
      <x v="7"/>
      <x v="24"/>
      <x v="27"/>
    </i>
    <i t="default" r="1">
      <x v="10"/>
    </i>
    <i r="1">
      <x v="11"/>
      <x v="4"/>
    </i>
    <i t="default" r="1">
      <x v="11"/>
    </i>
    <i t="default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" fld="20" baseField="9" baseItem="8" numFmtId="4"/>
    <dataField name="Sum of Gross Profit" fld="23" baseField="9" baseItem="7" numFmtId="4"/>
    <dataField name="Sum of Invoice Amount" fld="26" baseField="9" baseItem="7" numFmtId="4"/>
  </dataFields>
  <formats count="11">
    <format dxfId="48">
      <pivotArea dataOnly="0" outline="0" fieldPosition="0">
        <references count="1">
          <reference field="25" count="0" defaultSubtotal="1"/>
        </references>
      </pivotArea>
    </format>
    <format dxfId="47">
      <pivotArea field="22" type="button" dataOnly="0" labelOnly="1" outline="0" axis="axisRow" fieldPosition="3"/>
    </format>
    <format dxfId="46">
      <pivotArea field="5" type="button" dataOnly="0" labelOnly="1" outline="0" axis="axisRow" fieldPosition="4"/>
    </format>
    <format dxfId="45">
      <pivotArea field="9" type="button" dataOnly="0" labelOnly="1" outline="0" axis="axisRow" fieldPosition="5"/>
    </format>
    <format dxfId="44">
      <pivotArea outline="0" fieldPosition="0">
        <references count="1">
          <reference field="4294967294" count="1">
            <x v="1"/>
          </reference>
        </references>
      </pivotArea>
    </format>
    <format dxfId="43">
      <pivotArea outline="0" fieldPosition="0">
        <references count="1">
          <reference field="4294967294" count="1">
            <x v="0"/>
          </reference>
        </references>
      </pivotArea>
    </format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">
      <pivotArea outline="0" fieldPosition="0">
        <references count="1">
          <reference field="4294967294" count="1">
            <x v="2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9">
      <pivotArea dataOnly="0" outline="0" fieldPosition="0">
        <references count="1">
          <reference field="3" count="0" defaultSubtotal="1"/>
        </references>
      </pivotArea>
    </format>
    <format dxfId="38">
      <pivotArea dataOnly="0" outline="0" fieldPosition="0">
        <references count="1">
          <reference field="3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EE02D-77E2-4692-A4B5-78FBE0127DF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V3:AH64" firstHeaderRow="1" firstDataRow="2" firstDataCol="1"/>
  <pivotFields count="28">
    <pivotField compact="0" numFmtId="14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60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41"/>
        <item x="8"/>
        <item x="26"/>
        <item x="27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>
      <items count="11">
        <item x="0"/>
        <item x="2"/>
        <item x="3"/>
        <item x="5"/>
        <item x="6"/>
        <item x="1"/>
        <item x="9"/>
        <item x="8"/>
        <item x="4"/>
        <item x="7"/>
        <item t="default"/>
      </items>
    </pivotField>
    <pivotField compact="0" numFmtId="43" outline="0" showAll="0"/>
    <pivotField compact="0" numFmtId="43" outline="0" showAll="0"/>
    <pivotField axis="axisCol" compact="0" outline="0" showAll="0">
      <items count="12">
        <item x="1"/>
        <item x="2"/>
        <item x="3"/>
        <item x="4"/>
        <item x="5"/>
        <item x="6"/>
        <item x="0"/>
        <item x="7"/>
        <item x="8"/>
        <item x="9"/>
        <item x="10"/>
        <item t="default"/>
      </items>
    </pivotField>
    <pivotField compact="0" numFmtId="43" outline="0" showAll="0"/>
    <pivotField compact="0" numFmtId="43" outline="0" showAll="0"/>
  </pivotFields>
  <rowFields count="1">
    <field x="4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25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Sales Qty" fld="22" baseField="0" baseItem="0"/>
  </dataFields>
  <formats count="3">
    <format dxfId="35">
      <pivotArea field="22" type="button" dataOnly="0" labelOnly="1" outline="0"/>
    </format>
    <format dxfId="34">
      <pivotArea dataOnly="0" labelOnly="1" grandCol="1" outline="0" fieldPosition="0"/>
    </format>
    <format dxfId="33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DDF57-999E-41BD-97AD-7A4AEDE387EA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O193" firstHeaderRow="1" firstDataRow="2" firstDataCol="2"/>
  <pivotFields count="28">
    <pivotField compact="0" numFmtId="14" outline="0" showAll="0"/>
    <pivotField compact="0" outline="0" showAll="0"/>
    <pivotField compact="0" outline="0" showAll="0"/>
    <pivotField axis="axisRow" compact="0" outline="0" showAll="0">
      <items count="18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t="default"/>
      </items>
    </pivotField>
    <pivotField axis="axisRow" compact="0" outline="0" showAll="0">
      <items count="63">
        <item x="20"/>
        <item sd="0"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/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2">
    <field x="4"/>
    <field x="3"/>
  </rowFields>
  <rowItems count="189">
    <i>
      <x/>
      <x v="4"/>
    </i>
    <i r="1">
      <x v="14"/>
    </i>
    <i t="default">
      <x/>
    </i>
    <i>
      <x v="1"/>
    </i>
    <i>
      <x v="2"/>
      <x v="10"/>
    </i>
    <i t="default">
      <x v="2"/>
    </i>
    <i>
      <x v="3"/>
      <x/>
    </i>
    <i r="1">
      <x v="1"/>
    </i>
    <i r="1">
      <x v="4"/>
    </i>
    <i r="1">
      <x v="5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5"/>
    </i>
    <i t="default">
      <x v="3"/>
    </i>
    <i>
      <x v="4"/>
      <x v="2"/>
    </i>
    <i r="1">
      <x v="5"/>
    </i>
    <i r="1">
      <x v="6"/>
    </i>
    <i r="1">
      <x v="7"/>
    </i>
    <i r="1">
      <x v="11"/>
    </i>
    <i r="1">
      <x v="12"/>
    </i>
    <i t="default">
      <x v="4"/>
    </i>
    <i>
      <x v="5"/>
      <x v="5"/>
    </i>
    <i r="1">
      <x v="7"/>
    </i>
    <i t="default">
      <x v="5"/>
    </i>
    <i>
      <x v="6"/>
      <x v="1"/>
    </i>
    <i r="1">
      <x v="2"/>
    </i>
    <i r="1">
      <x v="5"/>
    </i>
    <i r="1">
      <x v="7"/>
    </i>
    <i r="1">
      <x v="12"/>
    </i>
    <i t="default">
      <x v="6"/>
    </i>
    <i>
      <x v="7"/>
      <x v="4"/>
    </i>
    <i r="1">
      <x v="9"/>
    </i>
    <i r="1">
      <x v="10"/>
    </i>
    <i t="default">
      <x v="7"/>
    </i>
    <i>
      <x v="8"/>
      <x v="1"/>
    </i>
    <i r="1">
      <x v="2"/>
    </i>
    <i r="1">
      <x v="6"/>
    </i>
    <i r="1">
      <x v="7"/>
    </i>
    <i r="1">
      <x v="9"/>
    </i>
    <i r="1">
      <x v="12"/>
    </i>
    <i r="1">
      <x v="13"/>
    </i>
    <i r="1">
      <x v="14"/>
    </i>
    <i t="default">
      <x v="8"/>
    </i>
    <i>
      <x v="9"/>
      <x v="1"/>
    </i>
    <i t="default">
      <x v="9"/>
    </i>
    <i>
      <x v="10"/>
      <x v="10"/>
    </i>
    <i t="default">
      <x v="10"/>
    </i>
    <i>
      <x v="11"/>
      <x v="5"/>
    </i>
    <i t="default">
      <x v="11"/>
    </i>
    <i>
      <x v="12"/>
      <x v="2"/>
    </i>
    <i r="1">
      <x v="7"/>
    </i>
    <i t="default">
      <x v="12"/>
    </i>
    <i>
      <x v="13"/>
      <x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t="default">
      <x v="13"/>
    </i>
    <i>
      <x v="14"/>
      <x v="6"/>
    </i>
    <i t="default">
      <x v="14"/>
    </i>
    <i>
      <x v="15"/>
      <x v="4"/>
    </i>
    <i t="default">
      <x v="15"/>
    </i>
    <i>
      <x v="16"/>
      <x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6"/>
    </i>
    <i t="default">
      <x v="16"/>
    </i>
    <i>
      <x v="17"/>
      <x v="4"/>
    </i>
    <i r="1">
      <x v="5"/>
    </i>
    <i r="1">
      <x v="8"/>
    </i>
    <i t="default">
      <x v="17"/>
    </i>
    <i>
      <x v="18"/>
      <x v="5"/>
    </i>
    <i r="1">
      <x v="10"/>
    </i>
    <i r="1">
      <x v="12"/>
    </i>
    <i t="default">
      <x v="18"/>
    </i>
    <i>
      <x v="19"/>
      <x v="8"/>
    </i>
    <i t="default">
      <x v="19"/>
    </i>
    <i>
      <x v="20"/>
      <x v="4"/>
    </i>
    <i r="1">
      <x v="5"/>
    </i>
    <i t="default">
      <x v="20"/>
    </i>
    <i>
      <x v="21"/>
      <x v="4"/>
    </i>
    <i t="default">
      <x v="21"/>
    </i>
    <i>
      <x v="22"/>
      <x v="3"/>
    </i>
    <i t="default">
      <x v="22"/>
    </i>
    <i>
      <x v="23"/>
      <x v="3"/>
    </i>
    <i t="default">
      <x v="23"/>
    </i>
    <i>
      <x v="24"/>
      <x v="4"/>
    </i>
    <i t="default">
      <x v="24"/>
    </i>
    <i>
      <x v="25"/>
      <x/>
    </i>
    <i r="1">
      <x v="4"/>
    </i>
    <i r="1">
      <x v="10"/>
    </i>
    <i r="1">
      <x v="13"/>
    </i>
    <i r="1">
      <x v="15"/>
    </i>
    <i t="default">
      <x v="25"/>
    </i>
    <i>
      <x v="26"/>
      <x v="10"/>
    </i>
    <i t="default">
      <x v="26"/>
    </i>
    <i>
      <x v="27"/>
      <x v="12"/>
    </i>
    <i t="default">
      <x v="27"/>
    </i>
    <i>
      <x v="28"/>
      <x v="7"/>
    </i>
    <i r="1">
      <x v="12"/>
    </i>
    <i t="default">
      <x v="28"/>
    </i>
    <i>
      <x v="29"/>
      <x v="12"/>
    </i>
    <i t="default">
      <x v="29"/>
    </i>
    <i>
      <x v="30"/>
      <x v="12"/>
    </i>
    <i t="default">
      <x v="30"/>
    </i>
    <i>
      <x v="31"/>
      <x v="12"/>
    </i>
    <i t="default">
      <x v="31"/>
    </i>
    <i>
      <x v="32"/>
      <x v="12"/>
    </i>
    <i t="default">
      <x v="32"/>
    </i>
    <i>
      <x v="33"/>
      <x v="12"/>
    </i>
    <i t="default">
      <x v="33"/>
    </i>
    <i>
      <x v="34"/>
      <x v="12"/>
    </i>
    <i t="default">
      <x v="34"/>
    </i>
    <i>
      <x v="35"/>
      <x v="12"/>
    </i>
    <i t="default">
      <x v="35"/>
    </i>
    <i>
      <x v="36"/>
      <x v="12"/>
    </i>
    <i t="default">
      <x v="36"/>
    </i>
    <i>
      <x v="37"/>
      <x v="10"/>
    </i>
    <i t="default">
      <x v="37"/>
    </i>
    <i>
      <x v="38"/>
      <x v="12"/>
    </i>
    <i t="default">
      <x v="38"/>
    </i>
    <i>
      <x v="39"/>
      <x v="5"/>
    </i>
    <i r="1">
      <x v="12"/>
    </i>
    <i t="default">
      <x v="39"/>
    </i>
    <i>
      <x v="40"/>
      <x v="13"/>
    </i>
    <i t="default">
      <x v="40"/>
    </i>
    <i>
      <x v="41"/>
      <x v="2"/>
    </i>
    <i r="1">
      <x v="5"/>
    </i>
    <i r="1">
      <x v="12"/>
    </i>
    <i r="1">
      <x v="13"/>
    </i>
    <i t="default">
      <x v="41"/>
    </i>
    <i>
      <x v="42"/>
      <x v="13"/>
    </i>
    <i t="default">
      <x v="42"/>
    </i>
    <i>
      <x v="43"/>
      <x v="2"/>
    </i>
    <i r="1">
      <x v="7"/>
    </i>
    <i r="1">
      <x v="15"/>
    </i>
    <i r="1">
      <x v="16"/>
    </i>
    <i t="default">
      <x v="43"/>
    </i>
    <i>
      <x v="44"/>
      <x v="7"/>
    </i>
    <i t="default">
      <x v="44"/>
    </i>
    <i>
      <x v="45"/>
      <x v="16"/>
    </i>
    <i t="default">
      <x v="45"/>
    </i>
    <i>
      <x v="46"/>
      <x v="12"/>
    </i>
    <i t="default">
      <x v="46"/>
    </i>
    <i>
      <x v="47"/>
      <x v="12"/>
    </i>
    <i t="default">
      <x v="47"/>
    </i>
    <i>
      <x v="48"/>
      <x v="12"/>
    </i>
    <i t="default">
      <x v="48"/>
    </i>
    <i>
      <x v="49"/>
      <x v="12"/>
    </i>
    <i t="default">
      <x v="49"/>
    </i>
    <i>
      <x v="50"/>
      <x v="12"/>
    </i>
    <i t="default">
      <x v="50"/>
    </i>
    <i>
      <x v="51"/>
      <x v="10"/>
    </i>
    <i t="default">
      <x v="51"/>
    </i>
    <i>
      <x v="52"/>
      <x v="7"/>
    </i>
    <i t="default">
      <x v="52"/>
    </i>
    <i>
      <x v="53"/>
      <x v="10"/>
    </i>
    <i t="default">
      <x v="53"/>
    </i>
    <i>
      <x v="54"/>
      <x v="10"/>
    </i>
    <i t="default">
      <x v="54"/>
    </i>
    <i>
      <x v="55"/>
      <x v="4"/>
    </i>
    <i t="default">
      <x v="55"/>
    </i>
    <i>
      <x v="56"/>
      <x v="2"/>
    </i>
    <i r="1">
      <x v="7"/>
    </i>
    <i t="default">
      <x v="56"/>
    </i>
    <i>
      <x v="57"/>
      <x v="2"/>
    </i>
    <i r="1">
      <x v="7"/>
    </i>
    <i t="default">
      <x v="57"/>
    </i>
    <i>
      <x v="58"/>
      <x v="10"/>
    </i>
    <i t="default">
      <x v="58"/>
    </i>
    <i>
      <x v="59"/>
      <x/>
    </i>
    <i t="default">
      <x v="59"/>
    </i>
    <i>
      <x v="60"/>
      <x v="2"/>
    </i>
    <i t="default">
      <x v="60"/>
    </i>
    <i>
      <x v="61"/>
      <x v="2"/>
    </i>
    <i t="default">
      <x v="61"/>
    </i>
    <i t="grand">
      <x/>
    </i>
  </rowItems>
  <colFields count="1">
    <field x="2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ales Qty" fld="22" baseField="0" baseItem="0"/>
  </dataFields>
  <formats count="2">
    <format dxfId="37">
      <pivotArea dataOnly="0" outline="0" fieldPosition="0">
        <references count="1">
          <reference field="4" count="0" defaultSubtotal="1"/>
        </references>
      </pivotArea>
    </format>
    <format dxfId="3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797B-7D3F-4BC6-A220-36339319E94A}">
  <sheetPr>
    <tabColor rgb="FFFF0000"/>
    <outlinePr summaryBelow="0" summaryRight="0"/>
    <pageSetUpPr fitToPage="1"/>
  </sheetPr>
  <dimension ref="A1:AC1241"/>
  <sheetViews>
    <sheetView zoomScaleNormal="100" workbookViewId="0">
      <pane xSplit="5" ySplit="4" topLeftCell="W328" activePane="bottomRight" state="frozen"/>
      <selection pane="topRight" activeCell="F1" sqref="F1"/>
      <selection pane="bottomLeft" activeCell="A5" sqref="A5"/>
      <selection pane="bottomRight" activeCell="AB342" sqref="AB342"/>
    </sheetView>
  </sheetViews>
  <sheetFormatPr defaultColWidth="14.453125" defaultRowHeight="15" customHeight="1" x14ac:dyDescent="0.3"/>
  <cols>
    <col min="1" max="1" width="10" style="9" customWidth="1"/>
    <col min="2" max="2" width="15.1796875" style="9" bestFit="1" customWidth="1"/>
    <col min="3" max="3" width="10" style="9" customWidth="1"/>
    <col min="4" max="4" width="30.453125" style="9" customWidth="1"/>
    <col min="5" max="5" width="35.90625" style="9" customWidth="1"/>
    <col min="6" max="6" width="6.453125" style="99" customWidth="1"/>
    <col min="7" max="7" width="6.453125" style="9" customWidth="1"/>
    <col min="8" max="8" width="3.81640625" style="9" customWidth="1"/>
    <col min="9" max="9" width="8.26953125" style="99" customWidth="1"/>
    <col min="10" max="10" width="6.36328125" style="99" customWidth="1"/>
    <col min="11" max="11" width="8.90625" style="100" bestFit="1" customWidth="1"/>
    <col min="12" max="12" width="5.81640625" style="99" customWidth="1"/>
    <col min="13" max="13" width="7.1796875" style="101" customWidth="1"/>
    <col min="14" max="14" width="8.54296875" style="101" hidden="1" customWidth="1"/>
    <col min="15" max="15" width="8.36328125" style="101" hidden="1" customWidth="1"/>
    <col min="16" max="16" width="7.453125" style="101" hidden="1" customWidth="1"/>
    <col min="17" max="17" width="6.7265625" style="101" hidden="1" customWidth="1"/>
    <col min="18" max="18" width="7" style="99" hidden="1" customWidth="1"/>
    <col min="19" max="19" width="8.90625" style="99" hidden="1" customWidth="1"/>
    <col min="20" max="20" width="9" style="9" hidden="1" customWidth="1"/>
    <col min="21" max="21" width="8.81640625" style="102" customWidth="1"/>
    <col min="22" max="22" width="11" style="102" customWidth="1"/>
    <col min="23" max="23" width="4.81640625" style="98" customWidth="1"/>
    <col min="24" max="24" width="8.1796875" style="9" customWidth="1"/>
    <col min="25" max="25" width="10.453125" style="9" customWidth="1"/>
    <col min="26" max="26" width="5.7265625" style="98" customWidth="1"/>
    <col min="27" max="27" width="9.6328125" style="98" customWidth="1"/>
    <col min="28" max="28" width="10.36328125" style="9" customWidth="1"/>
    <col min="29" max="29" width="8" style="9" customWidth="1"/>
    <col min="30" max="16384" width="14.453125" style="9"/>
  </cols>
  <sheetData>
    <row r="1" spans="1:29" ht="12" customHeight="1" x14ac:dyDescent="0.3">
      <c r="A1" s="1" t="s">
        <v>23</v>
      </c>
      <c r="B1" s="103"/>
      <c r="C1" s="103"/>
      <c r="D1" s="103"/>
      <c r="E1" s="103"/>
      <c r="F1" s="152"/>
      <c r="G1" s="103"/>
      <c r="H1" s="138"/>
      <c r="I1" s="153"/>
      <c r="J1" s="5"/>
      <c r="K1" s="6"/>
      <c r="L1" s="5"/>
      <c r="M1" s="7"/>
      <c r="N1" s="7"/>
      <c r="O1" s="7"/>
      <c r="P1" s="7"/>
      <c r="Q1" s="7"/>
      <c r="R1" s="5"/>
      <c r="S1" s="5"/>
      <c r="T1" s="3"/>
      <c r="U1" s="8"/>
      <c r="V1" s="8"/>
      <c r="W1" s="4"/>
      <c r="X1" s="3"/>
      <c r="Y1" s="3"/>
      <c r="Z1" s="4"/>
      <c r="AA1" s="4"/>
    </row>
    <row r="2" spans="1:29" ht="12" customHeight="1" x14ac:dyDescent="0.3">
      <c r="E2" s="1"/>
      <c r="F2" s="2"/>
      <c r="G2" s="3"/>
      <c r="H2" s="4"/>
      <c r="I2" s="5"/>
      <c r="J2" s="5"/>
      <c r="K2" s="6"/>
      <c r="L2" s="5"/>
      <c r="M2" s="7"/>
      <c r="N2" s="7"/>
      <c r="O2" s="7"/>
      <c r="P2" s="7"/>
      <c r="Q2" s="7"/>
      <c r="R2" s="5"/>
      <c r="S2" s="5"/>
      <c r="T2" s="3"/>
      <c r="U2" s="8"/>
      <c r="V2" s="8"/>
      <c r="W2" s="4"/>
      <c r="X2" s="3"/>
      <c r="Y2" s="3"/>
      <c r="Z2" s="4"/>
      <c r="AA2" s="4"/>
    </row>
    <row r="3" spans="1:29" ht="12" customHeight="1" x14ac:dyDescent="0.3">
      <c r="A3" s="10"/>
      <c r="B3" s="130"/>
      <c r="C3" s="10"/>
      <c r="D3" s="10"/>
      <c r="E3" s="24"/>
      <c r="F3" s="12"/>
      <c r="G3" s="11"/>
      <c r="H3" s="13"/>
      <c r="I3" s="14"/>
      <c r="J3" s="15"/>
      <c r="K3" s="16"/>
      <c r="L3" s="17"/>
      <c r="M3" s="18"/>
      <c r="N3" s="19">
        <v>0.01</v>
      </c>
      <c r="O3" s="20">
        <v>0.05</v>
      </c>
      <c r="P3" s="21">
        <v>0.02</v>
      </c>
      <c r="Q3" s="22">
        <v>0.05</v>
      </c>
      <c r="R3" s="17"/>
      <c r="S3" s="23"/>
      <c r="T3" s="24"/>
      <c r="U3" s="25"/>
      <c r="V3" s="25"/>
      <c r="W3" s="26"/>
      <c r="X3" s="27"/>
      <c r="Y3" s="28"/>
      <c r="Z3" s="29"/>
      <c r="AA3" s="29"/>
      <c r="AB3" s="10"/>
      <c r="AC3" s="10"/>
    </row>
    <row r="4" spans="1:29" ht="37" customHeight="1" x14ac:dyDescent="0.3">
      <c r="A4" s="30" t="s">
        <v>21</v>
      </c>
      <c r="B4" s="131" t="s">
        <v>70</v>
      </c>
      <c r="C4" s="132" t="s">
        <v>67</v>
      </c>
      <c r="D4" s="132" t="s">
        <v>68</v>
      </c>
      <c r="E4" s="105" t="s">
        <v>15</v>
      </c>
      <c r="F4" s="32" t="s">
        <v>0</v>
      </c>
      <c r="G4" s="33" t="s">
        <v>1</v>
      </c>
      <c r="H4" s="34" t="s">
        <v>49</v>
      </c>
      <c r="I4" s="35" t="s">
        <v>2</v>
      </c>
      <c r="J4" s="36" t="s">
        <v>3</v>
      </c>
      <c r="K4" s="37" t="s">
        <v>4</v>
      </c>
      <c r="L4" s="38" t="s">
        <v>5</v>
      </c>
      <c r="M4" s="39" t="s">
        <v>6</v>
      </c>
      <c r="N4" s="40" t="s">
        <v>7</v>
      </c>
      <c r="O4" s="41" t="s">
        <v>8</v>
      </c>
      <c r="P4" s="42" t="s">
        <v>9</v>
      </c>
      <c r="Q4" s="43" t="s">
        <v>10</v>
      </c>
      <c r="R4" s="38" t="s">
        <v>11</v>
      </c>
      <c r="S4" s="44" t="s">
        <v>12</v>
      </c>
      <c r="T4" s="45" t="s">
        <v>13</v>
      </c>
      <c r="U4" s="46" t="s">
        <v>27</v>
      </c>
      <c r="V4" s="46" t="s">
        <v>32</v>
      </c>
      <c r="W4" s="47" t="s">
        <v>22</v>
      </c>
      <c r="X4" s="126" t="s">
        <v>25</v>
      </c>
      <c r="Y4" s="48" t="s">
        <v>24</v>
      </c>
      <c r="Z4" s="70" t="s">
        <v>30</v>
      </c>
      <c r="AA4" s="140" t="s">
        <v>178</v>
      </c>
      <c r="AB4" s="30" t="s">
        <v>44</v>
      </c>
      <c r="AC4" s="30" t="s">
        <v>45</v>
      </c>
    </row>
    <row r="5" spans="1:29" ht="12" customHeight="1" x14ac:dyDescent="0.3">
      <c r="A5" s="49">
        <v>43822</v>
      </c>
      <c r="B5" s="127" t="s">
        <v>73</v>
      </c>
      <c r="C5" s="133" t="s">
        <v>71</v>
      </c>
      <c r="D5" s="49" t="s">
        <v>69</v>
      </c>
      <c r="E5" s="106" t="s">
        <v>16</v>
      </c>
      <c r="F5" s="50">
        <v>5.45</v>
      </c>
      <c r="G5" s="51">
        <v>225</v>
      </c>
      <c r="H5" s="52" t="s">
        <v>14</v>
      </c>
      <c r="I5" s="53">
        <f t="shared" ref="I5:I14" si="0">G5*F5</f>
        <v>1226.25</v>
      </c>
      <c r="J5" s="54">
        <v>6.8</v>
      </c>
      <c r="K5" s="55">
        <f t="shared" ref="K5:K14" si="1">(J5-F5)/F5</f>
        <v>0.24770642201834855</v>
      </c>
      <c r="L5" s="56">
        <f t="shared" ref="L5:L14" si="2">J5-F5</f>
        <v>1.3499999999999996</v>
      </c>
      <c r="M5" s="57">
        <f t="shared" ref="M5:M36" si="3">L5*G5</f>
        <v>303.74999999999994</v>
      </c>
      <c r="N5" s="58">
        <f t="shared" ref="N5:N48" si="4">M5*$N$3</f>
        <v>3.0374999999999996</v>
      </c>
      <c r="O5" s="57">
        <f t="shared" ref="O5:O14" si="5">M5*$O$3</f>
        <v>15.187499999999998</v>
      </c>
      <c r="P5" s="59">
        <f t="shared" ref="P5:P14" si="6">M5*$P$3</f>
        <v>6.0749999999999993</v>
      </c>
      <c r="Q5" s="60">
        <f t="shared" ref="Q5:Q14" si="7">M5*$Q$3</f>
        <v>15.187499999999998</v>
      </c>
      <c r="R5" s="56">
        <f t="shared" ref="R5:R14" si="8">N5+O5+P5+Q5</f>
        <v>39.487499999999997</v>
      </c>
      <c r="S5" s="61">
        <f t="shared" ref="S5:S14" si="9">M5-R5</f>
        <v>264.26249999999993</v>
      </c>
      <c r="T5" s="62">
        <f t="shared" ref="T5:T36" si="10">S5/I5</f>
        <v>0.21550458715596324</v>
      </c>
      <c r="U5" s="63">
        <f t="shared" ref="U5:U36" si="11">I5*W5</f>
        <v>1226.25</v>
      </c>
      <c r="V5" s="64">
        <f>U5</f>
        <v>1226.25</v>
      </c>
      <c r="W5" s="29">
        <v>1</v>
      </c>
      <c r="X5" s="65">
        <f t="shared" ref="X5:X14" si="12">M5*W5</f>
        <v>303.74999999999994</v>
      </c>
      <c r="Y5" s="66">
        <f>X5</f>
        <v>303.74999999999994</v>
      </c>
      <c r="Z5" s="70">
        <f t="shared" ref="Z5:Z36" si="13">MONTH(A5)</f>
        <v>12</v>
      </c>
      <c r="AA5" s="139">
        <f>U5+X5</f>
        <v>1530</v>
      </c>
      <c r="AB5" s="113">
        <f t="shared" ref="AB5:AB13" si="14">V5+Y5</f>
        <v>1530</v>
      </c>
      <c r="AC5" s="10"/>
    </row>
    <row r="6" spans="1:29" ht="12" customHeight="1" x14ac:dyDescent="0.3">
      <c r="A6" s="49">
        <v>43822</v>
      </c>
      <c r="B6" s="127" t="s">
        <v>73</v>
      </c>
      <c r="C6" s="49" t="s">
        <v>71</v>
      </c>
      <c r="D6" s="49" t="s">
        <v>69</v>
      </c>
      <c r="E6" s="106" t="s">
        <v>17</v>
      </c>
      <c r="F6" s="50">
        <v>4.7</v>
      </c>
      <c r="G6" s="51">
        <v>37</v>
      </c>
      <c r="H6" s="67" t="s">
        <v>14</v>
      </c>
      <c r="I6" s="53">
        <f t="shared" si="0"/>
        <v>173.9</v>
      </c>
      <c r="J6" s="54">
        <v>6.5</v>
      </c>
      <c r="K6" s="55">
        <f t="shared" si="1"/>
        <v>0.38297872340425526</v>
      </c>
      <c r="L6" s="56">
        <f t="shared" si="2"/>
        <v>1.7999999999999998</v>
      </c>
      <c r="M6" s="57">
        <f t="shared" si="3"/>
        <v>66.599999999999994</v>
      </c>
      <c r="N6" s="58">
        <f t="shared" si="4"/>
        <v>0.66599999999999993</v>
      </c>
      <c r="O6" s="57">
        <f t="shared" si="5"/>
        <v>3.33</v>
      </c>
      <c r="P6" s="59">
        <f t="shared" si="6"/>
        <v>1.3319999999999999</v>
      </c>
      <c r="Q6" s="60">
        <f t="shared" si="7"/>
        <v>3.33</v>
      </c>
      <c r="R6" s="56">
        <f t="shared" si="8"/>
        <v>8.6579999999999995</v>
      </c>
      <c r="S6" s="61">
        <f t="shared" si="9"/>
        <v>57.941999999999993</v>
      </c>
      <c r="T6" s="62">
        <f t="shared" si="10"/>
        <v>0.33319148936170206</v>
      </c>
      <c r="U6" s="68">
        <f t="shared" si="11"/>
        <v>1043.4000000000001</v>
      </c>
      <c r="V6" s="69">
        <f>V5+U6</f>
        <v>2269.65</v>
      </c>
      <c r="W6" s="70">
        <v>6</v>
      </c>
      <c r="X6" s="71">
        <f t="shared" si="12"/>
        <v>399.59999999999997</v>
      </c>
      <c r="Y6" s="72">
        <f>Y5+X6</f>
        <v>703.34999999999991</v>
      </c>
      <c r="Z6" s="70">
        <f t="shared" si="13"/>
        <v>12</v>
      </c>
      <c r="AA6" s="139">
        <f t="shared" ref="AA6:AA69" si="15">U6+X6</f>
        <v>1443</v>
      </c>
      <c r="AB6" s="113">
        <f t="shared" si="14"/>
        <v>2973</v>
      </c>
      <c r="AC6" s="114"/>
    </row>
    <row r="7" spans="1:29" ht="12" customHeight="1" x14ac:dyDescent="0.3">
      <c r="A7" s="49">
        <v>43984</v>
      </c>
      <c r="B7" s="127" t="s">
        <v>74</v>
      </c>
      <c r="C7" s="49" t="s">
        <v>71</v>
      </c>
      <c r="D7" s="49" t="s">
        <v>69</v>
      </c>
      <c r="E7" s="106" t="s">
        <v>75</v>
      </c>
      <c r="F7" s="50">
        <v>8.8000000000000007</v>
      </c>
      <c r="G7" s="51">
        <v>20</v>
      </c>
      <c r="H7" s="67" t="s">
        <v>14</v>
      </c>
      <c r="I7" s="53">
        <f t="shared" si="0"/>
        <v>176</v>
      </c>
      <c r="J7" s="54">
        <v>12</v>
      </c>
      <c r="K7" s="55">
        <f t="shared" si="1"/>
        <v>0.36363636363636354</v>
      </c>
      <c r="L7" s="56">
        <f t="shared" si="2"/>
        <v>3.1999999999999993</v>
      </c>
      <c r="M7" s="57">
        <f t="shared" si="3"/>
        <v>63.999999999999986</v>
      </c>
      <c r="N7" s="58">
        <f t="shared" si="4"/>
        <v>0.6399999999999999</v>
      </c>
      <c r="O7" s="57">
        <f t="shared" si="5"/>
        <v>3.1999999999999993</v>
      </c>
      <c r="P7" s="59">
        <f t="shared" si="6"/>
        <v>1.2799999999999998</v>
      </c>
      <c r="Q7" s="60">
        <f t="shared" si="7"/>
        <v>3.1999999999999993</v>
      </c>
      <c r="R7" s="56">
        <f t="shared" si="8"/>
        <v>8.3199999999999985</v>
      </c>
      <c r="S7" s="61">
        <f t="shared" si="9"/>
        <v>55.679999999999986</v>
      </c>
      <c r="T7" s="62">
        <f t="shared" si="10"/>
        <v>0.31636363636363629</v>
      </c>
      <c r="U7" s="68">
        <f t="shared" si="11"/>
        <v>352</v>
      </c>
      <c r="V7" s="69">
        <f t="shared" ref="V7:V29" si="16">V6+U7</f>
        <v>2621.65</v>
      </c>
      <c r="W7" s="70">
        <v>2</v>
      </c>
      <c r="X7" s="71">
        <f t="shared" si="12"/>
        <v>127.99999999999997</v>
      </c>
      <c r="Y7" s="72">
        <f>Y6+X7</f>
        <v>831.34999999999991</v>
      </c>
      <c r="Z7" s="70">
        <f t="shared" si="13"/>
        <v>6</v>
      </c>
      <c r="AA7" s="139">
        <f t="shared" si="15"/>
        <v>480</v>
      </c>
      <c r="AB7" s="113">
        <f t="shared" si="14"/>
        <v>3453</v>
      </c>
      <c r="AC7" s="114"/>
    </row>
    <row r="8" spans="1:29" ht="12" customHeight="1" x14ac:dyDescent="0.3">
      <c r="A8" s="49">
        <v>43993</v>
      </c>
      <c r="B8" s="127" t="s">
        <v>76</v>
      </c>
      <c r="C8" s="49" t="s">
        <v>77</v>
      </c>
      <c r="D8" s="49" t="s">
        <v>78</v>
      </c>
      <c r="E8" s="106" t="s">
        <v>16</v>
      </c>
      <c r="F8" s="50">
        <v>5.45</v>
      </c>
      <c r="G8" s="51">
        <v>225</v>
      </c>
      <c r="H8" s="67" t="s">
        <v>14</v>
      </c>
      <c r="I8" s="53">
        <f t="shared" si="0"/>
        <v>1226.25</v>
      </c>
      <c r="J8" s="54">
        <v>6.2</v>
      </c>
      <c r="K8" s="55">
        <f t="shared" si="1"/>
        <v>0.13761467889908258</v>
      </c>
      <c r="L8" s="56">
        <f t="shared" si="2"/>
        <v>0.75</v>
      </c>
      <c r="M8" s="57">
        <f t="shared" si="3"/>
        <v>168.75</v>
      </c>
      <c r="N8" s="58">
        <f t="shared" si="4"/>
        <v>1.6875</v>
      </c>
      <c r="O8" s="57">
        <f t="shared" si="5"/>
        <v>8.4375</v>
      </c>
      <c r="P8" s="59">
        <f t="shared" si="6"/>
        <v>3.375</v>
      </c>
      <c r="Q8" s="60">
        <f t="shared" si="7"/>
        <v>8.4375</v>
      </c>
      <c r="R8" s="56">
        <f t="shared" si="8"/>
        <v>21.9375</v>
      </c>
      <c r="S8" s="61">
        <f t="shared" si="9"/>
        <v>146.8125</v>
      </c>
      <c r="T8" s="62">
        <f t="shared" si="10"/>
        <v>0.11972477064220184</v>
      </c>
      <c r="U8" s="68">
        <f t="shared" si="11"/>
        <v>1226.25</v>
      </c>
      <c r="V8" s="69">
        <f t="shared" si="16"/>
        <v>3847.9</v>
      </c>
      <c r="W8" s="70">
        <v>1</v>
      </c>
      <c r="X8" s="71">
        <f t="shared" si="12"/>
        <v>168.75</v>
      </c>
      <c r="Y8" s="72">
        <f>Y7+X8</f>
        <v>1000.0999999999999</v>
      </c>
      <c r="Z8" s="70">
        <f t="shared" si="13"/>
        <v>6</v>
      </c>
      <c r="AA8" s="139">
        <f t="shared" si="15"/>
        <v>1395</v>
      </c>
      <c r="AB8" s="113">
        <f t="shared" si="14"/>
        <v>4848</v>
      </c>
      <c r="AC8" s="114"/>
    </row>
    <row r="9" spans="1:29" ht="11.5" customHeight="1" x14ac:dyDescent="0.3">
      <c r="A9" s="49">
        <v>43993</v>
      </c>
      <c r="B9" s="127" t="s">
        <v>76</v>
      </c>
      <c r="C9" s="49" t="s">
        <v>77</v>
      </c>
      <c r="D9" s="49" t="s">
        <v>78</v>
      </c>
      <c r="E9" s="107" t="s">
        <v>19</v>
      </c>
      <c r="F9" s="50">
        <v>2.94</v>
      </c>
      <c r="G9" s="51">
        <v>160</v>
      </c>
      <c r="H9" s="67" t="s">
        <v>14</v>
      </c>
      <c r="I9" s="53">
        <f t="shared" si="0"/>
        <v>470.4</v>
      </c>
      <c r="J9" s="54">
        <v>4.2</v>
      </c>
      <c r="K9" s="55">
        <f t="shared" si="1"/>
        <v>0.42857142857142866</v>
      </c>
      <c r="L9" s="56">
        <f t="shared" si="2"/>
        <v>1.2600000000000002</v>
      </c>
      <c r="M9" s="57">
        <f t="shared" si="3"/>
        <v>201.60000000000002</v>
      </c>
      <c r="N9" s="58">
        <f t="shared" si="4"/>
        <v>2.0160000000000005</v>
      </c>
      <c r="O9" s="57">
        <f t="shared" si="5"/>
        <v>10.080000000000002</v>
      </c>
      <c r="P9" s="59">
        <f t="shared" si="6"/>
        <v>4.0320000000000009</v>
      </c>
      <c r="Q9" s="60">
        <f t="shared" si="7"/>
        <v>10.080000000000002</v>
      </c>
      <c r="R9" s="56">
        <f t="shared" si="8"/>
        <v>26.208000000000006</v>
      </c>
      <c r="S9" s="61">
        <f t="shared" si="9"/>
        <v>175.39200000000002</v>
      </c>
      <c r="T9" s="62">
        <f t="shared" si="10"/>
        <v>0.37285714285714294</v>
      </c>
      <c r="U9" s="68">
        <f t="shared" si="11"/>
        <v>470.4</v>
      </c>
      <c r="V9" s="69">
        <f t="shared" si="16"/>
        <v>4318.3</v>
      </c>
      <c r="W9" s="70">
        <v>1</v>
      </c>
      <c r="X9" s="71">
        <f t="shared" si="12"/>
        <v>201.60000000000002</v>
      </c>
      <c r="Y9" s="72">
        <f t="shared" ref="Y9:Y14" si="17">Y8+X9</f>
        <v>1201.6999999999998</v>
      </c>
      <c r="Z9" s="70">
        <f t="shared" si="13"/>
        <v>6</v>
      </c>
      <c r="AA9" s="139">
        <f t="shared" si="15"/>
        <v>672</v>
      </c>
      <c r="AB9" s="113">
        <f t="shared" si="14"/>
        <v>5520</v>
      </c>
      <c r="AC9" s="114"/>
    </row>
    <row r="10" spans="1:29" ht="11.5" customHeight="1" x14ac:dyDescent="0.3">
      <c r="A10" s="49">
        <v>43999</v>
      </c>
      <c r="B10" s="127" t="s">
        <v>79</v>
      </c>
      <c r="C10" s="49" t="s">
        <v>71</v>
      </c>
      <c r="D10" s="49" t="s">
        <v>69</v>
      </c>
      <c r="E10" s="106" t="s">
        <v>16</v>
      </c>
      <c r="F10" s="50">
        <v>5.45</v>
      </c>
      <c r="G10" s="51">
        <v>225</v>
      </c>
      <c r="H10" s="67" t="s">
        <v>14</v>
      </c>
      <c r="I10" s="53">
        <f t="shared" si="0"/>
        <v>1226.25</v>
      </c>
      <c r="J10" s="54">
        <v>6.8</v>
      </c>
      <c r="K10" s="55">
        <f t="shared" si="1"/>
        <v>0.24770642201834855</v>
      </c>
      <c r="L10" s="56">
        <f t="shared" si="2"/>
        <v>1.3499999999999996</v>
      </c>
      <c r="M10" s="57">
        <f t="shared" si="3"/>
        <v>303.74999999999994</v>
      </c>
      <c r="N10" s="58">
        <f t="shared" si="4"/>
        <v>3.0374999999999996</v>
      </c>
      <c r="O10" s="57">
        <f t="shared" si="5"/>
        <v>15.187499999999998</v>
      </c>
      <c r="P10" s="59">
        <f t="shared" si="6"/>
        <v>6.0749999999999993</v>
      </c>
      <c r="Q10" s="60">
        <f t="shared" si="7"/>
        <v>15.187499999999998</v>
      </c>
      <c r="R10" s="56">
        <f t="shared" si="8"/>
        <v>39.487499999999997</v>
      </c>
      <c r="S10" s="61">
        <f t="shared" si="9"/>
        <v>264.26249999999993</v>
      </c>
      <c r="T10" s="62">
        <f t="shared" si="10"/>
        <v>0.21550458715596324</v>
      </c>
      <c r="U10" s="68">
        <f t="shared" si="11"/>
        <v>1226.25</v>
      </c>
      <c r="V10" s="69">
        <f t="shared" si="16"/>
        <v>5544.55</v>
      </c>
      <c r="W10" s="70">
        <v>1</v>
      </c>
      <c r="X10" s="71">
        <f t="shared" si="12"/>
        <v>303.74999999999994</v>
      </c>
      <c r="Y10" s="72">
        <f t="shared" si="17"/>
        <v>1505.4499999999998</v>
      </c>
      <c r="Z10" s="70">
        <f t="shared" si="13"/>
        <v>6</v>
      </c>
      <c r="AA10" s="139">
        <f t="shared" si="15"/>
        <v>1530</v>
      </c>
      <c r="AB10" s="113">
        <f t="shared" si="14"/>
        <v>7050</v>
      </c>
      <c r="AC10" s="114"/>
    </row>
    <row r="11" spans="1:29" ht="11.5" customHeight="1" x14ac:dyDescent="0.3">
      <c r="A11" s="49">
        <v>43999</v>
      </c>
      <c r="B11" s="127" t="s">
        <v>79</v>
      </c>
      <c r="C11" s="49" t="s">
        <v>71</v>
      </c>
      <c r="D11" s="49" t="s">
        <v>69</v>
      </c>
      <c r="E11" s="106" t="s">
        <v>17</v>
      </c>
      <c r="F11" s="50">
        <v>4.7</v>
      </c>
      <c r="G11" s="51">
        <v>37</v>
      </c>
      <c r="H11" s="67" t="s">
        <v>14</v>
      </c>
      <c r="I11" s="53">
        <f t="shared" si="0"/>
        <v>173.9</v>
      </c>
      <c r="J11" s="54">
        <v>6.5</v>
      </c>
      <c r="K11" s="55">
        <f t="shared" si="1"/>
        <v>0.38297872340425526</v>
      </c>
      <c r="L11" s="56">
        <f t="shared" si="2"/>
        <v>1.7999999999999998</v>
      </c>
      <c r="M11" s="57">
        <f t="shared" si="3"/>
        <v>66.599999999999994</v>
      </c>
      <c r="N11" s="58">
        <f t="shared" si="4"/>
        <v>0.66599999999999993</v>
      </c>
      <c r="O11" s="57">
        <f t="shared" si="5"/>
        <v>3.33</v>
      </c>
      <c r="P11" s="59">
        <f t="shared" si="6"/>
        <v>1.3319999999999999</v>
      </c>
      <c r="Q11" s="60">
        <f t="shared" si="7"/>
        <v>3.33</v>
      </c>
      <c r="R11" s="56">
        <f t="shared" si="8"/>
        <v>8.6579999999999995</v>
      </c>
      <c r="S11" s="61">
        <f t="shared" si="9"/>
        <v>57.941999999999993</v>
      </c>
      <c r="T11" s="62">
        <f t="shared" si="10"/>
        <v>0.33319148936170206</v>
      </c>
      <c r="U11" s="68">
        <f t="shared" si="11"/>
        <v>521.70000000000005</v>
      </c>
      <c r="V11" s="69">
        <f t="shared" si="16"/>
        <v>6066.25</v>
      </c>
      <c r="W11" s="70">
        <v>3</v>
      </c>
      <c r="X11" s="71">
        <f>M11*W11-1.5</f>
        <v>198.29999999999998</v>
      </c>
      <c r="Y11" s="72">
        <f t="shared" si="17"/>
        <v>1703.7499999999998</v>
      </c>
      <c r="Z11" s="70">
        <f t="shared" si="13"/>
        <v>6</v>
      </c>
      <c r="AA11" s="139">
        <f t="shared" si="15"/>
        <v>720</v>
      </c>
      <c r="AB11" s="113">
        <f t="shared" si="14"/>
        <v>7770</v>
      </c>
      <c r="AC11" s="114" t="s">
        <v>37</v>
      </c>
    </row>
    <row r="12" spans="1:29" ht="11.5" customHeight="1" x14ac:dyDescent="0.3">
      <c r="A12" s="49">
        <v>43999</v>
      </c>
      <c r="B12" s="127" t="s">
        <v>79</v>
      </c>
      <c r="C12" s="49" t="s">
        <v>71</v>
      </c>
      <c r="D12" s="49" t="s">
        <v>69</v>
      </c>
      <c r="E12" s="76" t="s">
        <v>26</v>
      </c>
      <c r="F12" s="73">
        <v>15.5</v>
      </c>
      <c r="G12" s="51">
        <v>5</v>
      </c>
      <c r="H12" s="67" t="s">
        <v>14</v>
      </c>
      <c r="I12" s="53">
        <f t="shared" si="0"/>
        <v>77.5</v>
      </c>
      <c r="J12" s="54">
        <v>18.5</v>
      </c>
      <c r="K12" s="55">
        <f t="shared" si="1"/>
        <v>0.19354838709677419</v>
      </c>
      <c r="L12" s="56">
        <f t="shared" si="2"/>
        <v>3</v>
      </c>
      <c r="M12" s="57">
        <f t="shared" si="3"/>
        <v>15</v>
      </c>
      <c r="N12" s="58">
        <f t="shared" si="4"/>
        <v>0.15</v>
      </c>
      <c r="O12" s="57">
        <f t="shared" si="5"/>
        <v>0.75</v>
      </c>
      <c r="P12" s="59">
        <f t="shared" si="6"/>
        <v>0.3</v>
      </c>
      <c r="Q12" s="60">
        <f t="shared" si="7"/>
        <v>0.75</v>
      </c>
      <c r="R12" s="56">
        <f t="shared" si="8"/>
        <v>1.95</v>
      </c>
      <c r="S12" s="61">
        <f t="shared" si="9"/>
        <v>13.05</v>
      </c>
      <c r="T12" s="62">
        <f t="shared" si="10"/>
        <v>0.16838709677419356</v>
      </c>
      <c r="U12" s="68">
        <f t="shared" si="11"/>
        <v>155</v>
      </c>
      <c r="V12" s="69">
        <f t="shared" si="16"/>
        <v>6221.25</v>
      </c>
      <c r="W12" s="70">
        <v>2</v>
      </c>
      <c r="X12" s="71">
        <f t="shared" si="12"/>
        <v>30</v>
      </c>
      <c r="Y12" s="72">
        <f t="shared" si="17"/>
        <v>1733.7499999999998</v>
      </c>
      <c r="Z12" s="70">
        <f t="shared" si="13"/>
        <v>6</v>
      </c>
      <c r="AA12" s="139">
        <f t="shared" si="15"/>
        <v>185</v>
      </c>
      <c r="AB12" s="113">
        <f t="shared" si="14"/>
        <v>7955</v>
      </c>
      <c r="AC12" s="114"/>
    </row>
    <row r="13" spans="1:29" ht="11.5" customHeight="1" x14ac:dyDescent="0.3">
      <c r="A13" s="49">
        <v>44004</v>
      </c>
      <c r="B13" s="127" t="s">
        <v>80</v>
      </c>
      <c r="C13" s="49" t="s">
        <v>81</v>
      </c>
      <c r="D13" s="49" t="s">
        <v>66</v>
      </c>
      <c r="E13" s="107" t="s">
        <v>16</v>
      </c>
      <c r="F13" s="73">
        <v>5.45</v>
      </c>
      <c r="G13" s="51">
        <v>225</v>
      </c>
      <c r="H13" s="67" t="s">
        <v>14</v>
      </c>
      <c r="I13" s="53">
        <f t="shared" si="0"/>
        <v>1226.25</v>
      </c>
      <c r="J13" s="54">
        <v>7.3</v>
      </c>
      <c r="K13" s="55">
        <f t="shared" si="1"/>
        <v>0.33944954128440358</v>
      </c>
      <c r="L13" s="56">
        <f t="shared" si="2"/>
        <v>1.8499999999999996</v>
      </c>
      <c r="M13" s="57">
        <f t="shared" si="3"/>
        <v>416.24999999999994</v>
      </c>
      <c r="N13" s="58">
        <f t="shared" si="4"/>
        <v>4.1624999999999996</v>
      </c>
      <c r="O13" s="57">
        <f t="shared" si="5"/>
        <v>20.8125</v>
      </c>
      <c r="P13" s="59">
        <f t="shared" si="6"/>
        <v>8.3249999999999993</v>
      </c>
      <c r="Q13" s="60">
        <f t="shared" si="7"/>
        <v>20.8125</v>
      </c>
      <c r="R13" s="56">
        <f t="shared" si="8"/>
        <v>54.112499999999997</v>
      </c>
      <c r="S13" s="61">
        <f t="shared" si="9"/>
        <v>362.13749999999993</v>
      </c>
      <c r="T13" s="62">
        <f t="shared" si="10"/>
        <v>0.29532110091743113</v>
      </c>
      <c r="U13" s="68">
        <f t="shared" si="11"/>
        <v>1226.25</v>
      </c>
      <c r="V13" s="69">
        <f t="shared" si="16"/>
        <v>7447.5</v>
      </c>
      <c r="W13" s="70">
        <v>1</v>
      </c>
      <c r="X13" s="71">
        <f t="shared" si="12"/>
        <v>416.24999999999994</v>
      </c>
      <c r="Y13" s="72">
        <f t="shared" si="17"/>
        <v>2149.9999999999995</v>
      </c>
      <c r="Z13" s="70">
        <f t="shared" si="13"/>
        <v>6</v>
      </c>
      <c r="AA13" s="139">
        <f t="shared" si="15"/>
        <v>1642.5</v>
      </c>
      <c r="AB13" s="113">
        <f t="shared" si="14"/>
        <v>9597.5</v>
      </c>
      <c r="AC13" s="114"/>
    </row>
    <row r="14" spans="1:29" ht="11.5" customHeight="1" x14ac:dyDescent="0.3">
      <c r="A14" s="49">
        <v>44004</v>
      </c>
      <c r="B14" s="127" t="s">
        <v>80</v>
      </c>
      <c r="C14" s="49" t="s">
        <v>81</v>
      </c>
      <c r="D14" s="49" t="s">
        <v>66</v>
      </c>
      <c r="E14" s="76" t="s">
        <v>26</v>
      </c>
      <c r="F14" s="73">
        <v>15.5</v>
      </c>
      <c r="G14" s="51">
        <v>5</v>
      </c>
      <c r="H14" s="67" t="s">
        <v>14</v>
      </c>
      <c r="I14" s="53">
        <f t="shared" si="0"/>
        <v>77.5</v>
      </c>
      <c r="J14" s="54">
        <v>18.5</v>
      </c>
      <c r="K14" s="55">
        <f t="shared" si="1"/>
        <v>0.19354838709677419</v>
      </c>
      <c r="L14" s="56">
        <f t="shared" si="2"/>
        <v>3</v>
      </c>
      <c r="M14" s="57">
        <f t="shared" si="3"/>
        <v>15</v>
      </c>
      <c r="N14" s="58">
        <f t="shared" si="4"/>
        <v>0.15</v>
      </c>
      <c r="O14" s="57">
        <f t="shared" si="5"/>
        <v>0.75</v>
      </c>
      <c r="P14" s="59">
        <f t="shared" si="6"/>
        <v>0.3</v>
      </c>
      <c r="Q14" s="60">
        <f t="shared" si="7"/>
        <v>0.75</v>
      </c>
      <c r="R14" s="56">
        <f t="shared" si="8"/>
        <v>1.95</v>
      </c>
      <c r="S14" s="61">
        <f t="shared" si="9"/>
        <v>13.05</v>
      </c>
      <c r="T14" s="62">
        <f t="shared" si="10"/>
        <v>0.16838709677419356</v>
      </c>
      <c r="U14" s="68">
        <f t="shared" si="11"/>
        <v>155</v>
      </c>
      <c r="V14" s="69">
        <f t="shared" si="16"/>
        <v>7602.5</v>
      </c>
      <c r="W14" s="70">
        <v>2</v>
      </c>
      <c r="X14" s="71">
        <f t="shared" si="12"/>
        <v>30</v>
      </c>
      <c r="Y14" s="72">
        <f t="shared" si="17"/>
        <v>2179.9999999999995</v>
      </c>
      <c r="Z14" s="70">
        <f t="shared" si="13"/>
        <v>6</v>
      </c>
      <c r="AA14" s="139">
        <f t="shared" si="15"/>
        <v>185</v>
      </c>
      <c r="AB14" s="113">
        <f>V14+Y14</f>
        <v>9782.5</v>
      </c>
      <c r="AC14" s="114"/>
    </row>
    <row r="15" spans="1:29" ht="11.5" customHeight="1" x14ac:dyDescent="0.3">
      <c r="A15" s="49">
        <v>44013</v>
      </c>
      <c r="B15" s="127" t="s">
        <v>82</v>
      </c>
      <c r="C15" s="49" t="s">
        <v>83</v>
      </c>
      <c r="D15" s="49" t="s">
        <v>84</v>
      </c>
      <c r="E15" s="76" t="s">
        <v>18</v>
      </c>
      <c r="F15" s="73">
        <v>9</v>
      </c>
      <c r="G15" s="51">
        <v>20</v>
      </c>
      <c r="H15" s="67" t="s">
        <v>14</v>
      </c>
      <c r="I15" s="53">
        <f t="shared" ref="I15:I55" si="18">G15*F15</f>
        <v>180</v>
      </c>
      <c r="J15" s="54">
        <v>10.199999999999999</v>
      </c>
      <c r="K15" s="55">
        <f t="shared" ref="K15:K48" si="19">(J15-F15)/F15</f>
        <v>0.13333333333333325</v>
      </c>
      <c r="L15" s="56">
        <f t="shared" ref="L15:L48" si="20">J15-F15</f>
        <v>1.1999999999999993</v>
      </c>
      <c r="M15" s="57">
        <f t="shared" si="3"/>
        <v>23.999999999999986</v>
      </c>
      <c r="N15" s="58">
        <f t="shared" si="4"/>
        <v>0.23999999999999985</v>
      </c>
      <c r="O15" s="57">
        <f t="shared" ref="O15:O48" si="21">M15*$O$3</f>
        <v>1.1999999999999993</v>
      </c>
      <c r="P15" s="59">
        <f t="shared" ref="P15:P48" si="22">M15*$P$3</f>
        <v>0.4799999999999997</v>
      </c>
      <c r="Q15" s="60">
        <f t="shared" ref="Q15:Q48" si="23">M15*$Q$3</f>
        <v>1.1999999999999993</v>
      </c>
      <c r="R15" s="56">
        <f t="shared" ref="R15:R48" si="24">N15+O15+P15+Q15</f>
        <v>3.1199999999999983</v>
      </c>
      <c r="S15" s="61">
        <f t="shared" ref="S15:S48" si="25">M15-R15</f>
        <v>20.879999999999988</v>
      </c>
      <c r="T15" s="62">
        <f t="shared" si="10"/>
        <v>0.11599999999999994</v>
      </c>
      <c r="U15" s="68">
        <f t="shared" si="11"/>
        <v>1620</v>
      </c>
      <c r="V15" s="69">
        <f t="shared" si="16"/>
        <v>9222.5</v>
      </c>
      <c r="W15" s="70">
        <v>9</v>
      </c>
      <c r="X15" s="71">
        <f>M15*W15</f>
        <v>215.99999999999989</v>
      </c>
      <c r="Y15" s="72">
        <f t="shared" ref="Y15:Y53" si="26">Y14+X15</f>
        <v>2395.9999999999995</v>
      </c>
      <c r="Z15" s="70">
        <f t="shared" si="13"/>
        <v>7</v>
      </c>
      <c r="AA15" s="139">
        <f t="shared" si="15"/>
        <v>1836</v>
      </c>
      <c r="AB15" s="113">
        <f t="shared" ref="AB15:AB78" si="27">V15+Y15</f>
        <v>11618.5</v>
      </c>
      <c r="AC15" s="114"/>
    </row>
    <row r="16" spans="1:29" ht="11.5" customHeight="1" x14ac:dyDescent="0.3">
      <c r="A16" s="49">
        <v>44026</v>
      </c>
      <c r="B16" s="127" t="s">
        <v>85</v>
      </c>
      <c r="C16" s="49" t="s">
        <v>81</v>
      </c>
      <c r="D16" s="49" t="s">
        <v>66</v>
      </c>
      <c r="E16" s="76" t="s">
        <v>28</v>
      </c>
      <c r="F16" s="73">
        <v>33</v>
      </c>
      <c r="G16" s="51">
        <v>25</v>
      </c>
      <c r="H16" s="67" t="s">
        <v>14</v>
      </c>
      <c r="I16" s="53">
        <f t="shared" si="18"/>
        <v>825</v>
      </c>
      <c r="J16" s="54">
        <v>48</v>
      </c>
      <c r="K16" s="55">
        <f t="shared" si="19"/>
        <v>0.45454545454545453</v>
      </c>
      <c r="L16" s="56">
        <f t="shared" si="20"/>
        <v>15</v>
      </c>
      <c r="M16" s="57">
        <f t="shared" si="3"/>
        <v>375</v>
      </c>
      <c r="N16" s="58">
        <f t="shared" si="4"/>
        <v>3.75</v>
      </c>
      <c r="O16" s="57">
        <f t="shared" si="21"/>
        <v>18.75</v>
      </c>
      <c r="P16" s="59">
        <f t="shared" si="22"/>
        <v>7.5</v>
      </c>
      <c r="Q16" s="60">
        <f t="shared" si="23"/>
        <v>18.75</v>
      </c>
      <c r="R16" s="56">
        <f t="shared" si="24"/>
        <v>48.75</v>
      </c>
      <c r="S16" s="61">
        <f t="shared" si="25"/>
        <v>326.25</v>
      </c>
      <c r="T16" s="62">
        <f t="shared" si="10"/>
        <v>0.39545454545454545</v>
      </c>
      <c r="U16" s="68">
        <f t="shared" si="11"/>
        <v>825</v>
      </c>
      <c r="V16" s="69">
        <f t="shared" si="16"/>
        <v>10047.5</v>
      </c>
      <c r="W16" s="70">
        <v>1</v>
      </c>
      <c r="X16" s="71">
        <f t="shared" ref="X16:X53" si="28">M16*W16</f>
        <v>375</v>
      </c>
      <c r="Y16" s="72">
        <f t="shared" si="26"/>
        <v>2770.9999999999995</v>
      </c>
      <c r="Z16" s="70">
        <f t="shared" si="13"/>
        <v>7</v>
      </c>
      <c r="AA16" s="139">
        <f t="shared" si="15"/>
        <v>1200</v>
      </c>
      <c r="AB16" s="113">
        <f t="shared" si="27"/>
        <v>12818.5</v>
      </c>
      <c r="AC16" s="114"/>
    </row>
    <row r="17" spans="1:29" ht="11.5" customHeight="1" x14ac:dyDescent="0.3">
      <c r="A17" s="49">
        <v>44027</v>
      </c>
      <c r="B17" s="127" t="s">
        <v>86</v>
      </c>
      <c r="C17" s="49" t="s">
        <v>71</v>
      </c>
      <c r="D17" s="49" t="s">
        <v>69</v>
      </c>
      <c r="E17" s="76" t="s">
        <v>29</v>
      </c>
      <c r="F17" s="73">
        <v>5.25</v>
      </c>
      <c r="G17" s="51">
        <v>220</v>
      </c>
      <c r="H17" s="67" t="s">
        <v>14</v>
      </c>
      <c r="I17" s="53">
        <f t="shared" si="18"/>
        <v>1155</v>
      </c>
      <c r="J17" s="54">
        <v>6.8</v>
      </c>
      <c r="K17" s="55">
        <f t="shared" si="19"/>
        <v>0.29523809523809519</v>
      </c>
      <c r="L17" s="56">
        <f t="shared" si="20"/>
        <v>1.5499999999999998</v>
      </c>
      <c r="M17" s="57">
        <f t="shared" si="3"/>
        <v>340.99999999999994</v>
      </c>
      <c r="N17" s="58">
        <f t="shared" si="4"/>
        <v>3.4099999999999997</v>
      </c>
      <c r="O17" s="57">
        <f t="shared" si="21"/>
        <v>17.049999999999997</v>
      </c>
      <c r="P17" s="59">
        <f t="shared" si="22"/>
        <v>6.8199999999999994</v>
      </c>
      <c r="Q17" s="60">
        <f t="shared" si="23"/>
        <v>17.049999999999997</v>
      </c>
      <c r="R17" s="56">
        <f t="shared" si="24"/>
        <v>44.33</v>
      </c>
      <c r="S17" s="61">
        <f t="shared" si="25"/>
        <v>296.66999999999996</v>
      </c>
      <c r="T17" s="62">
        <f t="shared" si="10"/>
        <v>0.25685714285714284</v>
      </c>
      <c r="U17" s="68">
        <f t="shared" si="11"/>
        <v>1155</v>
      </c>
      <c r="V17" s="69">
        <f t="shared" si="16"/>
        <v>11202.5</v>
      </c>
      <c r="W17" s="70">
        <v>1</v>
      </c>
      <c r="X17" s="71">
        <f t="shared" si="28"/>
        <v>340.99999999999994</v>
      </c>
      <c r="Y17" s="72">
        <f t="shared" si="26"/>
        <v>3111.9999999999995</v>
      </c>
      <c r="Z17" s="70">
        <f t="shared" si="13"/>
        <v>7</v>
      </c>
      <c r="AA17" s="139">
        <f t="shared" si="15"/>
        <v>1496</v>
      </c>
      <c r="AB17" s="113">
        <f t="shared" si="27"/>
        <v>14314.5</v>
      </c>
      <c r="AC17" s="114"/>
    </row>
    <row r="18" spans="1:29" ht="11.5" customHeight="1" x14ac:dyDescent="0.3">
      <c r="A18" s="49">
        <v>44027</v>
      </c>
      <c r="B18" s="127" t="s">
        <v>86</v>
      </c>
      <c r="C18" s="49" t="s">
        <v>71</v>
      </c>
      <c r="D18" s="49" t="s">
        <v>69</v>
      </c>
      <c r="E18" s="76" t="s">
        <v>26</v>
      </c>
      <c r="F18" s="73">
        <v>15.5</v>
      </c>
      <c r="G18" s="51">
        <v>5</v>
      </c>
      <c r="H18" s="67" t="s">
        <v>14</v>
      </c>
      <c r="I18" s="53">
        <f t="shared" si="18"/>
        <v>77.5</v>
      </c>
      <c r="J18" s="54">
        <v>18.5</v>
      </c>
      <c r="K18" s="55">
        <f t="shared" si="19"/>
        <v>0.19354838709677419</v>
      </c>
      <c r="L18" s="56">
        <f t="shared" si="20"/>
        <v>3</v>
      </c>
      <c r="M18" s="57">
        <f t="shared" si="3"/>
        <v>15</v>
      </c>
      <c r="N18" s="58">
        <f t="shared" si="4"/>
        <v>0.15</v>
      </c>
      <c r="O18" s="57">
        <f t="shared" si="21"/>
        <v>0.75</v>
      </c>
      <c r="P18" s="59">
        <f t="shared" si="22"/>
        <v>0.3</v>
      </c>
      <c r="Q18" s="60">
        <f t="shared" si="23"/>
        <v>0.75</v>
      </c>
      <c r="R18" s="56">
        <f t="shared" si="24"/>
        <v>1.95</v>
      </c>
      <c r="S18" s="61">
        <f t="shared" si="25"/>
        <v>13.05</v>
      </c>
      <c r="T18" s="62">
        <f t="shared" si="10"/>
        <v>0.16838709677419356</v>
      </c>
      <c r="U18" s="68">
        <f t="shared" si="11"/>
        <v>310</v>
      </c>
      <c r="V18" s="69">
        <f t="shared" si="16"/>
        <v>11512.5</v>
      </c>
      <c r="W18" s="70">
        <v>4</v>
      </c>
      <c r="X18" s="71">
        <f t="shared" si="28"/>
        <v>60</v>
      </c>
      <c r="Y18" s="72">
        <f t="shared" si="26"/>
        <v>3171.9999999999995</v>
      </c>
      <c r="Z18" s="70">
        <f t="shared" si="13"/>
        <v>7</v>
      </c>
      <c r="AA18" s="139">
        <f t="shared" si="15"/>
        <v>370</v>
      </c>
      <c r="AB18" s="113">
        <f t="shared" si="27"/>
        <v>14684.5</v>
      </c>
      <c r="AC18" s="114"/>
    </row>
    <row r="19" spans="1:29" ht="11.5" customHeight="1" x14ac:dyDescent="0.3">
      <c r="A19" s="49">
        <v>44027</v>
      </c>
      <c r="B19" s="127" t="s">
        <v>86</v>
      </c>
      <c r="C19" s="49" t="s">
        <v>71</v>
      </c>
      <c r="D19" s="49" t="s">
        <v>69</v>
      </c>
      <c r="E19" s="74" t="s">
        <v>171</v>
      </c>
      <c r="F19" s="75">
        <v>4.5</v>
      </c>
      <c r="G19" s="51">
        <v>40</v>
      </c>
      <c r="H19" s="67" t="s">
        <v>14</v>
      </c>
      <c r="I19" s="53">
        <f t="shared" si="18"/>
        <v>180</v>
      </c>
      <c r="J19" s="54">
        <v>5.8</v>
      </c>
      <c r="K19" s="55">
        <f t="shared" si="19"/>
        <v>0.28888888888888886</v>
      </c>
      <c r="L19" s="56">
        <f t="shared" si="20"/>
        <v>1.2999999999999998</v>
      </c>
      <c r="M19" s="57">
        <f t="shared" si="3"/>
        <v>51.999999999999993</v>
      </c>
      <c r="N19" s="58">
        <f t="shared" si="4"/>
        <v>0.51999999999999991</v>
      </c>
      <c r="O19" s="57">
        <f t="shared" si="21"/>
        <v>2.5999999999999996</v>
      </c>
      <c r="P19" s="59">
        <f t="shared" si="22"/>
        <v>1.0399999999999998</v>
      </c>
      <c r="Q19" s="60">
        <f t="shared" si="23"/>
        <v>2.5999999999999996</v>
      </c>
      <c r="R19" s="56">
        <f t="shared" si="24"/>
        <v>6.7599999999999989</v>
      </c>
      <c r="S19" s="61">
        <f t="shared" si="25"/>
        <v>45.239999999999995</v>
      </c>
      <c r="T19" s="62">
        <f t="shared" si="10"/>
        <v>0.2513333333333333</v>
      </c>
      <c r="U19" s="68">
        <f t="shared" si="11"/>
        <v>180</v>
      </c>
      <c r="V19" s="69">
        <f t="shared" si="16"/>
        <v>11692.5</v>
      </c>
      <c r="W19" s="70">
        <v>1</v>
      </c>
      <c r="X19" s="71">
        <f t="shared" si="28"/>
        <v>51.999999999999993</v>
      </c>
      <c r="Y19" s="72">
        <f t="shared" si="26"/>
        <v>3223.9999999999995</v>
      </c>
      <c r="Z19" s="70">
        <f t="shared" si="13"/>
        <v>7</v>
      </c>
      <c r="AA19" s="139">
        <f t="shared" si="15"/>
        <v>232</v>
      </c>
      <c r="AB19" s="113">
        <f t="shared" si="27"/>
        <v>14916.5</v>
      </c>
      <c r="AC19" s="114"/>
    </row>
    <row r="20" spans="1:29" ht="11.5" customHeight="1" x14ac:dyDescent="0.3">
      <c r="A20" s="49">
        <v>44044</v>
      </c>
      <c r="B20" s="127" t="s">
        <v>87</v>
      </c>
      <c r="C20" s="49" t="s">
        <v>83</v>
      </c>
      <c r="D20" s="49" t="s">
        <v>84</v>
      </c>
      <c r="E20" s="104" t="s">
        <v>29</v>
      </c>
      <c r="F20" s="75">
        <v>5.25</v>
      </c>
      <c r="G20" s="51">
        <v>220</v>
      </c>
      <c r="H20" s="67" t="s">
        <v>14</v>
      </c>
      <c r="I20" s="53">
        <f t="shared" si="18"/>
        <v>1155</v>
      </c>
      <c r="J20" s="54">
        <v>5.7</v>
      </c>
      <c r="K20" s="55">
        <f t="shared" si="19"/>
        <v>8.5714285714285743E-2</v>
      </c>
      <c r="L20" s="56">
        <f t="shared" si="20"/>
        <v>0.45000000000000018</v>
      </c>
      <c r="M20" s="57">
        <f t="shared" si="3"/>
        <v>99.000000000000043</v>
      </c>
      <c r="N20" s="58">
        <f t="shared" ref="N20:N26" si="29">M20*$N$3</f>
        <v>0.99000000000000044</v>
      </c>
      <c r="O20" s="57">
        <f t="shared" ref="O20:O26" si="30">M20*$O$3</f>
        <v>4.9500000000000028</v>
      </c>
      <c r="P20" s="59">
        <f t="shared" ref="P20:P26" si="31">M20*$P$3</f>
        <v>1.9800000000000009</v>
      </c>
      <c r="Q20" s="60">
        <f t="shared" ref="Q20:Q26" si="32">M20*$Q$3</f>
        <v>4.9500000000000028</v>
      </c>
      <c r="R20" s="56">
        <f t="shared" ref="R20:R26" si="33">N20+O20+P20+Q20</f>
        <v>12.870000000000006</v>
      </c>
      <c r="S20" s="61">
        <f t="shared" ref="S20:S26" si="34">M20-R20</f>
        <v>86.130000000000038</v>
      </c>
      <c r="T20" s="62">
        <f t="shared" si="10"/>
        <v>7.4571428571428608E-2</v>
      </c>
      <c r="U20" s="68">
        <f t="shared" si="11"/>
        <v>2310</v>
      </c>
      <c r="V20" s="69">
        <f t="shared" si="16"/>
        <v>14002.5</v>
      </c>
      <c r="W20" s="70">
        <v>2</v>
      </c>
      <c r="X20" s="71">
        <f t="shared" si="28"/>
        <v>198.00000000000009</v>
      </c>
      <c r="Y20" s="72">
        <f t="shared" si="26"/>
        <v>3421.9999999999995</v>
      </c>
      <c r="Z20" s="70">
        <f t="shared" si="13"/>
        <v>8</v>
      </c>
      <c r="AA20" s="139">
        <f t="shared" si="15"/>
        <v>2508</v>
      </c>
      <c r="AB20" s="113">
        <f t="shared" si="27"/>
        <v>17424.5</v>
      </c>
      <c r="AC20" s="114"/>
    </row>
    <row r="21" spans="1:29" ht="11.5" customHeight="1" x14ac:dyDescent="0.3">
      <c r="A21" s="49">
        <v>44050</v>
      </c>
      <c r="B21" s="127" t="s">
        <v>88</v>
      </c>
      <c r="C21" s="49" t="s">
        <v>83</v>
      </c>
      <c r="D21" s="49" t="s">
        <v>84</v>
      </c>
      <c r="E21" s="104" t="s">
        <v>29</v>
      </c>
      <c r="F21" s="75">
        <v>5.25</v>
      </c>
      <c r="G21" s="51">
        <v>220</v>
      </c>
      <c r="H21" s="67" t="s">
        <v>14</v>
      </c>
      <c r="I21" s="53">
        <f t="shared" si="18"/>
        <v>1155</v>
      </c>
      <c r="J21" s="54">
        <v>5.7</v>
      </c>
      <c r="K21" s="55">
        <f t="shared" si="19"/>
        <v>8.5714285714285743E-2</v>
      </c>
      <c r="L21" s="56">
        <f t="shared" si="20"/>
        <v>0.45000000000000018</v>
      </c>
      <c r="M21" s="57">
        <f t="shared" si="3"/>
        <v>99.000000000000043</v>
      </c>
      <c r="N21" s="58">
        <f t="shared" si="29"/>
        <v>0.99000000000000044</v>
      </c>
      <c r="O21" s="57">
        <f t="shared" si="30"/>
        <v>4.9500000000000028</v>
      </c>
      <c r="P21" s="59">
        <f t="shared" si="31"/>
        <v>1.9800000000000009</v>
      </c>
      <c r="Q21" s="60">
        <f t="shared" si="32"/>
        <v>4.9500000000000028</v>
      </c>
      <c r="R21" s="56">
        <f t="shared" si="33"/>
        <v>12.870000000000006</v>
      </c>
      <c r="S21" s="61">
        <f t="shared" si="34"/>
        <v>86.130000000000038</v>
      </c>
      <c r="T21" s="62">
        <f t="shared" si="10"/>
        <v>7.4571428571428608E-2</v>
      </c>
      <c r="U21" s="68">
        <f t="shared" si="11"/>
        <v>2310</v>
      </c>
      <c r="V21" s="69">
        <f t="shared" si="16"/>
        <v>16312.5</v>
      </c>
      <c r="W21" s="70">
        <v>2</v>
      </c>
      <c r="X21" s="71">
        <f t="shared" si="28"/>
        <v>198.00000000000009</v>
      </c>
      <c r="Y21" s="72">
        <f t="shared" si="26"/>
        <v>3619.9999999999995</v>
      </c>
      <c r="Z21" s="70">
        <f t="shared" si="13"/>
        <v>8</v>
      </c>
      <c r="AA21" s="139">
        <f t="shared" si="15"/>
        <v>2508</v>
      </c>
      <c r="AB21" s="113">
        <f t="shared" si="27"/>
        <v>19932.5</v>
      </c>
      <c r="AC21" s="114"/>
    </row>
    <row r="22" spans="1:29" ht="11.5" customHeight="1" x14ac:dyDescent="0.3">
      <c r="A22" s="49">
        <v>44051</v>
      </c>
      <c r="B22" s="127" t="s">
        <v>89</v>
      </c>
      <c r="C22" s="49" t="s">
        <v>83</v>
      </c>
      <c r="D22" s="49" t="s">
        <v>84</v>
      </c>
      <c r="E22" s="104" t="s">
        <v>43</v>
      </c>
      <c r="F22" s="75">
        <v>4.7</v>
      </c>
      <c r="G22" s="51">
        <v>30</v>
      </c>
      <c r="H22" s="67" t="s">
        <v>14</v>
      </c>
      <c r="I22" s="53">
        <f t="shared" si="18"/>
        <v>141</v>
      </c>
      <c r="J22" s="54">
        <v>5.4</v>
      </c>
      <c r="K22" s="55">
        <f>(J22-F22)/F22</f>
        <v>0.14893617021276598</v>
      </c>
      <c r="L22" s="56">
        <f t="shared" si="20"/>
        <v>0.70000000000000018</v>
      </c>
      <c r="M22" s="57">
        <f t="shared" si="3"/>
        <v>21.000000000000007</v>
      </c>
      <c r="N22" s="58">
        <f t="shared" si="29"/>
        <v>0.21000000000000008</v>
      </c>
      <c r="O22" s="57">
        <f t="shared" si="30"/>
        <v>1.0500000000000005</v>
      </c>
      <c r="P22" s="59">
        <f t="shared" si="31"/>
        <v>0.42000000000000015</v>
      </c>
      <c r="Q22" s="60">
        <f t="shared" si="32"/>
        <v>1.0500000000000005</v>
      </c>
      <c r="R22" s="56">
        <f t="shared" si="33"/>
        <v>2.7300000000000013</v>
      </c>
      <c r="S22" s="61">
        <f t="shared" si="34"/>
        <v>18.270000000000007</v>
      </c>
      <c r="T22" s="62">
        <f t="shared" si="10"/>
        <v>0.12957446808510642</v>
      </c>
      <c r="U22" s="68">
        <f t="shared" si="11"/>
        <v>282</v>
      </c>
      <c r="V22" s="69">
        <f t="shared" si="16"/>
        <v>16594.5</v>
      </c>
      <c r="W22" s="70">
        <v>2</v>
      </c>
      <c r="X22" s="71">
        <f t="shared" si="28"/>
        <v>42.000000000000014</v>
      </c>
      <c r="Y22" s="72">
        <f t="shared" si="26"/>
        <v>3661.9999999999995</v>
      </c>
      <c r="Z22" s="70">
        <f t="shared" si="13"/>
        <v>8</v>
      </c>
      <c r="AA22" s="139">
        <f t="shared" si="15"/>
        <v>324</v>
      </c>
      <c r="AB22" s="113">
        <f t="shared" si="27"/>
        <v>20256.5</v>
      </c>
      <c r="AC22" s="114"/>
    </row>
    <row r="23" spans="1:29" ht="11.5" customHeight="1" x14ac:dyDescent="0.3">
      <c r="A23" s="49">
        <v>44053</v>
      </c>
      <c r="B23" s="127" t="s">
        <v>90</v>
      </c>
      <c r="C23" s="49" t="s">
        <v>91</v>
      </c>
      <c r="D23" s="49" t="s">
        <v>64</v>
      </c>
      <c r="E23" s="104" t="s">
        <v>29</v>
      </c>
      <c r="F23" s="75">
        <v>5.25</v>
      </c>
      <c r="G23" s="51">
        <v>220</v>
      </c>
      <c r="H23" s="67" t="s">
        <v>14</v>
      </c>
      <c r="I23" s="53">
        <f t="shared" si="18"/>
        <v>1155</v>
      </c>
      <c r="J23" s="54">
        <v>6.8</v>
      </c>
      <c r="K23" s="55">
        <f t="shared" ref="K23:K25" si="35">(J23-F23)/F23</f>
        <v>0.29523809523809519</v>
      </c>
      <c r="L23" s="56">
        <f t="shared" si="20"/>
        <v>1.5499999999999998</v>
      </c>
      <c r="M23" s="57">
        <f t="shared" si="3"/>
        <v>340.99999999999994</v>
      </c>
      <c r="N23" s="58">
        <f t="shared" si="29"/>
        <v>3.4099999999999997</v>
      </c>
      <c r="O23" s="57">
        <f t="shared" si="30"/>
        <v>17.049999999999997</v>
      </c>
      <c r="P23" s="59">
        <f t="shared" si="31"/>
        <v>6.8199999999999994</v>
      </c>
      <c r="Q23" s="60">
        <f t="shared" si="32"/>
        <v>17.049999999999997</v>
      </c>
      <c r="R23" s="56">
        <f t="shared" si="33"/>
        <v>44.33</v>
      </c>
      <c r="S23" s="61">
        <f t="shared" si="34"/>
        <v>296.66999999999996</v>
      </c>
      <c r="T23" s="62">
        <f t="shared" si="10"/>
        <v>0.25685714285714284</v>
      </c>
      <c r="U23" s="68">
        <f t="shared" si="11"/>
        <v>1155</v>
      </c>
      <c r="V23" s="69">
        <f t="shared" si="16"/>
        <v>17749.5</v>
      </c>
      <c r="W23" s="70">
        <v>1</v>
      </c>
      <c r="X23" s="71">
        <f t="shared" si="28"/>
        <v>340.99999999999994</v>
      </c>
      <c r="Y23" s="72">
        <f t="shared" si="26"/>
        <v>4002.9999999999995</v>
      </c>
      <c r="Z23" s="70">
        <f t="shared" si="13"/>
        <v>8</v>
      </c>
      <c r="AA23" s="139">
        <f t="shared" si="15"/>
        <v>1496</v>
      </c>
      <c r="AB23" s="113">
        <f t="shared" si="27"/>
        <v>21752.5</v>
      </c>
      <c r="AC23" s="114"/>
    </row>
    <row r="24" spans="1:29" ht="11.5" customHeight="1" x14ac:dyDescent="0.3">
      <c r="A24" s="49">
        <v>44053</v>
      </c>
      <c r="B24" s="127" t="s">
        <v>90</v>
      </c>
      <c r="C24" s="49" t="s">
        <v>91</v>
      </c>
      <c r="D24" s="49" t="s">
        <v>64</v>
      </c>
      <c r="E24" s="104" t="s">
        <v>31</v>
      </c>
      <c r="F24" s="75">
        <v>15.5</v>
      </c>
      <c r="G24" s="51">
        <v>5</v>
      </c>
      <c r="H24" s="67" t="s">
        <v>14</v>
      </c>
      <c r="I24" s="53">
        <f t="shared" si="18"/>
        <v>77.5</v>
      </c>
      <c r="J24" s="54">
        <v>18</v>
      </c>
      <c r="K24" s="55">
        <f t="shared" si="35"/>
        <v>0.16129032258064516</v>
      </c>
      <c r="L24" s="56">
        <f t="shared" si="20"/>
        <v>2.5</v>
      </c>
      <c r="M24" s="57">
        <f t="shared" si="3"/>
        <v>12.5</v>
      </c>
      <c r="N24" s="58">
        <f t="shared" si="29"/>
        <v>0.125</v>
      </c>
      <c r="O24" s="57">
        <f t="shared" si="30"/>
        <v>0.625</v>
      </c>
      <c r="P24" s="59">
        <f t="shared" si="31"/>
        <v>0.25</v>
      </c>
      <c r="Q24" s="60">
        <f t="shared" si="32"/>
        <v>0.625</v>
      </c>
      <c r="R24" s="56">
        <f t="shared" si="33"/>
        <v>1.625</v>
      </c>
      <c r="S24" s="61">
        <f t="shared" si="34"/>
        <v>10.875</v>
      </c>
      <c r="T24" s="62">
        <f t="shared" si="10"/>
        <v>0.14032258064516129</v>
      </c>
      <c r="U24" s="68">
        <f t="shared" si="11"/>
        <v>77.5</v>
      </c>
      <c r="V24" s="69">
        <f>V23+U24</f>
        <v>17827</v>
      </c>
      <c r="W24" s="70">
        <v>1</v>
      </c>
      <c r="X24" s="71">
        <f t="shared" si="28"/>
        <v>12.5</v>
      </c>
      <c r="Y24" s="72">
        <f t="shared" si="26"/>
        <v>4015.4999999999995</v>
      </c>
      <c r="Z24" s="70">
        <f t="shared" si="13"/>
        <v>8</v>
      </c>
      <c r="AA24" s="139">
        <f t="shared" si="15"/>
        <v>90</v>
      </c>
      <c r="AB24" s="113">
        <f t="shared" si="27"/>
        <v>21842.5</v>
      </c>
      <c r="AC24" s="114"/>
    </row>
    <row r="25" spans="1:29" ht="11.5" customHeight="1" x14ac:dyDescent="0.3">
      <c r="A25" s="49">
        <v>44053</v>
      </c>
      <c r="B25" s="127" t="s">
        <v>92</v>
      </c>
      <c r="C25" s="49" t="s">
        <v>81</v>
      </c>
      <c r="D25" s="49" t="s">
        <v>66</v>
      </c>
      <c r="E25" s="74" t="s">
        <v>29</v>
      </c>
      <c r="F25" s="75">
        <v>5.25</v>
      </c>
      <c r="G25" s="51">
        <v>220</v>
      </c>
      <c r="H25" s="67" t="s">
        <v>14</v>
      </c>
      <c r="I25" s="53">
        <f t="shared" si="18"/>
        <v>1155</v>
      </c>
      <c r="J25" s="54">
        <v>6.9</v>
      </c>
      <c r="K25" s="55">
        <f t="shared" si="35"/>
        <v>0.31428571428571433</v>
      </c>
      <c r="L25" s="56">
        <f t="shared" si="20"/>
        <v>1.6500000000000004</v>
      </c>
      <c r="M25" s="57">
        <f t="shared" si="3"/>
        <v>363.00000000000006</v>
      </c>
      <c r="N25" s="58">
        <f t="shared" si="29"/>
        <v>3.6300000000000008</v>
      </c>
      <c r="O25" s="57">
        <f t="shared" si="30"/>
        <v>18.150000000000002</v>
      </c>
      <c r="P25" s="59">
        <f t="shared" si="31"/>
        <v>7.2600000000000016</v>
      </c>
      <c r="Q25" s="60">
        <f t="shared" si="32"/>
        <v>18.150000000000002</v>
      </c>
      <c r="R25" s="56">
        <f t="shared" si="33"/>
        <v>47.190000000000005</v>
      </c>
      <c r="S25" s="61">
        <f t="shared" si="34"/>
        <v>315.81000000000006</v>
      </c>
      <c r="T25" s="62">
        <f t="shared" si="10"/>
        <v>0.27342857142857147</v>
      </c>
      <c r="U25" s="68">
        <f t="shared" si="11"/>
        <v>2310</v>
      </c>
      <c r="V25" s="69">
        <f t="shared" si="16"/>
        <v>20137</v>
      </c>
      <c r="W25" s="70">
        <v>2</v>
      </c>
      <c r="X25" s="71">
        <f t="shared" si="28"/>
        <v>726.00000000000011</v>
      </c>
      <c r="Y25" s="72">
        <f t="shared" si="26"/>
        <v>4741.5</v>
      </c>
      <c r="Z25" s="70">
        <f t="shared" si="13"/>
        <v>8</v>
      </c>
      <c r="AA25" s="139">
        <f t="shared" si="15"/>
        <v>3036</v>
      </c>
      <c r="AB25" s="113">
        <f t="shared" si="27"/>
        <v>24878.5</v>
      </c>
      <c r="AC25" s="114"/>
    </row>
    <row r="26" spans="1:29" ht="11.5" customHeight="1" x14ac:dyDescent="0.3">
      <c r="A26" s="49">
        <v>44053</v>
      </c>
      <c r="B26" s="127" t="s">
        <v>92</v>
      </c>
      <c r="C26" s="49" t="s">
        <v>81</v>
      </c>
      <c r="D26" s="49" t="s">
        <v>66</v>
      </c>
      <c r="E26" s="74" t="s">
        <v>31</v>
      </c>
      <c r="F26" s="75">
        <v>15.5</v>
      </c>
      <c r="G26" s="51">
        <v>5</v>
      </c>
      <c r="H26" s="67" t="s">
        <v>14</v>
      </c>
      <c r="I26" s="53">
        <f t="shared" si="18"/>
        <v>77.5</v>
      </c>
      <c r="J26" s="54">
        <v>18.5</v>
      </c>
      <c r="K26" s="55">
        <f t="shared" si="19"/>
        <v>0.19354838709677419</v>
      </c>
      <c r="L26" s="56">
        <f t="shared" si="20"/>
        <v>3</v>
      </c>
      <c r="M26" s="57">
        <f t="shared" si="3"/>
        <v>15</v>
      </c>
      <c r="N26" s="58">
        <f t="shared" si="29"/>
        <v>0.15</v>
      </c>
      <c r="O26" s="57">
        <f t="shared" si="30"/>
        <v>0.75</v>
      </c>
      <c r="P26" s="59">
        <f t="shared" si="31"/>
        <v>0.3</v>
      </c>
      <c r="Q26" s="60">
        <f t="shared" si="32"/>
        <v>0.75</v>
      </c>
      <c r="R26" s="56">
        <f t="shared" si="33"/>
        <v>1.95</v>
      </c>
      <c r="S26" s="61">
        <f t="shared" si="34"/>
        <v>13.05</v>
      </c>
      <c r="T26" s="62">
        <f t="shared" si="10"/>
        <v>0.16838709677419356</v>
      </c>
      <c r="U26" s="68">
        <f t="shared" si="11"/>
        <v>310</v>
      </c>
      <c r="V26" s="69">
        <f t="shared" si="16"/>
        <v>20447</v>
      </c>
      <c r="W26" s="70">
        <v>4</v>
      </c>
      <c r="X26" s="71">
        <f t="shared" si="28"/>
        <v>60</v>
      </c>
      <c r="Y26" s="72">
        <f t="shared" si="26"/>
        <v>4801.5</v>
      </c>
      <c r="Z26" s="70">
        <f t="shared" si="13"/>
        <v>8</v>
      </c>
      <c r="AA26" s="139">
        <f t="shared" si="15"/>
        <v>370</v>
      </c>
      <c r="AB26" s="113">
        <f t="shared" si="27"/>
        <v>25248.5</v>
      </c>
      <c r="AC26" s="114"/>
    </row>
    <row r="27" spans="1:29" ht="11.5" customHeight="1" x14ac:dyDescent="0.3">
      <c r="A27" s="49">
        <v>44055</v>
      </c>
      <c r="B27" s="127" t="s">
        <v>93</v>
      </c>
      <c r="C27" s="49" t="s">
        <v>71</v>
      </c>
      <c r="D27" s="49" t="s">
        <v>69</v>
      </c>
      <c r="E27" s="104" t="s">
        <v>29</v>
      </c>
      <c r="F27" s="75">
        <v>5.25</v>
      </c>
      <c r="G27" s="51">
        <v>220</v>
      </c>
      <c r="H27" s="67" t="s">
        <v>14</v>
      </c>
      <c r="I27" s="53">
        <f t="shared" si="18"/>
        <v>1155</v>
      </c>
      <c r="J27" s="54">
        <v>6.8</v>
      </c>
      <c r="K27" s="55">
        <f t="shared" si="19"/>
        <v>0.29523809523809519</v>
      </c>
      <c r="L27" s="56">
        <f t="shared" si="20"/>
        <v>1.5499999999999998</v>
      </c>
      <c r="M27" s="57">
        <f t="shared" si="3"/>
        <v>340.99999999999994</v>
      </c>
      <c r="N27" s="58">
        <f t="shared" ref="N27:N45" si="36">M27*$N$3</f>
        <v>3.4099999999999997</v>
      </c>
      <c r="O27" s="57">
        <f t="shared" ref="O27:O45" si="37">M27*$O$3</f>
        <v>17.049999999999997</v>
      </c>
      <c r="P27" s="59">
        <f t="shared" ref="P27:P45" si="38">M27*$P$3</f>
        <v>6.8199999999999994</v>
      </c>
      <c r="Q27" s="60">
        <f t="shared" ref="Q27:Q45" si="39">M27*$Q$3</f>
        <v>17.049999999999997</v>
      </c>
      <c r="R27" s="56">
        <f t="shared" ref="R27:R45" si="40">N27+O27+P27+Q27</f>
        <v>44.33</v>
      </c>
      <c r="S27" s="61">
        <f t="shared" ref="S27:S45" si="41">M27-R27</f>
        <v>296.66999999999996</v>
      </c>
      <c r="T27" s="62">
        <f t="shared" si="10"/>
        <v>0.25685714285714284</v>
      </c>
      <c r="U27" s="68">
        <f t="shared" si="11"/>
        <v>1155</v>
      </c>
      <c r="V27" s="69">
        <f t="shared" si="16"/>
        <v>21602</v>
      </c>
      <c r="W27" s="70">
        <v>1</v>
      </c>
      <c r="X27" s="71">
        <f>M27*W27</f>
        <v>340.99999999999994</v>
      </c>
      <c r="Y27" s="72">
        <f t="shared" si="26"/>
        <v>5142.5</v>
      </c>
      <c r="Z27" s="70">
        <f t="shared" si="13"/>
        <v>8</v>
      </c>
      <c r="AA27" s="139">
        <f t="shared" si="15"/>
        <v>1496</v>
      </c>
      <c r="AB27" s="113">
        <f t="shared" si="27"/>
        <v>26744.5</v>
      </c>
      <c r="AC27" s="114"/>
    </row>
    <row r="28" spans="1:29" ht="11.5" customHeight="1" x14ac:dyDescent="0.3">
      <c r="A28" s="49">
        <v>44055</v>
      </c>
      <c r="B28" s="127" t="s">
        <v>93</v>
      </c>
      <c r="C28" s="49" t="s">
        <v>71</v>
      </c>
      <c r="D28" s="49" t="s">
        <v>69</v>
      </c>
      <c r="E28" s="106" t="s">
        <v>17</v>
      </c>
      <c r="F28" s="75">
        <v>4.7</v>
      </c>
      <c r="G28" s="51">
        <v>37</v>
      </c>
      <c r="H28" s="67" t="s">
        <v>14</v>
      </c>
      <c r="I28" s="53">
        <f t="shared" si="18"/>
        <v>173.9</v>
      </c>
      <c r="J28" s="54">
        <v>6.5</v>
      </c>
      <c r="K28" s="55">
        <f t="shared" si="19"/>
        <v>0.38297872340425526</v>
      </c>
      <c r="L28" s="56">
        <f t="shared" si="20"/>
        <v>1.7999999999999998</v>
      </c>
      <c r="M28" s="57">
        <f t="shared" si="3"/>
        <v>66.599999999999994</v>
      </c>
      <c r="N28" s="58">
        <f t="shared" si="36"/>
        <v>0.66599999999999993</v>
      </c>
      <c r="O28" s="57">
        <f t="shared" si="37"/>
        <v>3.33</v>
      </c>
      <c r="P28" s="59">
        <f t="shared" si="38"/>
        <v>1.3319999999999999</v>
      </c>
      <c r="Q28" s="60">
        <f t="shared" si="39"/>
        <v>3.33</v>
      </c>
      <c r="R28" s="56">
        <f t="shared" si="40"/>
        <v>8.6579999999999995</v>
      </c>
      <c r="S28" s="61">
        <f t="shared" si="41"/>
        <v>57.941999999999993</v>
      </c>
      <c r="T28" s="62">
        <f t="shared" si="10"/>
        <v>0.33319148936170206</v>
      </c>
      <c r="U28" s="68">
        <f t="shared" si="11"/>
        <v>695.6</v>
      </c>
      <c r="V28" s="69">
        <f t="shared" si="16"/>
        <v>22297.599999999999</v>
      </c>
      <c r="W28" s="70">
        <v>4</v>
      </c>
      <c r="X28" s="71">
        <f t="shared" si="28"/>
        <v>266.39999999999998</v>
      </c>
      <c r="Y28" s="72">
        <f t="shared" si="26"/>
        <v>5408.9</v>
      </c>
      <c r="Z28" s="70">
        <f t="shared" si="13"/>
        <v>8</v>
      </c>
      <c r="AA28" s="139">
        <f t="shared" si="15"/>
        <v>962</v>
      </c>
      <c r="AB28" s="113">
        <f t="shared" si="27"/>
        <v>27706.5</v>
      </c>
      <c r="AC28" s="114"/>
    </row>
    <row r="29" spans="1:29" ht="11.5" customHeight="1" x14ac:dyDescent="0.3">
      <c r="A29" s="49">
        <v>44055</v>
      </c>
      <c r="B29" s="127" t="s">
        <v>93</v>
      </c>
      <c r="C29" s="49" t="s">
        <v>71</v>
      </c>
      <c r="D29" s="49" t="s">
        <v>69</v>
      </c>
      <c r="E29" s="74" t="s">
        <v>171</v>
      </c>
      <c r="F29" s="75">
        <v>4.5</v>
      </c>
      <c r="G29" s="51">
        <v>40</v>
      </c>
      <c r="H29" s="67" t="s">
        <v>14</v>
      </c>
      <c r="I29" s="53">
        <f t="shared" si="18"/>
        <v>180</v>
      </c>
      <c r="J29" s="54">
        <v>5.8</v>
      </c>
      <c r="K29" s="55">
        <f t="shared" si="19"/>
        <v>0.28888888888888886</v>
      </c>
      <c r="L29" s="56">
        <f t="shared" si="20"/>
        <v>1.2999999999999998</v>
      </c>
      <c r="M29" s="57">
        <f t="shared" si="3"/>
        <v>51.999999999999993</v>
      </c>
      <c r="N29" s="58">
        <f t="shared" si="36"/>
        <v>0.51999999999999991</v>
      </c>
      <c r="O29" s="57">
        <f t="shared" si="37"/>
        <v>2.5999999999999996</v>
      </c>
      <c r="P29" s="59">
        <f t="shared" si="38"/>
        <v>1.0399999999999998</v>
      </c>
      <c r="Q29" s="60">
        <f t="shared" si="39"/>
        <v>2.5999999999999996</v>
      </c>
      <c r="R29" s="56">
        <f t="shared" si="40"/>
        <v>6.7599999999999989</v>
      </c>
      <c r="S29" s="61">
        <f t="shared" si="41"/>
        <v>45.239999999999995</v>
      </c>
      <c r="T29" s="62">
        <f t="shared" si="10"/>
        <v>0.2513333333333333</v>
      </c>
      <c r="U29" s="68">
        <f t="shared" si="11"/>
        <v>360</v>
      </c>
      <c r="V29" s="69">
        <f t="shared" si="16"/>
        <v>22657.599999999999</v>
      </c>
      <c r="W29" s="70">
        <v>2</v>
      </c>
      <c r="X29" s="71">
        <f t="shared" si="28"/>
        <v>103.99999999999999</v>
      </c>
      <c r="Y29" s="72">
        <f t="shared" si="26"/>
        <v>5512.9</v>
      </c>
      <c r="Z29" s="70">
        <f t="shared" si="13"/>
        <v>8</v>
      </c>
      <c r="AA29" s="139">
        <f t="shared" si="15"/>
        <v>464</v>
      </c>
      <c r="AB29" s="113">
        <f t="shared" si="27"/>
        <v>28170.5</v>
      </c>
      <c r="AC29" s="114"/>
    </row>
    <row r="30" spans="1:29" ht="11.5" customHeight="1" x14ac:dyDescent="0.3">
      <c r="A30" s="49">
        <v>44056</v>
      </c>
      <c r="B30" s="127" t="s">
        <v>94</v>
      </c>
      <c r="C30" s="49" t="s">
        <v>71</v>
      </c>
      <c r="D30" s="49" t="s">
        <v>69</v>
      </c>
      <c r="E30" s="106" t="s">
        <v>75</v>
      </c>
      <c r="F30" s="75">
        <v>8.8000000000000007</v>
      </c>
      <c r="G30" s="51">
        <v>20</v>
      </c>
      <c r="H30" s="67" t="s">
        <v>14</v>
      </c>
      <c r="I30" s="53">
        <f t="shared" si="18"/>
        <v>176</v>
      </c>
      <c r="J30" s="54">
        <v>12</v>
      </c>
      <c r="K30" s="55">
        <f t="shared" si="19"/>
        <v>0.36363636363636354</v>
      </c>
      <c r="L30" s="56">
        <f t="shared" si="20"/>
        <v>3.1999999999999993</v>
      </c>
      <c r="M30" s="57">
        <f t="shared" si="3"/>
        <v>63.999999999999986</v>
      </c>
      <c r="N30" s="58">
        <f t="shared" si="36"/>
        <v>0.6399999999999999</v>
      </c>
      <c r="O30" s="57">
        <f t="shared" si="37"/>
        <v>3.1999999999999993</v>
      </c>
      <c r="P30" s="59">
        <f t="shared" si="38"/>
        <v>1.2799999999999998</v>
      </c>
      <c r="Q30" s="60">
        <f t="shared" si="39"/>
        <v>3.1999999999999993</v>
      </c>
      <c r="R30" s="56">
        <f t="shared" si="40"/>
        <v>8.3199999999999985</v>
      </c>
      <c r="S30" s="61">
        <f t="shared" si="41"/>
        <v>55.679999999999986</v>
      </c>
      <c r="T30" s="62">
        <f t="shared" si="10"/>
        <v>0.31636363636363629</v>
      </c>
      <c r="U30" s="68">
        <f t="shared" si="11"/>
        <v>704</v>
      </c>
      <c r="V30" s="69">
        <f>V29+U30</f>
        <v>23361.599999999999</v>
      </c>
      <c r="W30" s="70">
        <v>4</v>
      </c>
      <c r="X30" s="71">
        <f>M30*W30</f>
        <v>255.99999999999994</v>
      </c>
      <c r="Y30" s="72">
        <f t="shared" si="26"/>
        <v>5768.9</v>
      </c>
      <c r="Z30" s="70">
        <f t="shared" si="13"/>
        <v>8</v>
      </c>
      <c r="AA30" s="139">
        <f t="shared" si="15"/>
        <v>960</v>
      </c>
      <c r="AB30" s="113">
        <f t="shared" si="27"/>
        <v>29130.5</v>
      </c>
      <c r="AC30" s="114"/>
    </row>
    <row r="31" spans="1:29" ht="11.5" customHeight="1" x14ac:dyDescent="0.3">
      <c r="A31" s="49">
        <v>44062</v>
      </c>
      <c r="B31" s="127" t="s">
        <v>95</v>
      </c>
      <c r="C31" s="49" t="s">
        <v>81</v>
      </c>
      <c r="D31" s="49" t="s">
        <v>66</v>
      </c>
      <c r="E31" s="74" t="s">
        <v>39</v>
      </c>
      <c r="F31" s="75">
        <v>4.7</v>
      </c>
      <c r="G31" s="51">
        <v>54</v>
      </c>
      <c r="H31" s="67" t="s">
        <v>14</v>
      </c>
      <c r="I31" s="53">
        <f t="shared" si="18"/>
        <v>253.8</v>
      </c>
      <c r="J31" s="54">
        <v>6.8</v>
      </c>
      <c r="K31" s="55">
        <f t="shared" si="19"/>
        <v>0.4468085106382978</v>
      </c>
      <c r="L31" s="56">
        <f t="shared" si="20"/>
        <v>2.0999999999999996</v>
      </c>
      <c r="M31" s="57">
        <f t="shared" si="3"/>
        <v>113.39999999999998</v>
      </c>
      <c r="N31" s="58">
        <f t="shared" si="36"/>
        <v>1.1339999999999999</v>
      </c>
      <c r="O31" s="57">
        <f t="shared" si="37"/>
        <v>5.669999999999999</v>
      </c>
      <c r="P31" s="59">
        <f t="shared" si="38"/>
        <v>2.2679999999999998</v>
      </c>
      <c r="Q31" s="60">
        <f t="shared" si="39"/>
        <v>5.669999999999999</v>
      </c>
      <c r="R31" s="56">
        <f t="shared" si="40"/>
        <v>14.741999999999997</v>
      </c>
      <c r="S31" s="61">
        <f t="shared" si="41"/>
        <v>98.657999999999987</v>
      </c>
      <c r="T31" s="62">
        <f t="shared" si="10"/>
        <v>0.38872340425531909</v>
      </c>
      <c r="U31" s="68">
        <f t="shared" si="11"/>
        <v>253.8</v>
      </c>
      <c r="V31" s="69">
        <f t="shared" ref="V31:V48" si="42">V30+U31</f>
        <v>23615.399999999998</v>
      </c>
      <c r="W31" s="70">
        <v>1</v>
      </c>
      <c r="X31" s="71">
        <f>M31*W31</f>
        <v>113.39999999999998</v>
      </c>
      <c r="Y31" s="72">
        <f t="shared" si="26"/>
        <v>5882.2999999999993</v>
      </c>
      <c r="Z31" s="70">
        <f t="shared" si="13"/>
        <v>8</v>
      </c>
      <c r="AA31" s="139">
        <f t="shared" si="15"/>
        <v>367.2</v>
      </c>
      <c r="AB31" s="113">
        <f t="shared" si="27"/>
        <v>29497.699999999997</v>
      </c>
      <c r="AC31" s="114"/>
    </row>
    <row r="32" spans="1:29" ht="11.5" customHeight="1" x14ac:dyDescent="0.3">
      <c r="A32" s="49">
        <v>44062</v>
      </c>
      <c r="B32" s="127" t="s">
        <v>96</v>
      </c>
      <c r="C32" s="49" t="s">
        <v>97</v>
      </c>
      <c r="D32" s="49" t="s">
        <v>98</v>
      </c>
      <c r="E32" s="74" t="s">
        <v>29</v>
      </c>
      <c r="F32" s="75">
        <v>5.25</v>
      </c>
      <c r="G32" s="51">
        <v>220</v>
      </c>
      <c r="H32" s="67" t="s">
        <v>14</v>
      </c>
      <c r="I32" s="53">
        <f t="shared" si="18"/>
        <v>1155</v>
      </c>
      <c r="J32" s="54">
        <v>6.8</v>
      </c>
      <c r="K32" s="55">
        <f t="shared" si="19"/>
        <v>0.29523809523809519</v>
      </c>
      <c r="L32" s="56">
        <f t="shared" si="20"/>
        <v>1.5499999999999998</v>
      </c>
      <c r="M32" s="57">
        <f t="shared" si="3"/>
        <v>340.99999999999994</v>
      </c>
      <c r="N32" s="58">
        <f t="shared" si="36"/>
        <v>3.4099999999999997</v>
      </c>
      <c r="O32" s="57">
        <f t="shared" si="37"/>
        <v>17.049999999999997</v>
      </c>
      <c r="P32" s="59">
        <f t="shared" si="38"/>
        <v>6.8199999999999994</v>
      </c>
      <c r="Q32" s="60">
        <f t="shared" si="39"/>
        <v>17.049999999999997</v>
      </c>
      <c r="R32" s="56">
        <f t="shared" si="40"/>
        <v>44.33</v>
      </c>
      <c r="S32" s="61">
        <f t="shared" si="41"/>
        <v>296.66999999999996</v>
      </c>
      <c r="T32" s="62">
        <f t="shared" si="10"/>
        <v>0.25685714285714284</v>
      </c>
      <c r="U32" s="68">
        <f t="shared" si="11"/>
        <v>1155</v>
      </c>
      <c r="V32" s="69">
        <f t="shared" si="42"/>
        <v>24770.399999999998</v>
      </c>
      <c r="W32" s="70">
        <v>1</v>
      </c>
      <c r="X32" s="71">
        <f t="shared" si="28"/>
        <v>340.99999999999994</v>
      </c>
      <c r="Y32" s="72">
        <f t="shared" si="26"/>
        <v>6223.2999999999993</v>
      </c>
      <c r="Z32" s="70">
        <f t="shared" si="13"/>
        <v>8</v>
      </c>
      <c r="AA32" s="139">
        <f t="shared" si="15"/>
        <v>1496</v>
      </c>
      <c r="AB32" s="113">
        <f t="shared" si="27"/>
        <v>30993.699999999997</v>
      </c>
      <c r="AC32" s="114"/>
    </row>
    <row r="33" spans="1:29" ht="11.5" customHeight="1" x14ac:dyDescent="0.3">
      <c r="A33" s="49">
        <v>44062</v>
      </c>
      <c r="B33" s="127" t="s">
        <v>96</v>
      </c>
      <c r="C33" s="49" t="s">
        <v>97</v>
      </c>
      <c r="D33" s="49" t="s">
        <v>98</v>
      </c>
      <c r="E33" s="76" t="s">
        <v>18</v>
      </c>
      <c r="F33" s="75">
        <v>8.6</v>
      </c>
      <c r="G33" s="51">
        <v>20</v>
      </c>
      <c r="H33" s="67" t="s">
        <v>14</v>
      </c>
      <c r="I33" s="53">
        <f t="shared" si="18"/>
        <v>172</v>
      </c>
      <c r="J33" s="54">
        <v>10.5</v>
      </c>
      <c r="K33" s="55">
        <f t="shared" si="19"/>
        <v>0.22093023255813959</v>
      </c>
      <c r="L33" s="56">
        <f t="shared" si="20"/>
        <v>1.9000000000000004</v>
      </c>
      <c r="M33" s="57">
        <f t="shared" si="3"/>
        <v>38.000000000000007</v>
      </c>
      <c r="N33" s="58">
        <f t="shared" si="36"/>
        <v>0.38000000000000006</v>
      </c>
      <c r="O33" s="57">
        <f t="shared" si="37"/>
        <v>1.9000000000000004</v>
      </c>
      <c r="P33" s="59">
        <f t="shared" si="38"/>
        <v>0.76000000000000012</v>
      </c>
      <c r="Q33" s="60">
        <f t="shared" si="39"/>
        <v>1.9000000000000004</v>
      </c>
      <c r="R33" s="56">
        <f t="shared" si="40"/>
        <v>4.9400000000000013</v>
      </c>
      <c r="S33" s="61">
        <f t="shared" si="41"/>
        <v>33.06</v>
      </c>
      <c r="T33" s="62">
        <f t="shared" si="10"/>
        <v>0.19220930232558142</v>
      </c>
      <c r="U33" s="68">
        <f t="shared" si="11"/>
        <v>172</v>
      </c>
      <c r="V33" s="69">
        <f t="shared" si="42"/>
        <v>24942.399999999998</v>
      </c>
      <c r="W33" s="70">
        <v>1</v>
      </c>
      <c r="X33" s="71">
        <f t="shared" si="28"/>
        <v>38.000000000000007</v>
      </c>
      <c r="Y33" s="72">
        <f t="shared" si="26"/>
        <v>6261.2999999999993</v>
      </c>
      <c r="Z33" s="70">
        <f t="shared" si="13"/>
        <v>8</v>
      </c>
      <c r="AA33" s="139">
        <f t="shared" si="15"/>
        <v>210</v>
      </c>
      <c r="AB33" s="113">
        <f t="shared" si="27"/>
        <v>31203.699999999997</v>
      </c>
      <c r="AC33" s="114"/>
    </row>
    <row r="34" spans="1:29" ht="11.5" customHeight="1" x14ac:dyDescent="0.3">
      <c r="A34" s="49">
        <v>44065</v>
      </c>
      <c r="B34" s="127" t="s">
        <v>99</v>
      </c>
      <c r="C34" s="49" t="s">
        <v>100</v>
      </c>
      <c r="D34" s="49" t="s">
        <v>101</v>
      </c>
      <c r="E34" s="74" t="s">
        <v>39</v>
      </c>
      <c r="F34" s="75">
        <v>4.7</v>
      </c>
      <c r="G34" s="51">
        <v>54</v>
      </c>
      <c r="H34" s="67" t="s">
        <v>14</v>
      </c>
      <c r="I34" s="53">
        <f t="shared" si="18"/>
        <v>253.8</v>
      </c>
      <c r="J34" s="54">
        <v>6</v>
      </c>
      <c r="K34" s="55">
        <f t="shared" si="19"/>
        <v>0.27659574468085102</v>
      </c>
      <c r="L34" s="56">
        <f t="shared" si="20"/>
        <v>1.2999999999999998</v>
      </c>
      <c r="M34" s="57">
        <f t="shared" si="3"/>
        <v>70.199999999999989</v>
      </c>
      <c r="N34" s="58">
        <f t="shared" si="36"/>
        <v>0.70199999999999985</v>
      </c>
      <c r="O34" s="57">
        <f t="shared" si="37"/>
        <v>3.51</v>
      </c>
      <c r="P34" s="59">
        <f t="shared" si="38"/>
        <v>1.4039999999999997</v>
      </c>
      <c r="Q34" s="60">
        <f t="shared" si="39"/>
        <v>3.51</v>
      </c>
      <c r="R34" s="56">
        <f t="shared" si="40"/>
        <v>9.1259999999999994</v>
      </c>
      <c r="S34" s="61">
        <f t="shared" si="41"/>
        <v>61.073999999999991</v>
      </c>
      <c r="T34" s="62">
        <f t="shared" si="10"/>
        <v>0.24063829787234037</v>
      </c>
      <c r="U34" s="68">
        <f t="shared" si="11"/>
        <v>1015.2</v>
      </c>
      <c r="V34" s="69">
        <f t="shared" si="42"/>
        <v>25957.599999999999</v>
      </c>
      <c r="W34" s="70">
        <v>4</v>
      </c>
      <c r="X34" s="71">
        <f t="shared" si="28"/>
        <v>280.79999999999995</v>
      </c>
      <c r="Y34" s="72">
        <f t="shared" si="26"/>
        <v>6542.0999999999995</v>
      </c>
      <c r="Z34" s="70">
        <f t="shared" si="13"/>
        <v>8</v>
      </c>
      <c r="AA34" s="139">
        <f t="shared" si="15"/>
        <v>1296</v>
      </c>
      <c r="AB34" s="113">
        <f t="shared" si="27"/>
        <v>32499.699999999997</v>
      </c>
      <c r="AC34" s="114"/>
    </row>
    <row r="35" spans="1:29" ht="11.5" customHeight="1" x14ac:dyDescent="0.3">
      <c r="A35" s="49">
        <v>44065</v>
      </c>
      <c r="B35" s="127" t="s">
        <v>99</v>
      </c>
      <c r="C35" s="49" t="s">
        <v>100</v>
      </c>
      <c r="D35" s="49" t="s">
        <v>101</v>
      </c>
      <c r="E35" s="74" t="s">
        <v>18</v>
      </c>
      <c r="F35" s="75">
        <v>8.6</v>
      </c>
      <c r="G35" s="51">
        <v>20</v>
      </c>
      <c r="H35" s="67" t="s">
        <v>14</v>
      </c>
      <c r="I35" s="53">
        <f t="shared" si="18"/>
        <v>172</v>
      </c>
      <c r="J35" s="54">
        <v>10.5</v>
      </c>
      <c r="K35" s="55">
        <f t="shared" si="19"/>
        <v>0.22093023255813959</v>
      </c>
      <c r="L35" s="56">
        <f t="shared" si="20"/>
        <v>1.9000000000000004</v>
      </c>
      <c r="M35" s="57">
        <f t="shared" si="3"/>
        <v>38.000000000000007</v>
      </c>
      <c r="N35" s="58">
        <f t="shared" si="36"/>
        <v>0.38000000000000006</v>
      </c>
      <c r="O35" s="57">
        <f t="shared" si="37"/>
        <v>1.9000000000000004</v>
      </c>
      <c r="P35" s="59">
        <f t="shared" si="38"/>
        <v>0.76000000000000012</v>
      </c>
      <c r="Q35" s="60">
        <f t="shared" si="39"/>
        <v>1.9000000000000004</v>
      </c>
      <c r="R35" s="56">
        <f t="shared" si="40"/>
        <v>4.9400000000000013</v>
      </c>
      <c r="S35" s="61">
        <f t="shared" si="41"/>
        <v>33.06</v>
      </c>
      <c r="T35" s="62">
        <f t="shared" si="10"/>
        <v>0.19220930232558142</v>
      </c>
      <c r="U35" s="68">
        <f t="shared" si="11"/>
        <v>688</v>
      </c>
      <c r="V35" s="69">
        <f t="shared" si="42"/>
        <v>26645.599999999999</v>
      </c>
      <c r="W35" s="70">
        <v>4</v>
      </c>
      <c r="X35" s="71">
        <f t="shared" si="28"/>
        <v>152.00000000000003</v>
      </c>
      <c r="Y35" s="72">
        <f t="shared" si="26"/>
        <v>6694.0999999999995</v>
      </c>
      <c r="Z35" s="70">
        <f t="shared" si="13"/>
        <v>8</v>
      </c>
      <c r="AA35" s="139">
        <f t="shared" si="15"/>
        <v>840</v>
      </c>
      <c r="AB35" s="113">
        <f t="shared" si="27"/>
        <v>33339.699999999997</v>
      </c>
      <c r="AC35" s="114"/>
    </row>
    <row r="36" spans="1:29" ht="11.5" customHeight="1" x14ac:dyDescent="0.3">
      <c r="A36" s="49">
        <v>44065</v>
      </c>
      <c r="B36" s="127" t="s">
        <v>99</v>
      </c>
      <c r="C36" s="49" t="s">
        <v>100</v>
      </c>
      <c r="D36" s="49" t="s">
        <v>101</v>
      </c>
      <c r="E36" s="74" t="s">
        <v>33</v>
      </c>
      <c r="F36" s="75">
        <v>8.6</v>
      </c>
      <c r="G36" s="51">
        <v>20</v>
      </c>
      <c r="H36" s="67" t="s">
        <v>14</v>
      </c>
      <c r="I36" s="53">
        <f t="shared" si="18"/>
        <v>172</v>
      </c>
      <c r="J36" s="54">
        <v>11.5</v>
      </c>
      <c r="K36" s="55">
        <f t="shared" si="19"/>
        <v>0.33720930232558144</v>
      </c>
      <c r="L36" s="56">
        <f t="shared" si="20"/>
        <v>2.9000000000000004</v>
      </c>
      <c r="M36" s="57">
        <f t="shared" si="3"/>
        <v>58.000000000000007</v>
      </c>
      <c r="N36" s="58">
        <f t="shared" si="36"/>
        <v>0.58000000000000007</v>
      </c>
      <c r="O36" s="57">
        <f t="shared" si="37"/>
        <v>2.9000000000000004</v>
      </c>
      <c r="P36" s="59">
        <f t="shared" si="38"/>
        <v>1.1600000000000001</v>
      </c>
      <c r="Q36" s="60">
        <f t="shared" si="39"/>
        <v>2.9000000000000004</v>
      </c>
      <c r="R36" s="56">
        <f t="shared" si="40"/>
        <v>7.5400000000000009</v>
      </c>
      <c r="S36" s="61">
        <f t="shared" si="41"/>
        <v>50.460000000000008</v>
      </c>
      <c r="T36" s="62">
        <f t="shared" si="10"/>
        <v>0.29337209302325584</v>
      </c>
      <c r="U36" s="68">
        <f t="shared" si="11"/>
        <v>344</v>
      </c>
      <c r="V36" s="69">
        <f t="shared" si="42"/>
        <v>26989.599999999999</v>
      </c>
      <c r="W36" s="70">
        <v>2</v>
      </c>
      <c r="X36" s="71">
        <f t="shared" si="28"/>
        <v>116.00000000000001</v>
      </c>
      <c r="Y36" s="72">
        <f t="shared" si="26"/>
        <v>6810.0999999999995</v>
      </c>
      <c r="Z36" s="70">
        <f t="shared" si="13"/>
        <v>8</v>
      </c>
      <c r="AA36" s="139">
        <f t="shared" si="15"/>
        <v>460</v>
      </c>
      <c r="AB36" s="113">
        <f t="shared" si="27"/>
        <v>33799.699999999997</v>
      </c>
      <c r="AC36" s="114"/>
    </row>
    <row r="37" spans="1:29" ht="11.5" customHeight="1" x14ac:dyDescent="0.3">
      <c r="A37" s="49">
        <v>44065</v>
      </c>
      <c r="B37" s="127" t="s">
        <v>99</v>
      </c>
      <c r="C37" s="49" t="s">
        <v>100</v>
      </c>
      <c r="D37" s="49" t="s">
        <v>101</v>
      </c>
      <c r="E37" s="74" t="s">
        <v>31</v>
      </c>
      <c r="F37" s="75">
        <v>15.5</v>
      </c>
      <c r="G37" s="51">
        <v>5</v>
      </c>
      <c r="H37" s="67" t="s">
        <v>14</v>
      </c>
      <c r="I37" s="53">
        <f t="shared" si="18"/>
        <v>77.5</v>
      </c>
      <c r="J37" s="54">
        <v>18</v>
      </c>
      <c r="K37" s="55">
        <f t="shared" si="19"/>
        <v>0.16129032258064516</v>
      </c>
      <c r="L37" s="56">
        <f t="shared" si="20"/>
        <v>2.5</v>
      </c>
      <c r="M37" s="57">
        <f t="shared" ref="M37:M68" si="43">L37*G37</f>
        <v>12.5</v>
      </c>
      <c r="N37" s="58">
        <f t="shared" si="36"/>
        <v>0.125</v>
      </c>
      <c r="O37" s="57">
        <f t="shared" si="37"/>
        <v>0.625</v>
      </c>
      <c r="P37" s="59">
        <f t="shared" si="38"/>
        <v>0.25</v>
      </c>
      <c r="Q37" s="60">
        <f t="shared" si="39"/>
        <v>0.625</v>
      </c>
      <c r="R37" s="56">
        <f t="shared" si="40"/>
        <v>1.625</v>
      </c>
      <c r="S37" s="61">
        <f t="shared" si="41"/>
        <v>10.875</v>
      </c>
      <c r="T37" s="62">
        <f t="shared" ref="T37:T68" si="44">S37/I37</f>
        <v>0.14032258064516129</v>
      </c>
      <c r="U37" s="68">
        <f t="shared" ref="U37:U68" si="45">I37*W37</f>
        <v>310</v>
      </c>
      <c r="V37" s="69">
        <f t="shared" si="42"/>
        <v>27299.599999999999</v>
      </c>
      <c r="W37" s="70">
        <v>4</v>
      </c>
      <c r="X37" s="71">
        <f t="shared" si="28"/>
        <v>50</v>
      </c>
      <c r="Y37" s="72">
        <f t="shared" si="26"/>
        <v>6860.0999999999995</v>
      </c>
      <c r="Z37" s="70">
        <f t="shared" ref="Z37:Z68" si="46">MONTH(A37)</f>
        <v>8</v>
      </c>
      <c r="AA37" s="139">
        <f t="shared" si="15"/>
        <v>360</v>
      </c>
      <c r="AB37" s="113">
        <f t="shared" si="27"/>
        <v>34159.699999999997</v>
      </c>
      <c r="AC37" s="114"/>
    </row>
    <row r="38" spans="1:29" ht="11.5" customHeight="1" x14ac:dyDescent="0.3">
      <c r="A38" s="49">
        <v>44065</v>
      </c>
      <c r="B38" s="127" t="s">
        <v>102</v>
      </c>
      <c r="C38" s="49" t="s">
        <v>103</v>
      </c>
      <c r="D38" s="49" t="s">
        <v>104</v>
      </c>
      <c r="E38" s="74" t="s">
        <v>29</v>
      </c>
      <c r="F38" s="75">
        <v>5.25</v>
      </c>
      <c r="G38" s="51">
        <v>220</v>
      </c>
      <c r="H38" s="67" t="s">
        <v>14</v>
      </c>
      <c r="I38" s="53">
        <f t="shared" si="18"/>
        <v>1155</v>
      </c>
      <c r="J38" s="54">
        <v>6.6</v>
      </c>
      <c r="K38" s="55">
        <f t="shared" si="19"/>
        <v>0.25714285714285706</v>
      </c>
      <c r="L38" s="56">
        <f t="shared" si="20"/>
        <v>1.3499999999999996</v>
      </c>
      <c r="M38" s="57">
        <f t="shared" si="43"/>
        <v>296.99999999999994</v>
      </c>
      <c r="N38" s="58">
        <f t="shared" si="36"/>
        <v>2.9699999999999993</v>
      </c>
      <c r="O38" s="57">
        <f t="shared" si="37"/>
        <v>14.849999999999998</v>
      </c>
      <c r="P38" s="59">
        <f t="shared" si="38"/>
        <v>5.9399999999999986</v>
      </c>
      <c r="Q38" s="60">
        <f t="shared" si="39"/>
        <v>14.849999999999998</v>
      </c>
      <c r="R38" s="56">
        <f t="shared" si="40"/>
        <v>38.609999999999992</v>
      </c>
      <c r="S38" s="61">
        <f t="shared" si="41"/>
        <v>258.38999999999993</v>
      </c>
      <c r="T38" s="62">
        <f t="shared" si="44"/>
        <v>0.22371428571428564</v>
      </c>
      <c r="U38" s="68">
        <f t="shared" si="45"/>
        <v>1155</v>
      </c>
      <c r="V38" s="69">
        <f t="shared" si="42"/>
        <v>28454.6</v>
      </c>
      <c r="W38" s="70">
        <v>1</v>
      </c>
      <c r="X38" s="71">
        <f t="shared" si="28"/>
        <v>296.99999999999994</v>
      </c>
      <c r="Y38" s="72">
        <f t="shared" si="26"/>
        <v>7157.0999999999995</v>
      </c>
      <c r="Z38" s="70">
        <f t="shared" si="46"/>
        <v>8</v>
      </c>
      <c r="AA38" s="139">
        <f t="shared" si="15"/>
        <v>1452</v>
      </c>
      <c r="AB38" s="113">
        <f t="shared" si="27"/>
        <v>35611.699999999997</v>
      </c>
      <c r="AC38" s="114"/>
    </row>
    <row r="39" spans="1:29" ht="11.5" customHeight="1" x14ac:dyDescent="0.3">
      <c r="A39" s="49">
        <v>44067</v>
      </c>
      <c r="B39" s="127" t="s">
        <v>105</v>
      </c>
      <c r="C39" s="49" t="s">
        <v>81</v>
      </c>
      <c r="D39" s="49" t="s">
        <v>66</v>
      </c>
      <c r="E39" s="74" t="s">
        <v>29</v>
      </c>
      <c r="F39" s="75">
        <v>5.25</v>
      </c>
      <c r="G39" s="51">
        <v>220</v>
      </c>
      <c r="H39" s="67" t="s">
        <v>14</v>
      </c>
      <c r="I39" s="53">
        <f t="shared" si="18"/>
        <v>1155</v>
      </c>
      <c r="J39" s="54">
        <v>6.9</v>
      </c>
      <c r="K39" s="55">
        <f t="shared" si="19"/>
        <v>0.31428571428571433</v>
      </c>
      <c r="L39" s="56">
        <f t="shared" si="20"/>
        <v>1.6500000000000004</v>
      </c>
      <c r="M39" s="57">
        <f t="shared" si="43"/>
        <v>363.00000000000006</v>
      </c>
      <c r="N39" s="58">
        <f t="shared" si="36"/>
        <v>3.6300000000000008</v>
      </c>
      <c r="O39" s="57">
        <f t="shared" si="37"/>
        <v>18.150000000000002</v>
      </c>
      <c r="P39" s="59">
        <f t="shared" si="38"/>
        <v>7.2600000000000016</v>
      </c>
      <c r="Q39" s="60">
        <f t="shared" si="39"/>
        <v>18.150000000000002</v>
      </c>
      <c r="R39" s="56">
        <f t="shared" si="40"/>
        <v>47.190000000000005</v>
      </c>
      <c r="S39" s="61">
        <f t="shared" si="41"/>
        <v>315.81000000000006</v>
      </c>
      <c r="T39" s="62">
        <f t="shared" si="44"/>
        <v>0.27342857142857147</v>
      </c>
      <c r="U39" s="68">
        <f t="shared" si="45"/>
        <v>1155</v>
      </c>
      <c r="V39" s="69">
        <f t="shared" si="42"/>
        <v>29609.599999999999</v>
      </c>
      <c r="W39" s="70">
        <v>1</v>
      </c>
      <c r="X39" s="71">
        <f t="shared" si="28"/>
        <v>363.00000000000006</v>
      </c>
      <c r="Y39" s="72">
        <f t="shared" si="26"/>
        <v>7520.0999999999995</v>
      </c>
      <c r="Z39" s="70">
        <f t="shared" si="46"/>
        <v>8</v>
      </c>
      <c r="AA39" s="139">
        <f t="shared" si="15"/>
        <v>1518</v>
      </c>
      <c r="AB39" s="113">
        <f t="shared" si="27"/>
        <v>37129.699999999997</v>
      </c>
      <c r="AC39" s="114"/>
    </row>
    <row r="40" spans="1:29" ht="11.5" customHeight="1" x14ac:dyDescent="0.3">
      <c r="A40" s="49">
        <v>44067</v>
      </c>
      <c r="B40" s="127" t="s">
        <v>105</v>
      </c>
      <c r="C40" s="49" t="s">
        <v>81</v>
      </c>
      <c r="D40" s="49" t="s">
        <v>66</v>
      </c>
      <c r="E40" s="74" t="s">
        <v>34</v>
      </c>
      <c r="F40" s="75">
        <v>0.7</v>
      </c>
      <c r="G40" s="51">
        <v>25</v>
      </c>
      <c r="H40" s="67" t="s">
        <v>14</v>
      </c>
      <c r="I40" s="53">
        <f t="shared" si="18"/>
        <v>17.5</v>
      </c>
      <c r="J40" s="54">
        <v>2</v>
      </c>
      <c r="K40" s="55">
        <f t="shared" si="19"/>
        <v>1.8571428571428574</v>
      </c>
      <c r="L40" s="56">
        <f t="shared" si="20"/>
        <v>1.3</v>
      </c>
      <c r="M40" s="57">
        <f t="shared" si="43"/>
        <v>32.5</v>
      </c>
      <c r="N40" s="58">
        <f t="shared" si="36"/>
        <v>0.32500000000000001</v>
      </c>
      <c r="O40" s="57">
        <f t="shared" si="37"/>
        <v>1.625</v>
      </c>
      <c r="P40" s="59">
        <f t="shared" si="38"/>
        <v>0.65</v>
      </c>
      <c r="Q40" s="60">
        <f t="shared" si="39"/>
        <v>1.625</v>
      </c>
      <c r="R40" s="56">
        <f t="shared" si="40"/>
        <v>4.2249999999999996</v>
      </c>
      <c r="S40" s="61">
        <f t="shared" si="41"/>
        <v>28.274999999999999</v>
      </c>
      <c r="T40" s="62">
        <f t="shared" si="44"/>
        <v>1.6157142857142857</v>
      </c>
      <c r="U40" s="68">
        <f t="shared" si="45"/>
        <v>70</v>
      </c>
      <c r="V40" s="69">
        <f t="shared" si="42"/>
        <v>29679.599999999999</v>
      </c>
      <c r="W40" s="70">
        <v>4</v>
      </c>
      <c r="X40" s="71">
        <f t="shared" si="28"/>
        <v>130</v>
      </c>
      <c r="Y40" s="72">
        <f t="shared" si="26"/>
        <v>7650.0999999999995</v>
      </c>
      <c r="Z40" s="70">
        <f t="shared" si="46"/>
        <v>8</v>
      </c>
      <c r="AA40" s="139">
        <f t="shared" si="15"/>
        <v>200</v>
      </c>
      <c r="AB40" s="113">
        <f t="shared" si="27"/>
        <v>37329.699999999997</v>
      </c>
      <c r="AC40" s="114"/>
    </row>
    <row r="41" spans="1:29" ht="11.5" customHeight="1" x14ac:dyDescent="0.3">
      <c r="A41" s="49">
        <v>44067</v>
      </c>
      <c r="B41" s="127" t="s">
        <v>105</v>
      </c>
      <c r="C41" s="49" t="s">
        <v>81</v>
      </c>
      <c r="D41" s="49" t="s">
        <v>66</v>
      </c>
      <c r="E41" s="104" t="s">
        <v>31</v>
      </c>
      <c r="F41" s="75">
        <v>15.5</v>
      </c>
      <c r="G41" s="51">
        <v>5</v>
      </c>
      <c r="H41" s="67" t="s">
        <v>14</v>
      </c>
      <c r="I41" s="53">
        <f t="shared" si="18"/>
        <v>77.5</v>
      </c>
      <c r="J41" s="54">
        <v>18.5</v>
      </c>
      <c r="K41" s="55">
        <f t="shared" si="19"/>
        <v>0.19354838709677419</v>
      </c>
      <c r="L41" s="56">
        <f t="shared" si="20"/>
        <v>3</v>
      </c>
      <c r="M41" s="57">
        <f t="shared" si="43"/>
        <v>15</v>
      </c>
      <c r="N41" s="58">
        <f t="shared" si="36"/>
        <v>0.15</v>
      </c>
      <c r="O41" s="57">
        <f t="shared" si="37"/>
        <v>0.75</v>
      </c>
      <c r="P41" s="59">
        <f t="shared" si="38"/>
        <v>0.3</v>
      </c>
      <c r="Q41" s="60">
        <f t="shared" si="39"/>
        <v>0.75</v>
      </c>
      <c r="R41" s="56">
        <f t="shared" si="40"/>
        <v>1.95</v>
      </c>
      <c r="S41" s="61">
        <f t="shared" si="41"/>
        <v>13.05</v>
      </c>
      <c r="T41" s="62">
        <f t="shared" si="44"/>
        <v>0.16838709677419356</v>
      </c>
      <c r="U41" s="68">
        <f t="shared" si="45"/>
        <v>155</v>
      </c>
      <c r="V41" s="69">
        <f t="shared" si="42"/>
        <v>29834.6</v>
      </c>
      <c r="W41" s="70">
        <v>2</v>
      </c>
      <c r="X41" s="71">
        <f t="shared" si="28"/>
        <v>30</v>
      </c>
      <c r="Y41" s="72">
        <f t="shared" si="26"/>
        <v>7680.0999999999995</v>
      </c>
      <c r="Z41" s="70">
        <f t="shared" si="46"/>
        <v>8</v>
      </c>
      <c r="AA41" s="139">
        <f t="shared" si="15"/>
        <v>185</v>
      </c>
      <c r="AB41" s="113">
        <f t="shared" si="27"/>
        <v>37514.699999999997</v>
      </c>
      <c r="AC41" s="114"/>
    </row>
    <row r="42" spans="1:29" ht="11.5" customHeight="1" x14ac:dyDescent="0.3">
      <c r="A42" s="49">
        <v>44068</v>
      </c>
      <c r="B42" s="127" t="s">
        <v>106</v>
      </c>
      <c r="C42" s="49" t="s">
        <v>107</v>
      </c>
      <c r="D42" s="49" t="s">
        <v>108</v>
      </c>
      <c r="E42" s="76" t="s">
        <v>29</v>
      </c>
      <c r="F42" s="75">
        <v>5.25</v>
      </c>
      <c r="G42" s="51">
        <v>220</v>
      </c>
      <c r="H42" s="67" t="s">
        <v>14</v>
      </c>
      <c r="I42" s="53">
        <f t="shared" si="18"/>
        <v>1155</v>
      </c>
      <c r="J42" s="54">
        <v>5.8</v>
      </c>
      <c r="K42" s="55">
        <f t="shared" si="19"/>
        <v>0.10476190476190472</v>
      </c>
      <c r="L42" s="56">
        <f t="shared" si="20"/>
        <v>0.54999999999999982</v>
      </c>
      <c r="M42" s="57">
        <f t="shared" si="43"/>
        <v>120.99999999999996</v>
      </c>
      <c r="N42" s="58">
        <f t="shared" si="36"/>
        <v>1.2099999999999995</v>
      </c>
      <c r="O42" s="57">
        <f t="shared" si="37"/>
        <v>6.049999999999998</v>
      </c>
      <c r="P42" s="59">
        <f t="shared" si="38"/>
        <v>2.419999999999999</v>
      </c>
      <c r="Q42" s="60">
        <f t="shared" si="39"/>
        <v>6.049999999999998</v>
      </c>
      <c r="R42" s="56">
        <f t="shared" si="40"/>
        <v>15.729999999999993</v>
      </c>
      <c r="S42" s="61">
        <f t="shared" si="41"/>
        <v>105.26999999999997</v>
      </c>
      <c r="T42" s="62">
        <f t="shared" si="44"/>
        <v>9.1142857142857109E-2</v>
      </c>
      <c r="U42" s="68">
        <f t="shared" si="45"/>
        <v>1155</v>
      </c>
      <c r="V42" s="69">
        <f t="shared" si="42"/>
        <v>30989.599999999999</v>
      </c>
      <c r="W42" s="70">
        <v>1</v>
      </c>
      <c r="X42" s="71">
        <f t="shared" si="28"/>
        <v>120.99999999999996</v>
      </c>
      <c r="Y42" s="72">
        <f t="shared" si="26"/>
        <v>7801.0999999999995</v>
      </c>
      <c r="Z42" s="70">
        <f t="shared" si="46"/>
        <v>8</v>
      </c>
      <c r="AA42" s="139">
        <f t="shared" si="15"/>
        <v>1276</v>
      </c>
      <c r="AB42" s="113">
        <f t="shared" si="27"/>
        <v>38790.699999999997</v>
      </c>
      <c r="AC42" s="114"/>
    </row>
    <row r="43" spans="1:29" ht="11.5" customHeight="1" x14ac:dyDescent="0.3">
      <c r="A43" s="49">
        <v>44068</v>
      </c>
      <c r="B43" s="127" t="s">
        <v>106</v>
      </c>
      <c r="C43" s="49" t="s">
        <v>107</v>
      </c>
      <c r="D43" s="49" t="s">
        <v>108</v>
      </c>
      <c r="E43" s="76" t="s">
        <v>38</v>
      </c>
      <c r="F43" s="75">
        <v>5.25</v>
      </c>
      <c r="G43" s="51">
        <v>220</v>
      </c>
      <c r="H43" s="67" t="s">
        <v>14</v>
      </c>
      <c r="I43" s="53">
        <f t="shared" si="18"/>
        <v>1155</v>
      </c>
      <c r="J43" s="54">
        <v>5.8</v>
      </c>
      <c r="K43" s="55">
        <f t="shared" si="19"/>
        <v>0.10476190476190472</v>
      </c>
      <c r="L43" s="56">
        <f t="shared" si="20"/>
        <v>0.54999999999999982</v>
      </c>
      <c r="M43" s="57">
        <f t="shared" si="43"/>
        <v>120.99999999999996</v>
      </c>
      <c r="N43" s="58">
        <f t="shared" si="36"/>
        <v>1.2099999999999995</v>
      </c>
      <c r="O43" s="57">
        <f t="shared" si="37"/>
        <v>6.049999999999998</v>
      </c>
      <c r="P43" s="59">
        <f t="shared" si="38"/>
        <v>2.419999999999999</v>
      </c>
      <c r="Q43" s="60">
        <f t="shared" si="39"/>
        <v>6.049999999999998</v>
      </c>
      <c r="R43" s="56">
        <f t="shared" si="40"/>
        <v>15.729999999999993</v>
      </c>
      <c r="S43" s="61">
        <f t="shared" si="41"/>
        <v>105.26999999999997</v>
      </c>
      <c r="T43" s="62">
        <f t="shared" si="44"/>
        <v>9.1142857142857109E-2</v>
      </c>
      <c r="U43" s="68">
        <f t="shared" si="45"/>
        <v>1155</v>
      </c>
      <c r="V43" s="69">
        <f t="shared" si="42"/>
        <v>32144.6</v>
      </c>
      <c r="W43" s="70">
        <v>1</v>
      </c>
      <c r="X43" s="71">
        <f t="shared" si="28"/>
        <v>120.99999999999996</v>
      </c>
      <c r="Y43" s="72">
        <f t="shared" si="26"/>
        <v>7922.0999999999995</v>
      </c>
      <c r="Z43" s="70">
        <f t="shared" si="46"/>
        <v>8</v>
      </c>
      <c r="AA43" s="139">
        <f t="shared" si="15"/>
        <v>1276</v>
      </c>
      <c r="AB43" s="113">
        <f t="shared" si="27"/>
        <v>40066.699999999997</v>
      </c>
      <c r="AC43" s="114"/>
    </row>
    <row r="44" spans="1:29" ht="11.5" customHeight="1" x14ac:dyDescent="0.3">
      <c r="A44" s="49">
        <v>44068</v>
      </c>
      <c r="B44" s="127" t="s">
        <v>109</v>
      </c>
      <c r="C44" s="49" t="s">
        <v>71</v>
      </c>
      <c r="D44" s="49" t="s">
        <v>69</v>
      </c>
      <c r="E44" s="76" t="s">
        <v>29</v>
      </c>
      <c r="F44" s="75">
        <v>5.25</v>
      </c>
      <c r="G44" s="51">
        <v>220</v>
      </c>
      <c r="H44" s="67" t="s">
        <v>14</v>
      </c>
      <c r="I44" s="53">
        <f t="shared" si="18"/>
        <v>1155</v>
      </c>
      <c r="J44" s="54">
        <v>6.8</v>
      </c>
      <c r="K44" s="55">
        <f t="shared" si="19"/>
        <v>0.29523809523809519</v>
      </c>
      <c r="L44" s="56">
        <f t="shared" si="20"/>
        <v>1.5499999999999998</v>
      </c>
      <c r="M44" s="57">
        <f t="shared" si="43"/>
        <v>340.99999999999994</v>
      </c>
      <c r="N44" s="58">
        <f t="shared" si="36"/>
        <v>3.4099999999999997</v>
      </c>
      <c r="O44" s="57">
        <f t="shared" si="37"/>
        <v>17.049999999999997</v>
      </c>
      <c r="P44" s="59">
        <f t="shared" si="38"/>
        <v>6.8199999999999994</v>
      </c>
      <c r="Q44" s="60">
        <f t="shared" si="39"/>
        <v>17.049999999999997</v>
      </c>
      <c r="R44" s="56">
        <f t="shared" si="40"/>
        <v>44.33</v>
      </c>
      <c r="S44" s="61">
        <f t="shared" si="41"/>
        <v>296.66999999999996</v>
      </c>
      <c r="T44" s="62">
        <f t="shared" si="44"/>
        <v>0.25685714285714284</v>
      </c>
      <c r="U44" s="68">
        <f t="shared" si="45"/>
        <v>1155</v>
      </c>
      <c r="V44" s="69">
        <f t="shared" si="42"/>
        <v>33299.599999999999</v>
      </c>
      <c r="W44" s="70">
        <v>1</v>
      </c>
      <c r="X44" s="71">
        <f t="shared" si="28"/>
        <v>340.99999999999994</v>
      </c>
      <c r="Y44" s="72">
        <f t="shared" si="26"/>
        <v>8263.0999999999985</v>
      </c>
      <c r="Z44" s="70">
        <f t="shared" si="46"/>
        <v>8</v>
      </c>
      <c r="AA44" s="139">
        <f t="shared" si="15"/>
        <v>1496</v>
      </c>
      <c r="AB44" s="113">
        <f t="shared" si="27"/>
        <v>41562.699999999997</v>
      </c>
      <c r="AC44" s="114"/>
    </row>
    <row r="45" spans="1:29" ht="11.5" customHeight="1" x14ac:dyDescent="0.3">
      <c r="A45" s="49">
        <v>44070</v>
      </c>
      <c r="B45" s="127" t="s">
        <v>110</v>
      </c>
      <c r="C45" s="49" t="s">
        <v>111</v>
      </c>
      <c r="D45" s="49" t="s">
        <v>112</v>
      </c>
      <c r="E45" s="76" t="s">
        <v>29</v>
      </c>
      <c r="F45" s="75">
        <v>5.25</v>
      </c>
      <c r="G45" s="51">
        <v>220</v>
      </c>
      <c r="H45" s="67" t="s">
        <v>14</v>
      </c>
      <c r="I45" s="53">
        <f t="shared" si="18"/>
        <v>1155</v>
      </c>
      <c r="J45" s="54">
        <v>6</v>
      </c>
      <c r="K45" s="55">
        <f t="shared" si="19"/>
        <v>0.14285714285714285</v>
      </c>
      <c r="L45" s="56">
        <f t="shared" si="20"/>
        <v>0.75</v>
      </c>
      <c r="M45" s="57">
        <f t="shared" si="43"/>
        <v>165</v>
      </c>
      <c r="N45" s="58">
        <f t="shared" si="36"/>
        <v>1.6500000000000001</v>
      </c>
      <c r="O45" s="57">
        <f t="shared" si="37"/>
        <v>8.25</v>
      </c>
      <c r="P45" s="59">
        <f t="shared" si="38"/>
        <v>3.3000000000000003</v>
      </c>
      <c r="Q45" s="60">
        <f t="shared" si="39"/>
        <v>8.25</v>
      </c>
      <c r="R45" s="56">
        <f t="shared" si="40"/>
        <v>21.450000000000003</v>
      </c>
      <c r="S45" s="61">
        <f t="shared" si="41"/>
        <v>143.55000000000001</v>
      </c>
      <c r="T45" s="62">
        <f t="shared" si="44"/>
        <v>0.12428571428571429</v>
      </c>
      <c r="U45" s="68">
        <f t="shared" si="45"/>
        <v>4620</v>
      </c>
      <c r="V45" s="69">
        <f t="shared" si="42"/>
        <v>37919.599999999999</v>
      </c>
      <c r="W45" s="70">
        <v>4</v>
      </c>
      <c r="X45" s="71">
        <f t="shared" si="28"/>
        <v>660</v>
      </c>
      <c r="Y45" s="72">
        <f t="shared" si="26"/>
        <v>8923.0999999999985</v>
      </c>
      <c r="Z45" s="70">
        <f t="shared" si="46"/>
        <v>8</v>
      </c>
      <c r="AA45" s="139">
        <f t="shared" si="15"/>
        <v>5280</v>
      </c>
      <c r="AB45" s="113">
        <f t="shared" si="27"/>
        <v>46842.7</v>
      </c>
      <c r="AC45" s="114"/>
    </row>
    <row r="46" spans="1:29" ht="11.5" customHeight="1" x14ac:dyDescent="0.3">
      <c r="A46" s="49">
        <v>44070</v>
      </c>
      <c r="B46" s="127" t="s">
        <v>110</v>
      </c>
      <c r="C46" s="49" t="s">
        <v>111</v>
      </c>
      <c r="D46" s="49" t="s">
        <v>112</v>
      </c>
      <c r="E46" s="106" t="s">
        <v>17</v>
      </c>
      <c r="F46" s="75">
        <v>4.7</v>
      </c>
      <c r="G46" s="51">
        <v>37</v>
      </c>
      <c r="H46" s="67" t="s">
        <v>14</v>
      </c>
      <c r="I46" s="53">
        <f t="shared" si="18"/>
        <v>173.9</v>
      </c>
      <c r="J46" s="54">
        <v>6</v>
      </c>
      <c r="K46" s="55">
        <f t="shared" si="19"/>
        <v>0.27659574468085102</v>
      </c>
      <c r="L46" s="56">
        <f t="shared" si="20"/>
        <v>1.2999999999999998</v>
      </c>
      <c r="M46" s="57">
        <f t="shared" si="43"/>
        <v>48.099999999999994</v>
      </c>
      <c r="N46" s="58">
        <f t="shared" si="4"/>
        <v>0.48099999999999993</v>
      </c>
      <c r="O46" s="57">
        <f t="shared" si="21"/>
        <v>2.4049999999999998</v>
      </c>
      <c r="P46" s="59">
        <f t="shared" si="22"/>
        <v>0.96199999999999986</v>
      </c>
      <c r="Q46" s="60">
        <f t="shared" si="23"/>
        <v>2.4049999999999998</v>
      </c>
      <c r="R46" s="56">
        <f t="shared" si="24"/>
        <v>6.2529999999999992</v>
      </c>
      <c r="S46" s="61">
        <f t="shared" si="25"/>
        <v>41.846999999999994</v>
      </c>
      <c r="T46" s="62">
        <f t="shared" si="44"/>
        <v>0.2406382978723404</v>
      </c>
      <c r="U46" s="68">
        <f t="shared" si="45"/>
        <v>347.8</v>
      </c>
      <c r="V46" s="69">
        <f t="shared" si="42"/>
        <v>38267.4</v>
      </c>
      <c r="W46" s="70">
        <v>2</v>
      </c>
      <c r="X46" s="71">
        <f t="shared" si="28"/>
        <v>96.199999999999989</v>
      </c>
      <c r="Y46" s="72">
        <f t="shared" si="26"/>
        <v>9019.2999999999993</v>
      </c>
      <c r="Z46" s="70">
        <f t="shared" si="46"/>
        <v>8</v>
      </c>
      <c r="AA46" s="139">
        <f t="shared" si="15"/>
        <v>444</v>
      </c>
      <c r="AB46" s="113">
        <f t="shared" si="27"/>
        <v>47286.7</v>
      </c>
      <c r="AC46" s="114"/>
    </row>
    <row r="47" spans="1:29" ht="11.5" customHeight="1" x14ac:dyDescent="0.3">
      <c r="A47" s="49">
        <v>44070</v>
      </c>
      <c r="B47" s="127" t="s">
        <v>110</v>
      </c>
      <c r="C47" s="49" t="s">
        <v>111</v>
      </c>
      <c r="D47" s="49" t="s">
        <v>112</v>
      </c>
      <c r="E47" s="74" t="s">
        <v>34</v>
      </c>
      <c r="F47" s="75">
        <v>0.7</v>
      </c>
      <c r="G47" s="51">
        <v>25</v>
      </c>
      <c r="H47" s="67" t="s">
        <v>14</v>
      </c>
      <c r="I47" s="53">
        <f>G47*F47</f>
        <v>17.5</v>
      </c>
      <c r="J47" s="54">
        <v>2.2000000000000002</v>
      </c>
      <c r="K47" s="55">
        <f t="shared" si="19"/>
        <v>2.1428571428571432</v>
      </c>
      <c r="L47" s="56">
        <f t="shared" si="20"/>
        <v>1.5000000000000002</v>
      </c>
      <c r="M47" s="57">
        <f t="shared" si="43"/>
        <v>37.500000000000007</v>
      </c>
      <c r="N47" s="58">
        <f t="shared" si="4"/>
        <v>0.37500000000000006</v>
      </c>
      <c r="O47" s="57">
        <f t="shared" si="21"/>
        <v>1.8750000000000004</v>
      </c>
      <c r="P47" s="59">
        <f t="shared" si="22"/>
        <v>0.75000000000000011</v>
      </c>
      <c r="Q47" s="60">
        <f t="shared" si="23"/>
        <v>1.8750000000000004</v>
      </c>
      <c r="R47" s="56">
        <f t="shared" si="24"/>
        <v>4.8750000000000009</v>
      </c>
      <c r="S47" s="61">
        <f t="shared" si="25"/>
        <v>32.625000000000007</v>
      </c>
      <c r="T47" s="62">
        <f t="shared" si="44"/>
        <v>1.8642857142857148</v>
      </c>
      <c r="U47" s="68">
        <f t="shared" si="45"/>
        <v>87.5</v>
      </c>
      <c r="V47" s="69">
        <f t="shared" si="42"/>
        <v>38354.9</v>
      </c>
      <c r="W47" s="70">
        <v>5</v>
      </c>
      <c r="X47" s="71">
        <f t="shared" si="28"/>
        <v>187.50000000000003</v>
      </c>
      <c r="Y47" s="72">
        <f t="shared" si="26"/>
        <v>9206.7999999999993</v>
      </c>
      <c r="Z47" s="70">
        <f t="shared" si="46"/>
        <v>8</v>
      </c>
      <c r="AA47" s="139">
        <f t="shared" si="15"/>
        <v>275</v>
      </c>
      <c r="AB47" s="113">
        <f t="shared" si="27"/>
        <v>47561.7</v>
      </c>
      <c r="AC47" s="114"/>
    </row>
    <row r="48" spans="1:29" ht="11.5" customHeight="1" x14ac:dyDescent="0.3">
      <c r="A48" s="49">
        <v>44070</v>
      </c>
      <c r="B48" s="127" t="s">
        <v>110</v>
      </c>
      <c r="C48" s="49" t="s">
        <v>111</v>
      </c>
      <c r="D48" s="49" t="s">
        <v>112</v>
      </c>
      <c r="E48" s="74" t="s">
        <v>31</v>
      </c>
      <c r="F48" s="75">
        <v>15.5</v>
      </c>
      <c r="G48" s="51">
        <v>5</v>
      </c>
      <c r="H48" s="67" t="s">
        <v>14</v>
      </c>
      <c r="I48" s="53">
        <f t="shared" si="18"/>
        <v>77.5</v>
      </c>
      <c r="J48" s="54">
        <v>18</v>
      </c>
      <c r="K48" s="55">
        <f t="shared" si="19"/>
        <v>0.16129032258064516</v>
      </c>
      <c r="L48" s="56">
        <f t="shared" si="20"/>
        <v>2.5</v>
      </c>
      <c r="M48" s="57">
        <f t="shared" si="43"/>
        <v>12.5</v>
      </c>
      <c r="N48" s="58">
        <f t="shared" si="4"/>
        <v>0.125</v>
      </c>
      <c r="O48" s="57">
        <f t="shared" si="21"/>
        <v>0.625</v>
      </c>
      <c r="P48" s="59">
        <f t="shared" si="22"/>
        <v>0.25</v>
      </c>
      <c r="Q48" s="60">
        <f t="shared" si="23"/>
        <v>0.625</v>
      </c>
      <c r="R48" s="56">
        <f t="shared" si="24"/>
        <v>1.625</v>
      </c>
      <c r="S48" s="61">
        <f t="shared" si="25"/>
        <v>10.875</v>
      </c>
      <c r="T48" s="62">
        <f t="shared" si="44"/>
        <v>0.14032258064516129</v>
      </c>
      <c r="U48" s="68">
        <f t="shared" si="45"/>
        <v>310</v>
      </c>
      <c r="V48" s="69">
        <f t="shared" si="42"/>
        <v>38664.9</v>
      </c>
      <c r="W48" s="70">
        <v>4</v>
      </c>
      <c r="X48" s="71">
        <f t="shared" si="28"/>
        <v>50</v>
      </c>
      <c r="Y48" s="72">
        <f t="shared" si="26"/>
        <v>9256.7999999999993</v>
      </c>
      <c r="Z48" s="70">
        <f t="shared" si="46"/>
        <v>8</v>
      </c>
      <c r="AA48" s="139">
        <f t="shared" si="15"/>
        <v>360</v>
      </c>
      <c r="AB48" s="113">
        <f t="shared" si="27"/>
        <v>47921.7</v>
      </c>
      <c r="AC48" s="114"/>
    </row>
    <row r="49" spans="1:29" ht="11.5" customHeight="1" x14ac:dyDescent="0.3">
      <c r="A49" s="49">
        <v>44070</v>
      </c>
      <c r="B49" s="127" t="s">
        <v>110</v>
      </c>
      <c r="C49" s="49" t="s">
        <v>111</v>
      </c>
      <c r="D49" s="49" t="s">
        <v>112</v>
      </c>
      <c r="E49" s="107" t="s">
        <v>35</v>
      </c>
      <c r="F49" s="75">
        <v>23</v>
      </c>
      <c r="G49" s="51">
        <v>15</v>
      </c>
      <c r="H49" s="67" t="s">
        <v>14</v>
      </c>
      <c r="I49" s="53">
        <f t="shared" si="18"/>
        <v>345</v>
      </c>
      <c r="J49" s="54">
        <v>25</v>
      </c>
      <c r="K49" s="55">
        <f t="shared" ref="K49:K53" si="47">(J49-F49)/F49</f>
        <v>8.6956521739130432E-2</v>
      </c>
      <c r="L49" s="56">
        <f t="shared" ref="L49:L53" si="48">J49-F49</f>
        <v>2</v>
      </c>
      <c r="M49" s="57">
        <f t="shared" si="43"/>
        <v>30</v>
      </c>
      <c r="N49" s="58">
        <f t="shared" ref="N49:N53" si="49">M49*$N$3</f>
        <v>0.3</v>
      </c>
      <c r="O49" s="57">
        <f t="shared" ref="O49:O53" si="50">M49*$O$3</f>
        <v>1.5</v>
      </c>
      <c r="P49" s="59">
        <f t="shared" ref="P49:P53" si="51">M49*$P$3</f>
        <v>0.6</v>
      </c>
      <c r="Q49" s="60">
        <f t="shared" ref="Q49:Q53" si="52">M49*$Q$3</f>
        <v>1.5</v>
      </c>
      <c r="R49" s="56">
        <f t="shared" ref="R49:R53" si="53">N49+O49+P49+Q49</f>
        <v>3.9</v>
      </c>
      <c r="S49" s="61">
        <f t="shared" ref="S49:S53" si="54">M49-R49</f>
        <v>26.1</v>
      </c>
      <c r="T49" s="62">
        <f t="shared" si="44"/>
        <v>7.5652173913043477E-2</v>
      </c>
      <c r="U49" s="68">
        <f t="shared" si="45"/>
        <v>345</v>
      </c>
      <c r="V49" s="69">
        <f t="shared" ref="V49:V53" si="55">V48+U49</f>
        <v>39009.9</v>
      </c>
      <c r="W49" s="70">
        <v>1</v>
      </c>
      <c r="X49" s="71">
        <f t="shared" si="28"/>
        <v>30</v>
      </c>
      <c r="Y49" s="72">
        <f t="shared" si="26"/>
        <v>9286.7999999999993</v>
      </c>
      <c r="Z49" s="70">
        <f t="shared" si="46"/>
        <v>8</v>
      </c>
      <c r="AA49" s="139">
        <f t="shared" si="15"/>
        <v>375</v>
      </c>
      <c r="AB49" s="113">
        <f t="shared" si="27"/>
        <v>48296.7</v>
      </c>
      <c r="AC49" s="114"/>
    </row>
    <row r="50" spans="1:29" ht="11.5" customHeight="1" x14ac:dyDescent="0.3">
      <c r="A50" s="49">
        <v>44075</v>
      </c>
      <c r="B50" s="127" t="s">
        <v>113</v>
      </c>
      <c r="C50" s="49" t="s">
        <v>103</v>
      </c>
      <c r="D50" s="49" t="s">
        <v>104</v>
      </c>
      <c r="E50" s="74" t="s">
        <v>36</v>
      </c>
      <c r="F50" s="75">
        <v>5.25</v>
      </c>
      <c r="G50" s="51">
        <v>220</v>
      </c>
      <c r="H50" s="67" t="s">
        <v>14</v>
      </c>
      <c r="I50" s="53">
        <f t="shared" si="18"/>
        <v>1155</v>
      </c>
      <c r="J50" s="54">
        <v>6.7</v>
      </c>
      <c r="K50" s="55">
        <f t="shared" si="47"/>
        <v>0.27619047619047621</v>
      </c>
      <c r="L50" s="56">
        <f t="shared" si="48"/>
        <v>1.4500000000000002</v>
      </c>
      <c r="M50" s="57">
        <f t="shared" si="43"/>
        <v>319.00000000000006</v>
      </c>
      <c r="N50" s="58">
        <f t="shared" si="49"/>
        <v>3.1900000000000008</v>
      </c>
      <c r="O50" s="57">
        <f t="shared" si="50"/>
        <v>15.950000000000003</v>
      </c>
      <c r="P50" s="59">
        <f t="shared" si="51"/>
        <v>6.3800000000000017</v>
      </c>
      <c r="Q50" s="60">
        <f t="shared" si="52"/>
        <v>15.950000000000003</v>
      </c>
      <c r="R50" s="56">
        <f t="shared" si="53"/>
        <v>41.470000000000013</v>
      </c>
      <c r="S50" s="61">
        <f t="shared" si="54"/>
        <v>277.53000000000003</v>
      </c>
      <c r="T50" s="62">
        <f t="shared" si="44"/>
        <v>0.24028571428571432</v>
      </c>
      <c r="U50" s="68">
        <f t="shared" si="45"/>
        <v>2310</v>
      </c>
      <c r="V50" s="69">
        <f t="shared" si="55"/>
        <v>41319.9</v>
      </c>
      <c r="W50" s="70">
        <v>2</v>
      </c>
      <c r="X50" s="71">
        <f t="shared" si="28"/>
        <v>638.00000000000011</v>
      </c>
      <c r="Y50" s="72">
        <f t="shared" si="26"/>
        <v>9924.7999999999993</v>
      </c>
      <c r="Z50" s="70">
        <f t="shared" si="46"/>
        <v>9</v>
      </c>
      <c r="AA50" s="139">
        <f t="shared" si="15"/>
        <v>2948</v>
      </c>
      <c r="AB50" s="113">
        <f t="shared" si="27"/>
        <v>51244.7</v>
      </c>
      <c r="AC50" s="114"/>
    </row>
    <row r="51" spans="1:29" ht="11.5" customHeight="1" x14ac:dyDescent="0.3">
      <c r="A51" s="49">
        <v>44075</v>
      </c>
      <c r="B51" s="127" t="s">
        <v>113</v>
      </c>
      <c r="C51" s="49" t="s">
        <v>103</v>
      </c>
      <c r="D51" s="49" t="s">
        <v>104</v>
      </c>
      <c r="E51" s="74" t="s">
        <v>18</v>
      </c>
      <c r="F51" s="75">
        <v>8.6</v>
      </c>
      <c r="G51" s="51">
        <v>20</v>
      </c>
      <c r="H51" s="67" t="s">
        <v>14</v>
      </c>
      <c r="I51" s="53">
        <f t="shared" si="18"/>
        <v>172</v>
      </c>
      <c r="J51" s="54">
        <v>10.5</v>
      </c>
      <c r="K51" s="55">
        <f t="shared" si="47"/>
        <v>0.22093023255813959</v>
      </c>
      <c r="L51" s="56">
        <f t="shared" si="48"/>
        <v>1.9000000000000004</v>
      </c>
      <c r="M51" s="57">
        <f t="shared" si="43"/>
        <v>38.000000000000007</v>
      </c>
      <c r="N51" s="58">
        <f t="shared" si="49"/>
        <v>0.38000000000000006</v>
      </c>
      <c r="O51" s="57">
        <f t="shared" si="50"/>
        <v>1.9000000000000004</v>
      </c>
      <c r="P51" s="59">
        <f t="shared" si="51"/>
        <v>0.76000000000000012</v>
      </c>
      <c r="Q51" s="60">
        <f t="shared" si="52"/>
        <v>1.9000000000000004</v>
      </c>
      <c r="R51" s="56">
        <f t="shared" si="53"/>
        <v>4.9400000000000013</v>
      </c>
      <c r="S51" s="61">
        <f t="shared" si="54"/>
        <v>33.06</v>
      </c>
      <c r="T51" s="62">
        <f t="shared" si="44"/>
        <v>0.19220930232558142</v>
      </c>
      <c r="U51" s="68">
        <f t="shared" si="45"/>
        <v>688</v>
      </c>
      <c r="V51" s="69">
        <f t="shared" si="55"/>
        <v>42007.9</v>
      </c>
      <c r="W51" s="70">
        <v>4</v>
      </c>
      <c r="X51" s="71">
        <f t="shared" si="28"/>
        <v>152.00000000000003</v>
      </c>
      <c r="Y51" s="72">
        <f t="shared" si="26"/>
        <v>10076.799999999999</v>
      </c>
      <c r="Z51" s="70">
        <f t="shared" si="46"/>
        <v>9</v>
      </c>
      <c r="AA51" s="139">
        <f t="shared" si="15"/>
        <v>840</v>
      </c>
      <c r="AB51" s="113">
        <f t="shared" si="27"/>
        <v>52084.7</v>
      </c>
      <c r="AC51" s="114"/>
    </row>
    <row r="52" spans="1:29" ht="11.5" customHeight="1" x14ac:dyDescent="0.3">
      <c r="A52" s="49">
        <v>44075</v>
      </c>
      <c r="B52" s="127" t="s">
        <v>113</v>
      </c>
      <c r="C52" s="49" t="s">
        <v>103</v>
      </c>
      <c r="D52" s="49" t="s">
        <v>104</v>
      </c>
      <c r="E52" s="74" t="s">
        <v>31</v>
      </c>
      <c r="F52" s="75">
        <v>15.5</v>
      </c>
      <c r="G52" s="51">
        <v>5</v>
      </c>
      <c r="H52" s="67" t="s">
        <v>14</v>
      </c>
      <c r="I52" s="53">
        <f t="shared" si="18"/>
        <v>77.5</v>
      </c>
      <c r="J52" s="54">
        <v>18</v>
      </c>
      <c r="K52" s="55">
        <f t="shared" si="47"/>
        <v>0.16129032258064516</v>
      </c>
      <c r="L52" s="56">
        <f t="shared" si="48"/>
        <v>2.5</v>
      </c>
      <c r="M52" s="57">
        <f t="shared" si="43"/>
        <v>12.5</v>
      </c>
      <c r="N52" s="58">
        <f t="shared" si="49"/>
        <v>0.125</v>
      </c>
      <c r="O52" s="57">
        <f t="shared" si="50"/>
        <v>0.625</v>
      </c>
      <c r="P52" s="59">
        <f t="shared" si="51"/>
        <v>0.25</v>
      </c>
      <c r="Q52" s="60">
        <f t="shared" si="52"/>
        <v>0.625</v>
      </c>
      <c r="R52" s="56">
        <f t="shared" si="53"/>
        <v>1.625</v>
      </c>
      <c r="S52" s="61">
        <f t="shared" si="54"/>
        <v>10.875</v>
      </c>
      <c r="T52" s="62">
        <f t="shared" si="44"/>
        <v>0.14032258064516129</v>
      </c>
      <c r="U52" s="68">
        <f t="shared" si="45"/>
        <v>155</v>
      </c>
      <c r="V52" s="69">
        <f t="shared" si="55"/>
        <v>42162.9</v>
      </c>
      <c r="W52" s="70">
        <v>2</v>
      </c>
      <c r="X52" s="71">
        <f t="shared" si="28"/>
        <v>25</v>
      </c>
      <c r="Y52" s="72">
        <f t="shared" si="26"/>
        <v>10101.799999999999</v>
      </c>
      <c r="Z52" s="70">
        <f t="shared" si="46"/>
        <v>9</v>
      </c>
      <c r="AA52" s="139">
        <f t="shared" si="15"/>
        <v>180</v>
      </c>
      <c r="AB52" s="113">
        <f t="shared" si="27"/>
        <v>52264.7</v>
      </c>
      <c r="AC52" s="114"/>
    </row>
    <row r="53" spans="1:29" ht="11.5" customHeight="1" x14ac:dyDescent="0.3">
      <c r="A53" s="49">
        <v>44076</v>
      </c>
      <c r="B53" s="127" t="s">
        <v>114</v>
      </c>
      <c r="C53" s="49" t="s">
        <v>71</v>
      </c>
      <c r="D53" s="49" t="s">
        <v>69</v>
      </c>
      <c r="E53" s="74" t="s">
        <v>28</v>
      </c>
      <c r="F53" s="75">
        <v>36</v>
      </c>
      <c r="G53" s="51">
        <v>25</v>
      </c>
      <c r="H53" s="67" t="s">
        <v>14</v>
      </c>
      <c r="I53" s="53">
        <f t="shared" si="18"/>
        <v>900</v>
      </c>
      <c r="J53" s="54">
        <v>50</v>
      </c>
      <c r="K53" s="55">
        <f t="shared" si="47"/>
        <v>0.3888888888888889</v>
      </c>
      <c r="L53" s="56">
        <f t="shared" si="48"/>
        <v>14</v>
      </c>
      <c r="M53" s="57">
        <f t="shared" si="43"/>
        <v>350</v>
      </c>
      <c r="N53" s="58">
        <f t="shared" si="49"/>
        <v>3.5</v>
      </c>
      <c r="O53" s="57">
        <f t="shared" si="50"/>
        <v>17.5</v>
      </c>
      <c r="P53" s="59">
        <f t="shared" si="51"/>
        <v>7</v>
      </c>
      <c r="Q53" s="60">
        <f t="shared" si="52"/>
        <v>17.5</v>
      </c>
      <c r="R53" s="56">
        <f t="shared" si="53"/>
        <v>45.5</v>
      </c>
      <c r="S53" s="61">
        <f t="shared" si="54"/>
        <v>304.5</v>
      </c>
      <c r="T53" s="62">
        <f t="shared" si="44"/>
        <v>0.33833333333333332</v>
      </c>
      <c r="U53" s="68">
        <f t="shared" si="45"/>
        <v>900</v>
      </c>
      <c r="V53" s="69">
        <f t="shared" si="55"/>
        <v>43062.9</v>
      </c>
      <c r="W53" s="70">
        <v>1</v>
      </c>
      <c r="X53" s="71">
        <f t="shared" si="28"/>
        <v>350</v>
      </c>
      <c r="Y53" s="72">
        <f t="shared" si="26"/>
        <v>10451.799999999999</v>
      </c>
      <c r="Z53" s="70">
        <f t="shared" si="46"/>
        <v>9</v>
      </c>
      <c r="AA53" s="139">
        <f t="shared" si="15"/>
        <v>1250</v>
      </c>
      <c r="AB53" s="113">
        <f t="shared" si="27"/>
        <v>53514.7</v>
      </c>
      <c r="AC53" s="114"/>
    </row>
    <row r="54" spans="1:29" ht="11.5" customHeight="1" x14ac:dyDescent="0.3">
      <c r="A54" s="49">
        <v>44079</v>
      </c>
      <c r="B54" s="127" t="s">
        <v>115</v>
      </c>
      <c r="C54" s="49" t="s">
        <v>71</v>
      </c>
      <c r="D54" s="49" t="s">
        <v>69</v>
      </c>
      <c r="E54" s="74" t="s">
        <v>36</v>
      </c>
      <c r="F54" s="75">
        <v>5.25</v>
      </c>
      <c r="G54" s="51">
        <v>220</v>
      </c>
      <c r="H54" s="67" t="s">
        <v>14</v>
      </c>
      <c r="I54" s="53">
        <f t="shared" si="18"/>
        <v>1155</v>
      </c>
      <c r="J54" s="54">
        <v>6.8</v>
      </c>
      <c r="K54" s="55">
        <f t="shared" ref="K54:K55" si="56">(J54-F54)/F54</f>
        <v>0.29523809523809519</v>
      </c>
      <c r="L54" s="56">
        <f t="shared" ref="L54:L55" si="57">J54-F54</f>
        <v>1.5499999999999998</v>
      </c>
      <c r="M54" s="57">
        <f t="shared" si="43"/>
        <v>340.99999999999994</v>
      </c>
      <c r="N54" s="58">
        <f t="shared" ref="N54:N55" si="58">M54*$N$3</f>
        <v>3.4099999999999997</v>
      </c>
      <c r="O54" s="57">
        <f t="shared" ref="O54:O55" si="59">M54*$O$3</f>
        <v>17.049999999999997</v>
      </c>
      <c r="P54" s="59">
        <f t="shared" ref="P54:P55" si="60">M54*$P$3</f>
        <v>6.8199999999999994</v>
      </c>
      <c r="Q54" s="60">
        <f t="shared" ref="Q54:Q55" si="61">M54*$Q$3</f>
        <v>17.049999999999997</v>
      </c>
      <c r="R54" s="56">
        <f t="shared" ref="R54:R55" si="62">N54+O54+P54+Q54</f>
        <v>44.33</v>
      </c>
      <c r="S54" s="61">
        <f t="shared" ref="S54:S55" si="63">M54-R54</f>
        <v>296.66999999999996</v>
      </c>
      <c r="T54" s="62">
        <f t="shared" si="44"/>
        <v>0.25685714285714284</v>
      </c>
      <c r="U54" s="68">
        <f t="shared" si="45"/>
        <v>1155</v>
      </c>
      <c r="V54" s="69">
        <f t="shared" ref="V54:V55" si="64">V53+U54</f>
        <v>44217.9</v>
      </c>
      <c r="W54" s="70">
        <v>1</v>
      </c>
      <c r="X54" s="71">
        <f t="shared" ref="X54:X55" si="65">M54*W54</f>
        <v>340.99999999999994</v>
      </c>
      <c r="Y54" s="72">
        <f t="shared" ref="Y54:Y55" si="66">Y53+X54</f>
        <v>10792.8</v>
      </c>
      <c r="Z54" s="70">
        <f t="shared" si="46"/>
        <v>9</v>
      </c>
      <c r="AA54" s="139">
        <f t="shared" si="15"/>
        <v>1496</v>
      </c>
      <c r="AB54" s="113">
        <f t="shared" si="27"/>
        <v>55010.7</v>
      </c>
      <c r="AC54" s="114"/>
    </row>
    <row r="55" spans="1:29" ht="11.5" customHeight="1" x14ac:dyDescent="0.3">
      <c r="A55" s="49">
        <v>44079</v>
      </c>
      <c r="B55" s="127" t="s">
        <v>115</v>
      </c>
      <c r="C55" s="49" t="s">
        <v>71</v>
      </c>
      <c r="D55" s="49" t="s">
        <v>69</v>
      </c>
      <c r="E55" s="108" t="s">
        <v>17</v>
      </c>
      <c r="F55" s="75">
        <v>4.7</v>
      </c>
      <c r="G55" s="51">
        <v>37</v>
      </c>
      <c r="H55" s="67" t="s">
        <v>14</v>
      </c>
      <c r="I55" s="53">
        <f t="shared" si="18"/>
        <v>173.9</v>
      </c>
      <c r="J55" s="54">
        <v>6.5</v>
      </c>
      <c r="K55" s="55">
        <f t="shared" si="56"/>
        <v>0.38297872340425526</v>
      </c>
      <c r="L55" s="56">
        <f t="shared" si="57"/>
        <v>1.7999999999999998</v>
      </c>
      <c r="M55" s="57">
        <f t="shared" si="43"/>
        <v>66.599999999999994</v>
      </c>
      <c r="N55" s="58">
        <f t="shared" si="58"/>
        <v>0.66599999999999993</v>
      </c>
      <c r="O55" s="57">
        <f t="shared" si="59"/>
        <v>3.33</v>
      </c>
      <c r="P55" s="59">
        <f t="shared" si="60"/>
        <v>1.3319999999999999</v>
      </c>
      <c r="Q55" s="60">
        <f t="shared" si="61"/>
        <v>3.33</v>
      </c>
      <c r="R55" s="56">
        <f t="shared" si="62"/>
        <v>8.6579999999999995</v>
      </c>
      <c r="S55" s="61">
        <f t="shared" si="63"/>
        <v>57.941999999999993</v>
      </c>
      <c r="T55" s="62">
        <f t="shared" si="44"/>
        <v>0.33319148936170206</v>
      </c>
      <c r="U55" s="68">
        <f t="shared" si="45"/>
        <v>695.6</v>
      </c>
      <c r="V55" s="69">
        <f t="shared" si="64"/>
        <v>44913.5</v>
      </c>
      <c r="W55" s="70">
        <v>4</v>
      </c>
      <c r="X55" s="71">
        <f t="shared" si="65"/>
        <v>266.39999999999998</v>
      </c>
      <c r="Y55" s="72">
        <f t="shared" si="66"/>
        <v>11059.199999999999</v>
      </c>
      <c r="Z55" s="70">
        <f t="shared" si="46"/>
        <v>9</v>
      </c>
      <c r="AA55" s="139">
        <f t="shared" si="15"/>
        <v>962</v>
      </c>
      <c r="AB55" s="113">
        <f t="shared" si="27"/>
        <v>55972.7</v>
      </c>
      <c r="AC55" s="114"/>
    </row>
    <row r="56" spans="1:29" ht="11.5" customHeight="1" x14ac:dyDescent="0.3">
      <c r="A56" s="49">
        <v>44091</v>
      </c>
      <c r="B56" s="127" t="s">
        <v>116</v>
      </c>
      <c r="C56" s="49" t="s">
        <v>83</v>
      </c>
      <c r="D56" s="49" t="s">
        <v>84</v>
      </c>
      <c r="E56" s="74" t="s">
        <v>29</v>
      </c>
      <c r="F56" s="75">
        <v>5.25</v>
      </c>
      <c r="G56" s="51">
        <v>220</v>
      </c>
      <c r="H56" s="67" t="s">
        <v>14</v>
      </c>
      <c r="I56" s="53">
        <f t="shared" ref="I56:I59" si="67">G56*F56</f>
        <v>1155</v>
      </c>
      <c r="J56" s="54">
        <v>5.7</v>
      </c>
      <c r="K56" s="55">
        <f t="shared" ref="K56:K59" si="68">(J56-F56)/F56</f>
        <v>8.5714285714285743E-2</v>
      </c>
      <c r="L56" s="56">
        <f t="shared" ref="L56:L59" si="69">J56-F56</f>
        <v>0.45000000000000018</v>
      </c>
      <c r="M56" s="57">
        <f t="shared" si="43"/>
        <v>99.000000000000043</v>
      </c>
      <c r="N56" s="58">
        <f t="shared" ref="N56:N59" si="70">M56*$N$3</f>
        <v>0.99000000000000044</v>
      </c>
      <c r="O56" s="57">
        <f t="shared" ref="O56:O59" si="71">M56*$O$3</f>
        <v>4.9500000000000028</v>
      </c>
      <c r="P56" s="59">
        <f t="shared" ref="P56:P59" si="72">M56*$P$3</f>
        <v>1.9800000000000009</v>
      </c>
      <c r="Q56" s="60">
        <f t="shared" ref="Q56:Q59" si="73">M56*$Q$3</f>
        <v>4.9500000000000028</v>
      </c>
      <c r="R56" s="56">
        <f t="shared" ref="R56:R59" si="74">N56+O56+P56+Q56</f>
        <v>12.870000000000006</v>
      </c>
      <c r="S56" s="61">
        <f t="shared" ref="S56:S59" si="75">M56-R56</f>
        <v>86.130000000000038</v>
      </c>
      <c r="T56" s="62">
        <f t="shared" si="44"/>
        <v>7.4571428571428608E-2</v>
      </c>
      <c r="U56" s="68">
        <f t="shared" si="45"/>
        <v>4620</v>
      </c>
      <c r="V56" s="69">
        <f t="shared" ref="V56:V59" si="76">V55+U56</f>
        <v>49533.5</v>
      </c>
      <c r="W56" s="70">
        <v>4</v>
      </c>
      <c r="X56" s="71">
        <f t="shared" ref="X56:X59" si="77">M56*W56</f>
        <v>396.00000000000017</v>
      </c>
      <c r="Y56" s="72">
        <f t="shared" ref="Y56:Y59" si="78">Y55+X56</f>
        <v>11455.199999999999</v>
      </c>
      <c r="Z56" s="70">
        <f t="shared" si="46"/>
        <v>9</v>
      </c>
      <c r="AA56" s="139">
        <f t="shared" si="15"/>
        <v>5016</v>
      </c>
      <c r="AB56" s="113">
        <f t="shared" si="27"/>
        <v>60988.7</v>
      </c>
      <c r="AC56" s="114"/>
    </row>
    <row r="57" spans="1:29" ht="11.5" customHeight="1" x14ac:dyDescent="0.3">
      <c r="A57" s="49">
        <v>44091</v>
      </c>
      <c r="B57" s="127" t="s">
        <v>116</v>
      </c>
      <c r="C57" s="49" t="s">
        <v>83</v>
      </c>
      <c r="D57" s="49" t="s">
        <v>84</v>
      </c>
      <c r="E57" s="74" t="s">
        <v>29</v>
      </c>
      <c r="F57" s="75">
        <v>5.0999999999999996</v>
      </c>
      <c r="G57" s="51">
        <v>220</v>
      </c>
      <c r="H57" s="67" t="s">
        <v>14</v>
      </c>
      <c r="I57" s="53">
        <f t="shared" si="67"/>
        <v>1122</v>
      </c>
      <c r="J57" s="54">
        <v>5.7</v>
      </c>
      <c r="K57" s="55">
        <f t="shared" si="68"/>
        <v>0.11764705882352952</v>
      </c>
      <c r="L57" s="56">
        <f t="shared" si="69"/>
        <v>0.60000000000000053</v>
      </c>
      <c r="M57" s="57">
        <f t="shared" si="43"/>
        <v>132.00000000000011</v>
      </c>
      <c r="N57" s="58">
        <f t="shared" si="70"/>
        <v>1.3200000000000012</v>
      </c>
      <c r="O57" s="57">
        <f t="shared" si="71"/>
        <v>6.6000000000000059</v>
      </c>
      <c r="P57" s="59">
        <f t="shared" si="72"/>
        <v>2.6400000000000023</v>
      </c>
      <c r="Q57" s="60">
        <f t="shared" si="73"/>
        <v>6.6000000000000059</v>
      </c>
      <c r="R57" s="56">
        <f t="shared" si="74"/>
        <v>17.160000000000014</v>
      </c>
      <c r="S57" s="61">
        <f t="shared" si="75"/>
        <v>114.8400000000001</v>
      </c>
      <c r="T57" s="62">
        <f t="shared" si="44"/>
        <v>0.10235294117647067</v>
      </c>
      <c r="U57" s="68">
        <f t="shared" si="45"/>
        <v>1122</v>
      </c>
      <c r="V57" s="69">
        <f t="shared" si="76"/>
        <v>50655.5</v>
      </c>
      <c r="W57" s="70">
        <v>1</v>
      </c>
      <c r="X57" s="71">
        <f t="shared" si="77"/>
        <v>132.00000000000011</v>
      </c>
      <c r="Y57" s="72">
        <f t="shared" si="78"/>
        <v>11587.199999999999</v>
      </c>
      <c r="Z57" s="70">
        <f t="shared" si="46"/>
        <v>9</v>
      </c>
      <c r="AA57" s="139">
        <f t="shared" si="15"/>
        <v>1254</v>
      </c>
      <c r="AB57" s="113">
        <f t="shared" si="27"/>
        <v>62242.7</v>
      </c>
      <c r="AC57" s="114"/>
    </row>
    <row r="58" spans="1:29" ht="11.5" customHeight="1" x14ac:dyDescent="0.3">
      <c r="A58" s="49">
        <v>44091</v>
      </c>
      <c r="B58" s="127" t="s">
        <v>116</v>
      </c>
      <c r="C58" s="49" t="s">
        <v>83</v>
      </c>
      <c r="D58" s="49" t="s">
        <v>84</v>
      </c>
      <c r="E58" s="74" t="s">
        <v>38</v>
      </c>
      <c r="F58" s="75">
        <v>5.25</v>
      </c>
      <c r="G58" s="51">
        <v>220</v>
      </c>
      <c r="H58" s="67" t="s">
        <v>14</v>
      </c>
      <c r="I58" s="53">
        <f t="shared" si="67"/>
        <v>1155</v>
      </c>
      <c r="J58" s="54">
        <v>5.7</v>
      </c>
      <c r="K58" s="55">
        <f t="shared" si="68"/>
        <v>8.5714285714285743E-2</v>
      </c>
      <c r="L58" s="56">
        <f t="shared" si="69"/>
        <v>0.45000000000000018</v>
      </c>
      <c r="M58" s="57">
        <f t="shared" si="43"/>
        <v>99.000000000000043</v>
      </c>
      <c r="N58" s="58">
        <f t="shared" si="70"/>
        <v>0.99000000000000044</v>
      </c>
      <c r="O58" s="57">
        <f t="shared" si="71"/>
        <v>4.9500000000000028</v>
      </c>
      <c r="P58" s="59">
        <f t="shared" si="72"/>
        <v>1.9800000000000009</v>
      </c>
      <c r="Q58" s="60">
        <f t="shared" si="73"/>
        <v>4.9500000000000028</v>
      </c>
      <c r="R58" s="56">
        <f t="shared" si="74"/>
        <v>12.870000000000006</v>
      </c>
      <c r="S58" s="61">
        <f t="shared" si="75"/>
        <v>86.130000000000038</v>
      </c>
      <c r="T58" s="62">
        <f t="shared" si="44"/>
        <v>7.4571428571428608E-2</v>
      </c>
      <c r="U58" s="68">
        <f t="shared" si="45"/>
        <v>1155</v>
      </c>
      <c r="V58" s="69">
        <f t="shared" si="76"/>
        <v>51810.5</v>
      </c>
      <c r="W58" s="70">
        <v>1</v>
      </c>
      <c r="X58" s="71">
        <f t="shared" si="77"/>
        <v>99.000000000000043</v>
      </c>
      <c r="Y58" s="72">
        <f t="shared" si="78"/>
        <v>11686.199999999999</v>
      </c>
      <c r="Z58" s="70">
        <f t="shared" si="46"/>
        <v>9</v>
      </c>
      <c r="AA58" s="139">
        <f t="shared" si="15"/>
        <v>1254</v>
      </c>
      <c r="AB58" s="113">
        <f t="shared" si="27"/>
        <v>63496.7</v>
      </c>
      <c r="AC58" s="114"/>
    </row>
    <row r="59" spans="1:29" ht="11.5" customHeight="1" x14ac:dyDescent="0.3">
      <c r="A59" s="49">
        <v>44091</v>
      </c>
      <c r="B59" s="127" t="s">
        <v>116</v>
      </c>
      <c r="C59" s="49" t="s">
        <v>83</v>
      </c>
      <c r="D59" s="49" t="s">
        <v>84</v>
      </c>
      <c r="E59" s="74" t="s">
        <v>39</v>
      </c>
      <c r="F59" s="75">
        <v>4.7</v>
      </c>
      <c r="G59" s="51">
        <v>54</v>
      </c>
      <c r="H59" s="67" t="s">
        <v>14</v>
      </c>
      <c r="I59" s="53">
        <f t="shared" si="67"/>
        <v>253.8</v>
      </c>
      <c r="J59" s="54">
        <v>5.4</v>
      </c>
      <c r="K59" s="55">
        <f t="shared" si="68"/>
        <v>0.14893617021276598</v>
      </c>
      <c r="L59" s="56">
        <f t="shared" si="69"/>
        <v>0.70000000000000018</v>
      </c>
      <c r="M59" s="57">
        <f t="shared" si="43"/>
        <v>37.800000000000011</v>
      </c>
      <c r="N59" s="58">
        <f t="shared" si="70"/>
        <v>0.37800000000000011</v>
      </c>
      <c r="O59" s="57">
        <f t="shared" si="71"/>
        <v>1.8900000000000006</v>
      </c>
      <c r="P59" s="59">
        <f t="shared" si="72"/>
        <v>0.75600000000000023</v>
      </c>
      <c r="Q59" s="60">
        <f t="shared" si="73"/>
        <v>1.8900000000000006</v>
      </c>
      <c r="R59" s="56">
        <f t="shared" si="74"/>
        <v>4.9140000000000015</v>
      </c>
      <c r="S59" s="61">
        <f t="shared" si="75"/>
        <v>32.88600000000001</v>
      </c>
      <c r="T59" s="62">
        <f t="shared" si="44"/>
        <v>0.12957446808510642</v>
      </c>
      <c r="U59" s="68">
        <f t="shared" si="45"/>
        <v>761.40000000000009</v>
      </c>
      <c r="V59" s="69">
        <f t="shared" si="76"/>
        <v>52571.9</v>
      </c>
      <c r="W59" s="70">
        <v>3</v>
      </c>
      <c r="X59" s="71">
        <f t="shared" si="77"/>
        <v>113.40000000000003</v>
      </c>
      <c r="Y59" s="72">
        <f t="shared" si="78"/>
        <v>11799.599999999999</v>
      </c>
      <c r="Z59" s="70">
        <f t="shared" si="46"/>
        <v>9</v>
      </c>
      <c r="AA59" s="139">
        <f t="shared" si="15"/>
        <v>874.80000000000018</v>
      </c>
      <c r="AB59" s="113">
        <f t="shared" si="27"/>
        <v>64371.5</v>
      </c>
      <c r="AC59" s="114"/>
    </row>
    <row r="60" spans="1:29" ht="11.5" customHeight="1" x14ac:dyDescent="0.3">
      <c r="A60" s="49">
        <v>44091</v>
      </c>
      <c r="B60" s="127" t="s">
        <v>116</v>
      </c>
      <c r="C60" s="49" t="s">
        <v>83</v>
      </c>
      <c r="D60" s="49" t="s">
        <v>84</v>
      </c>
      <c r="E60" s="74" t="s">
        <v>40</v>
      </c>
      <c r="F60" s="75">
        <v>4.7</v>
      </c>
      <c r="G60" s="51">
        <v>54</v>
      </c>
      <c r="H60" s="67" t="s">
        <v>14</v>
      </c>
      <c r="I60" s="53">
        <f t="shared" ref="I60:I83" si="79">G60*F60</f>
        <v>253.8</v>
      </c>
      <c r="J60" s="54">
        <v>5.4</v>
      </c>
      <c r="K60" s="55">
        <f t="shared" ref="K60:K84" si="80">(J60-F60)/F60</f>
        <v>0.14893617021276598</v>
      </c>
      <c r="L60" s="56">
        <f t="shared" ref="L60:L84" si="81">J60-F60</f>
        <v>0.70000000000000018</v>
      </c>
      <c r="M60" s="57">
        <f t="shared" si="43"/>
        <v>37.800000000000011</v>
      </c>
      <c r="N60" s="58">
        <f t="shared" ref="N60:N84" si="82">M60*$N$3</f>
        <v>0.37800000000000011</v>
      </c>
      <c r="O60" s="57">
        <f t="shared" ref="O60:O84" si="83">M60*$O$3</f>
        <v>1.8900000000000006</v>
      </c>
      <c r="P60" s="59">
        <f t="shared" ref="P60:P84" si="84">M60*$P$3</f>
        <v>0.75600000000000023</v>
      </c>
      <c r="Q60" s="60">
        <f t="shared" ref="Q60:Q84" si="85">M60*$Q$3</f>
        <v>1.8900000000000006</v>
      </c>
      <c r="R60" s="56">
        <f t="shared" ref="R60:R84" si="86">N60+O60+P60+Q60</f>
        <v>4.9140000000000015</v>
      </c>
      <c r="S60" s="61">
        <f t="shared" ref="S60:S84" si="87">M60-R60</f>
        <v>32.88600000000001</v>
      </c>
      <c r="T60" s="62">
        <f t="shared" si="44"/>
        <v>0.12957446808510642</v>
      </c>
      <c r="U60" s="68">
        <f t="shared" si="45"/>
        <v>761.40000000000009</v>
      </c>
      <c r="V60" s="69">
        <f t="shared" ref="V60:V106" si="88">V59+U60</f>
        <v>53333.3</v>
      </c>
      <c r="W60" s="70">
        <v>3</v>
      </c>
      <c r="X60" s="71">
        <f t="shared" ref="X60:X108" si="89">M60*W60</f>
        <v>113.40000000000003</v>
      </c>
      <c r="Y60" s="72">
        <f t="shared" ref="Y60:Y108" si="90">Y59+X60</f>
        <v>11912.999999999998</v>
      </c>
      <c r="Z60" s="70">
        <f t="shared" si="46"/>
        <v>9</v>
      </c>
      <c r="AA60" s="139">
        <f t="shared" si="15"/>
        <v>874.80000000000018</v>
      </c>
      <c r="AB60" s="113">
        <f t="shared" si="27"/>
        <v>65246.3</v>
      </c>
      <c r="AC60" s="114"/>
    </row>
    <row r="61" spans="1:29" ht="11.5" customHeight="1" x14ac:dyDescent="0.3">
      <c r="A61" s="49">
        <v>44091</v>
      </c>
      <c r="B61" s="127" t="s">
        <v>116</v>
      </c>
      <c r="C61" s="49" t="s">
        <v>83</v>
      </c>
      <c r="D61" s="49" t="s">
        <v>84</v>
      </c>
      <c r="E61" s="103" t="s">
        <v>18</v>
      </c>
      <c r="F61" s="75">
        <v>8.6</v>
      </c>
      <c r="G61" s="51">
        <v>20</v>
      </c>
      <c r="H61" s="67" t="s">
        <v>14</v>
      </c>
      <c r="I61" s="53">
        <f t="shared" si="79"/>
        <v>172</v>
      </c>
      <c r="J61" s="54">
        <v>10.199999999999999</v>
      </c>
      <c r="K61" s="55">
        <f t="shared" si="80"/>
        <v>0.18604651162790695</v>
      </c>
      <c r="L61" s="56">
        <f t="shared" si="81"/>
        <v>1.5999999999999996</v>
      </c>
      <c r="M61" s="57">
        <f t="shared" si="43"/>
        <v>31.999999999999993</v>
      </c>
      <c r="N61" s="58">
        <f t="shared" si="82"/>
        <v>0.31999999999999995</v>
      </c>
      <c r="O61" s="57">
        <f t="shared" si="83"/>
        <v>1.5999999999999996</v>
      </c>
      <c r="P61" s="59">
        <f t="shared" si="84"/>
        <v>0.6399999999999999</v>
      </c>
      <c r="Q61" s="60">
        <f t="shared" si="85"/>
        <v>1.5999999999999996</v>
      </c>
      <c r="R61" s="56">
        <f t="shared" si="86"/>
        <v>4.1599999999999993</v>
      </c>
      <c r="S61" s="61">
        <f t="shared" si="87"/>
        <v>27.839999999999993</v>
      </c>
      <c r="T61" s="62">
        <f t="shared" si="44"/>
        <v>0.16186046511627902</v>
      </c>
      <c r="U61" s="68">
        <f t="shared" si="45"/>
        <v>172</v>
      </c>
      <c r="V61" s="69">
        <f t="shared" si="88"/>
        <v>53505.3</v>
      </c>
      <c r="W61" s="70">
        <v>1</v>
      </c>
      <c r="X61" s="71">
        <f t="shared" si="89"/>
        <v>31.999999999999993</v>
      </c>
      <c r="Y61" s="72">
        <f t="shared" si="90"/>
        <v>11944.999999999998</v>
      </c>
      <c r="Z61" s="70">
        <f t="shared" si="46"/>
        <v>9</v>
      </c>
      <c r="AA61" s="139">
        <f t="shared" si="15"/>
        <v>204</v>
      </c>
      <c r="AB61" s="113">
        <f t="shared" si="27"/>
        <v>65450.3</v>
      </c>
      <c r="AC61" s="114"/>
    </row>
    <row r="62" spans="1:29" ht="11.5" customHeight="1" x14ac:dyDescent="0.3">
      <c r="A62" s="49">
        <v>44091</v>
      </c>
      <c r="B62" s="127" t="s">
        <v>116</v>
      </c>
      <c r="C62" s="49" t="s">
        <v>83</v>
      </c>
      <c r="D62" s="49" t="s">
        <v>84</v>
      </c>
      <c r="E62" s="103" t="s">
        <v>18</v>
      </c>
      <c r="F62" s="75">
        <v>8.4</v>
      </c>
      <c r="G62" s="51">
        <v>20</v>
      </c>
      <c r="H62" s="67" t="s">
        <v>14</v>
      </c>
      <c r="I62" s="53">
        <f t="shared" si="79"/>
        <v>168</v>
      </c>
      <c r="J62" s="54">
        <v>10.199999999999999</v>
      </c>
      <c r="K62" s="55">
        <f t="shared" si="80"/>
        <v>0.21428571428571416</v>
      </c>
      <c r="L62" s="56">
        <f t="shared" si="81"/>
        <v>1.7999999999999989</v>
      </c>
      <c r="M62" s="57">
        <f t="shared" si="43"/>
        <v>35.999999999999979</v>
      </c>
      <c r="N62" s="58">
        <f t="shared" si="82"/>
        <v>0.35999999999999982</v>
      </c>
      <c r="O62" s="57">
        <f t="shared" si="83"/>
        <v>1.7999999999999989</v>
      </c>
      <c r="P62" s="59">
        <f t="shared" si="84"/>
        <v>0.71999999999999964</v>
      </c>
      <c r="Q62" s="60">
        <f t="shared" si="85"/>
        <v>1.7999999999999989</v>
      </c>
      <c r="R62" s="56">
        <f t="shared" si="86"/>
        <v>4.6799999999999979</v>
      </c>
      <c r="S62" s="61">
        <f t="shared" si="87"/>
        <v>31.319999999999979</v>
      </c>
      <c r="T62" s="62">
        <f t="shared" si="44"/>
        <v>0.1864285714285713</v>
      </c>
      <c r="U62" s="68">
        <f t="shared" si="45"/>
        <v>840</v>
      </c>
      <c r="V62" s="69">
        <f t="shared" si="88"/>
        <v>54345.3</v>
      </c>
      <c r="W62" s="70">
        <v>5</v>
      </c>
      <c r="X62" s="71">
        <f t="shared" si="89"/>
        <v>179.99999999999989</v>
      </c>
      <c r="Y62" s="72">
        <f t="shared" si="90"/>
        <v>12124.999999999998</v>
      </c>
      <c r="Z62" s="70">
        <f t="shared" si="46"/>
        <v>9</v>
      </c>
      <c r="AA62" s="139">
        <f t="shared" si="15"/>
        <v>1019.9999999999999</v>
      </c>
      <c r="AB62" s="113">
        <f t="shared" si="27"/>
        <v>66470.3</v>
      </c>
      <c r="AC62" s="114"/>
    </row>
    <row r="63" spans="1:29" ht="11.5" customHeight="1" x14ac:dyDescent="0.3">
      <c r="A63" s="49">
        <v>44091</v>
      </c>
      <c r="B63" s="127" t="s">
        <v>116</v>
      </c>
      <c r="C63" s="49" t="s">
        <v>83</v>
      </c>
      <c r="D63" s="49" t="s">
        <v>84</v>
      </c>
      <c r="E63" s="103" t="s">
        <v>26</v>
      </c>
      <c r="F63" s="75">
        <v>15.5</v>
      </c>
      <c r="G63" s="51">
        <v>5</v>
      </c>
      <c r="H63" s="67" t="s">
        <v>14</v>
      </c>
      <c r="I63" s="53">
        <f t="shared" si="79"/>
        <v>77.5</v>
      </c>
      <c r="J63" s="54">
        <v>18</v>
      </c>
      <c r="K63" s="55">
        <f t="shared" si="80"/>
        <v>0.16129032258064516</v>
      </c>
      <c r="L63" s="56">
        <f t="shared" si="81"/>
        <v>2.5</v>
      </c>
      <c r="M63" s="57">
        <f t="shared" si="43"/>
        <v>12.5</v>
      </c>
      <c r="N63" s="58">
        <f t="shared" si="82"/>
        <v>0.125</v>
      </c>
      <c r="O63" s="57">
        <f t="shared" si="83"/>
        <v>0.625</v>
      </c>
      <c r="P63" s="59">
        <f t="shared" si="84"/>
        <v>0.25</v>
      </c>
      <c r="Q63" s="60">
        <f t="shared" si="85"/>
        <v>0.625</v>
      </c>
      <c r="R63" s="56">
        <f t="shared" si="86"/>
        <v>1.625</v>
      </c>
      <c r="S63" s="61">
        <f t="shared" si="87"/>
        <v>10.875</v>
      </c>
      <c r="T63" s="62">
        <f t="shared" si="44"/>
        <v>0.14032258064516129</v>
      </c>
      <c r="U63" s="68">
        <f t="shared" si="45"/>
        <v>310</v>
      </c>
      <c r="V63" s="69">
        <f t="shared" si="88"/>
        <v>54655.3</v>
      </c>
      <c r="W63" s="70">
        <v>4</v>
      </c>
      <c r="X63" s="71">
        <f t="shared" si="89"/>
        <v>50</v>
      </c>
      <c r="Y63" s="72">
        <f t="shared" si="90"/>
        <v>12174.999999999998</v>
      </c>
      <c r="Z63" s="70">
        <f t="shared" si="46"/>
        <v>9</v>
      </c>
      <c r="AA63" s="139">
        <f t="shared" si="15"/>
        <v>360</v>
      </c>
      <c r="AB63" s="113">
        <f t="shared" si="27"/>
        <v>66830.3</v>
      </c>
      <c r="AC63" s="114"/>
    </row>
    <row r="64" spans="1:29" ht="11.5" customHeight="1" x14ac:dyDescent="0.3">
      <c r="A64" s="49">
        <v>44091</v>
      </c>
      <c r="B64" s="127" t="s">
        <v>116</v>
      </c>
      <c r="C64" s="49" t="s">
        <v>83</v>
      </c>
      <c r="D64" s="49" t="s">
        <v>84</v>
      </c>
      <c r="E64" s="103" t="s">
        <v>41</v>
      </c>
      <c r="F64" s="75">
        <v>60</v>
      </c>
      <c r="G64" s="51">
        <v>5</v>
      </c>
      <c r="H64" s="67" t="s">
        <v>14</v>
      </c>
      <c r="I64" s="53">
        <f t="shared" si="79"/>
        <v>300</v>
      </c>
      <c r="J64" s="54">
        <v>78</v>
      </c>
      <c r="K64" s="55">
        <f t="shared" si="80"/>
        <v>0.3</v>
      </c>
      <c r="L64" s="56">
        <f t="shared" si="81"/>
        <v>18</v>
      </c>
      <c r="M64" s="57">
        <f t="shared" si="43"/>
        <v>90</v>
      </c>
      <c r="N64" s="58">
        <f t="shared" si="82"/>
        <v>0.9</v>
      </c>
      <c r="O64" s="57">
        <f t="shared" si="83"/>
        <v>4.5</v>
      </c>
      <c r="P64" s="59">
        <f t="shared" si="84"/>
        <v>1.8</v>
      </c>
      <c r="Q64" s="60">
        <f t="shared" si="85"/>
        <v>4.5</v>
      </c>
      <c r="R64" s="56">
        <f t="shared" si="86"/>
        <v>11.7</v>
      </c>
      <c r="S64" s="61">
        <f t="shared" si="87"/>
        <v>78.3</v>
      </c>
      <c r="T64" s="62">
        <f t="shared" si="44"/>
        <v>0.26100000000000001</v>
      </c>
      <c r="U64" s="68">
        <f t="shared" si="45"/>
        <v>300</v>
      </c>
      <c r="V64" s="69">
        <f t="shared" si="88"/>
        <v>54955.3</v>
      </c>
      <c r="W64" s="70">
        <v>1</v>
      </c>
      <c r="X64" s="71">
        <f t="shared" si="89"/>
        <v>90</v>
      </c>
      <c r="Y64" s="72">
        <f t="shared" si="90"/>
        <v>12264.999999999998</v>
      </c>
      <c r="Z64" s="70">
        <f t="shared" si="46"/>
        <v>9</v>
      </c>
      <c r="AA64" s="139">
        <f t="shared" si="15"/>
        <v>390</v>
      </c>
      <c r="AB64" s="113">
        <f t="shared" si="27"/>
        <v>67220.3</v>
      </c>
      <c r="AC64" s="114"/>
    </row>
    <row r="65" spans="1:29" ht="11.5" customHeight="1" x14ac:dyDescent="0.3">
      <c r="A65" s="49">
        <v>44091</v>
      </c>
      <c r="B65" s="127" t="s">
        <v>117</v>
      </c>
      <c r="C65" s="49" t="s">
        <v>71</v>
      </c>
      <c r="D65" s="49" t="s">
        <v>69</v>
      </c>
      <c r="E65" s="74" t="s">
        <v>36</v>
      </c>
      <c r="F65" s="75">
        <v>5.25</v>
      </c>
      <c r="G65" s="51">
        <v>220</v>
      </c>
      <c r="H65" s="67" t="s">
        <v>14</v>
      </c>
      <c r="I65" s="53">
        <f t="shared" si="79"/>
        <v>1155</v>
      </c>
      <c r="J65" s="54">
        <v>6.8</v>
      </c>
      <c r="K65" s="55">
        <f t="shared" si="80"/>
        <v>0.29523809523809519</v>
      </c>
      <c r="L65" s="56">
        <f t="shared" si="81"/>
        <v>1.5499999999999998</v>
      </c>
      <c r="M65" s="57">
        <f t="shared" si="43"/>
        <v>340.99999999999994</v>
      </c>
      <c r="N65" s="58">
        <f t="shared" si="82"/>
        <v>3.4099999999999997</v>
      </c>
      <c r="O65" s="57">
        <f t="shared" si="83"/>
        <v>17.049999999999997</v>
      </c>
      <c r="P65" s="59">
        <f t="shared" si="84"/>
        <v>6.8199999999999994</v>
      </c>
      <c r="Q65" s="60">
        <f t="shared" si="85"/>
        <v>17.049999999999997</v>
      </c>
      <c r="R65" s="56">
        <f t="shared" si="86"/>
        <v>44.33</v>
      </c>
      <c r="S65" s="61">
        <f t="shared" si="87"/>
        <v>296.66999999999996</v>
      </c>
      <c r="T65" s="62">
        <f t="shared" si="44"/>
        <v>0.25685714285714284</v>
      </c>
      <c r="U65" s="68">
        <f t="shared" si="45"/>
        <v>1155</v>
      </c>
      <c r="V65" s="69">
        <f t="shared" si="88"/>
        <v>56110.3</v>
      </c>
      <c r="W65" s="70">
        <v>1</v>
      </c>
      <c r="X65" s="71">
        <f t="shared" si="89"/>
        <v>340.99999999999994</v>
      </c>
      <c r="Y65" s="72">
        <f t="shared" si="90"/>
        <v>12605.999999999998</v>
      </c>
      <c r="Z65" s="70">
        <f t="shared" si="46"/>
        <v>9</v>
      </c>
      <c r="AA65" s="139">
        <f t="shared" si="15"/>
        <v>1496</v>
      </c>
      <c r="AB65" s="113">
        <f t="shared" si="27"/>
        <v>68716.3</v>
      </c>
      <c r="AC65" s="114"/>
    </row>
    <row r="66" spans="1:29" ht="11.5" customHeight="1" x14ac:dyDescent="0.3">
      <c r="A66" s="49">
        <v>44091</v>
      </c>
      <c r="B66" s="127" t="s">
        <v>117</v>
      </c>
      <c r="C66" s="49" t="s">
        <v>71</v>
      </c>
      <c r="D66" s="49" t="s">
        <v>69</v>
      </c>
      <c r="E66" s="108" t="s">
        <v>17</v>
      </c>
      <c r="F66" s="75">
        <v>4.7</v>
      </c>
      <c r="G66" s="51">
        <v>37</v>
      </c>
      <c r="H66" s="67" t="s">
        <v>14</v>
      </c>
      <c r="I66" s="53">
        <f t="shared" si="79"/>
        <v>173.9</v>
      </c>
      <c r="J66" s="54">
        <v>6.5</v>
      </c>
      <c r="K66" s="55">
        <f t="shared" si="80"/>
        <v>0.38297872340425526</v>
      </c>
      <c r="L66" s="56">
        <f t="shared" si="81"/>
        <v>1.7999999999999998</v>
      </c>
      <c r="M66" s="57">
        <f t="shared" si="43"/>
        <v>66.599999999999994</v>
      </c>
      <c r="N66" s="58">
        <f t="shared" si="82"/>
        <v>0.66599999999999993</v>
      </c>
      <c r="O66" s="57">
        <f t="shared" si="83"/>
        <v>3.33</v>
      </c>
      <c r="P66" s="59">
        <f t="shared" si="84"/>
        <v>1.3319999999999999</v>
      </c>
      <c r="Q66" s="60">
        <f t="shared" si="85"/>
        <v>3.33</v>
      </c>
      <c r="R66" s="56">
        <f t="shared" si="86"/>
        <v>8.6579999999999995</v>
      </c>
      <c r="S66" s="61">
        <f t="shared" si="87"/>
        <v>57.941999999999993</v>
      </c>
      <c r="T66" s="62">
        <f t="shared" si="44"/>
        <v>0.33319148936170206</v>
      </c>
      <c r="U66" s="68">
        <f t="shared" si="45"/>
        <v>347.8</v>
      </c>
      <c r="V66" s="69">
        <f t="shared" si="88"/>
        <v>56458.100000000006</v>
      </c>
      <c r="W66" s="70">
        <v>2</v>
      </c>
      <c r="X66" s="71">
        <f t="shared" si="89"/>
        <v>133.19999999999999</v>
      </c>
      <c r="Y66" s="72">
        <f t="shared" si="90"/>
        <v>12739.199999999999</v>
      </c>
      <c r="Z66" s="70">
        <f t="shared" si="46"/>
        <v>9</v>
      </c>
      <c r="AA66" s="139">
        <f t="shared" si="15"/>
        <v>481</v>
      </c>
      <c r="AB66" s="113">
        <f t="shared" si="27"/>
        <v>69197.3</v>
      </c>
      <c r="AC66" s="114"/>
    </row>
    <row r="67" spans="1:29" ht="11.5" customHeight="1" x14ac:dyDescent="0.3">
      <c r="A67" s="49">
        <v>44096</v>
      </c>
      <c r="B67" s="127" t="s">
        <v>118</v>
      </c>
      <c r="C67" s="49" t="s">
        <v>83</v>
      </c>
      <c r="D67" s="49" t="s">
        <v>84</v>
      </c>
      <c r="E67" s="108" t="s">
        <v>29</v>
      </c>
      <c r="F67" s="75">
        <v>5.0999999999999996</v>
      </c>
      <c r="G67" s="51">
        <v>220</v>
      </c>
      <c r="H67" s="67" t="s">
        <v>14</v>
      </c>
      <c r="I67" s="53">
        <f t="shared" si="79"/>
        <v>1122</v>
      </c>
      <c r="J67" s="54">
        <v>5.7</v>
      </c>
      <c r="K67" s="55">
        <f t="shared" si="80"/>
        <v>0.11764705882352952</v>
      </c>
      <c r="L67" s="56">
        <f t="shared" si="81"/>
        <v>0.60000000000000053</v>
      </c>
      <c r="M67" s="57">
        <f t="shared" si="43"/>
        <v>132.00000000000011</v>
      </c>
      <c r="N67" s="58">
        <f t="shared" si="82"/>
        <v>1.3200000000000012</v>
      </c>
      <c r="O67" s="57">
        <f t="shared" si="83"/>
        <v>6.6000000000000059</v>
      </c>
      <c r="P67" s="59">
        <f t="shared" si="84"/>
        <v>2.6400000000000023</v>
      </c>
      <c r="Q67" s="60">
        <f t="shared" si="85"/>
        <v>6.6000000000000059</v>
      </c>
      <c r="R67" s="56">
        <f t="shared" si="86"/>
        <v>17.160000000000014</v>
      </c>
      <c r="S67" s="61">
        <f t="shared" si="87"/>
        <v>114.8400000000001</v>
      </c>
      <c r="T67" s="62">
        <f t="shared" si="44"/>
        <v>0.10235294117647067</v>
      </c>
      <c r="U67" s="68">
        <f t="shared" si="45"/>
        <v>4488</v>
      </c>
      <c r="V67" s="69">
        <f t="shared" si="88"/>
        <v>60946.100000000006</v>
      </c>
      <c r="W67" s="70">
        <v>4</v>
      </c>
      <c r="X67" s="71">
        <f t="shared" si="89"/>
        <v>528.00000000000045</v>
      </c>
      <c r="Y67" s="72">
        <f t="shared" si="90"/>
        <v>13267.199999999999</v>
      </c>
      <c r="Z67" s="70">
        <f t="shared" si="46"/>
        <v>9</v>
      </c>
      <c r="AA67" s="139">
        <f t="shared" si="15"/>
        <v>5016</v>
      </c>
      <c r="AB67" s="113">
        <f t="shared" si="27"/>
        <v>74213.3</v>
      </c>
      <c r="AC67" s="114"/>
    </row>
    <row r="68" spans="1:29" ht="11.5" customHeight="1" x14ac:dyDescent="0.3">
      <c r="A68" s="49">
        <v>44096</v>
      </c>
      <c r="B68" s="127" t="s">
        <v>118</v>
      </c>
      <c r="C68" s="49" t="s">
        <v>83</v>
      </c>
      <c r="D68" s="49" t="s">
        <v>84</v>
      </c>
      <c r="E68" s="108" t="s">
        <v>29</v>
      </c>
      <c r="F68" s="75">
        <v>5.05</v>
      </c>
      <c r="G68" s="51">
        <v>220</v>
      </c>
      <c r="H68" s="67" t="s">
        <v>14</v>
      </c>
      <c r="I68" s="53">
        <f t="shared" si="79"/>
        <v>1111</v>
      </c>
      <c r="J68" s="54">
        <v>5.7</v>
      </c>
      <c r="K68" s="55">
        <f t="shared" si="80"/>
        <v>0.1287128712871288</v>
      </c>
      <c r="L68" s="56">
        <f t="shared" si="81"/>
        <v>0.65000000000000036</v>
      </c>
      <c r="M68" s="57">
        <f t="shared" si="43"/>
        <v>143.00000000000009</v>
      </c>
      <c r="N68" s="58">
        <f t="shared" si="82"/>
        <v>1.4300000000000008</v>
      </c>
      <c r="O68" s="57">
        <f t="shared" si="83"/>
        <v>7.1500000000000048</v>
      </c>
      <c r="P68" s="59">
        <f t="shared" si="84"/>
        <v>2.8600000000000017</v>
      </c>
      <c r="Q68" s="60">
        <f t="shared" si="85"/>
        <v>7.1500000000000048</v>
      </c>
      <c r="R68" s="56">
        <f t="shared" si="86"/>
        <v>18.590000000000011</v>
      </c>
      <c r="S68" s="61">
        <f t="shared" si="87"/>
        <v>124.41000000000008</v>
      </c>
      <c r="T68" s="62">
        <f t="shared" si="44"/>
        <v>0.11198019801980205</v>
      </c>
      <c r="U68" s="68">
        <f t="shared" si="45"/>
        <v>1111</v>
      </c>
      <c r="V68" s="69">
        <f t="shared" si="88"/>
        <v>62057.100000000006</v>
      </c>
      <c r="W68" s="70">
        <v>1</v>
      </c>
      <c r="X68" s="71">
        <f t="shared" si="89"/>
        <v>143.00000000000009</v>
      </c>
      <c r="Y68" s="72">
        <f t="shared" si="90"/>
        <v>13410.199999999999</v>
      </c>
      <c r="Z68" s="70">
        <f t="shared" si="46"/>
        <v>9</v>
      </c>
      <c r="AA68" s="139">
        <f t="shared" si="15"/>
        <v>1254</v>
      </c>
      <c r="AB68" s="113">
        <f t="shared" si="27"/>
        <v>75467.3</v>
      </c>
      <c r="AC68" s="114"/>
    </row>
    <row r="69" spans="1:29" ht="11.5" customHeight="1" x14ac:dyDescent="0.3">
      <c r="A69" s="49">
        <v>44096</v>
      </c>
      <c r="B69" s="127" t="s">
        <v>118</v>
      </c>
      <c r="C69" s="49" t="s">
        <v>83</v>
      </c>
      <c r="D69" s="49" t="s">
        <v>84</v>
      </c>
      <c r="E69" s="108" t="s">
        <v>38</v>
      </c>
      <c r="F69" s="75">
        <v>5.05</v>
      </c>
      <c r="G69" s="51">
        <v>220</v>
      </c>
      <c r="H69" s="67" t="s">
        <v>14</v>
      </c>
      <c r="I69" s="53">
        <f t="shared" si="79"/>
        <v>1111</v>
      </c>
      <c r="J69" s="54">
        <v>5.7</v>
      </c>
      <c r="K69" s="55">
        <f t="shared" si="80"/>
        <v>0.1287128712871288</v>
      </c>
      <c r="L69" s="56">
        <f t="shared" si="81"/>
        <v>0.65000000000000036</v>
      </c>
      <c r="M69" s="57">
        <f t="shared" ref="M69:M84" si="91">L69*G69</f>
        <v>143.00000000000009</v>
      </c>
      <c r="N69" s="58">
        <f t="shared" si="82"/>
        <v>1.4300000000000008</v>
      </c>
      <c r="O69" s="57">
        <f t="shared" si="83"/>
        <v>7.1500000000000048</v>
      </c>
      <c r="P69" s="59">
        <f t="shared" si="84"/>
        <v>2.8600000000000017</v>
      </c>
      <c r="Q69" s="60">
        <f t="shared" si="85"/>
        <v>7.1500000000000048</v>
      </c>
      <c r="R69" s="56">
        <f t="shared" si="86"/>
        <v>18.590000000000011</v>
      </c>
      <c r="S69" s="61">
        <f t="shared" si="87"/>
        <v>124.41000000000008</v>
      </c>
      <c r="T69" s="62">
        <f t="shared" ref="T69:T83" si="92">S69/I69</f>
        <v>0.11198019801980205</v>
      </c>
      <c r="U69" s="68">
        <f t="shared" ref="U69:U78" si="93">I69*W69</f>
        <v>1111</v>
      </c>
      <c r="V69" s="69">
        <f t="shared" si="88"/>
        <v>63168.100000000006</v>
      </c>
      <c r="W69" s="70">
        <v>1</v>
      </c>
      <c r="X69" s="71">
        <f t="shared" si="89"/>
        <v>143.00000000000009</v>
      </c>
      <c r="Y69" s="72">
        <f t="shared" si="90"/>
        <v>13553.199999999999</v>
      </c>
      <c r="Z69" s="70">
        <f t="shared" ref="Z69:Z100" si="94">MONTH(A69)</f>
        <v>9</v>
      </c>
      <c r="AA69" s="139">
        <f t="shared" si="15"/>
        <v>1254</v>
      </c>
      <c r="AB69" s="113">
        <f t="shared" si="27"/>
        <v>76721.3</v>
      </c>
      <c r="AC69" s="114"/>
    </row>
    <row r="70" spans="1:29" ht="11.5" customHeight="1" x14ac:dyDescent="0.3">
      <c r="A70" s="49">
        <v>44096</v>
      </c>
      <c r="B70" s="127" t="s">
        <v>118</v>
      </c>
      <c r="C70" s="49" t="s">
        <v>83</v>
      </c>
      <c r="D70" s="49" t="s">
        <v>84</v>
      </c>
      <c r="E70" s="108" t="s">
        <v>39</v>
      </c>
      <c r="F70" s="75">
        <v>4.7</v>
      </c>
      <c r="G70" s="51">
        <v>54</v>
      </c>
      <c r="H70" s="67" t="s">
        <v>14</v>
      </c>
      <c r="I70" s="53">
        <f t="shared" si="79"/>
        <v>253.8</v>
      </c>
      <c r="J70" s="54">
        <v>5.4</v>
      </c>
      <c r="K70" s="55">
        <f t="shared" si="80"/>
        <v>0.14893617021276598</v>
      </c>
      <c r="L70" s="56">
        <f t="shared" si="81"/>
        <v>0.70000000000000018</v>
      </c>
      <c r="M70" s="57">
        <f t="shared" si="91"/>
        <v>37.800000000000011</v>
      </c>
      <c r="N70" s="58">
        <f t="shared" si="82"/>
        <v>0.37800000000000011</v>
      </c>
      <c r="O70" s="57">
        <f t="shared" si="83"/>
        <v>1.8900000000000006</v>
      </c>
      <c r="P70" s="59">
        <f t="shared" si="84"/>
        <v>0.75600000000000023</v>
      </c>
      <c r="Q70" s="60">
        <f t="shared" si="85"/>
        <v>1.8900000000000006</v>
      </c>
      <c r="R70" s="56">
        <f t="shared" si="86"/>
        <v>4.9140000000000015</v>
      </c>
      <c r="S70" s="61">
        <f t="shared" si="87"/>
        <v>32.88600000000001</v>
      </c>
      <c r="T70" s="62">
        <f t="shared" si="92"/>
        <v>0.12957446808510642</v>
      </c>
      <c r="U70" s="68">
        <f t="shared" si="93"/>
        <v>1269</v>
      </c>
      <c r="V70" s="69">
        <f t="shared" si="88"/>
        <v>64437.100000000006</v>
      </c>
      <c r="W70" s="70">
        <v>5</v>
      </c>
      <c r="X70" s="71">
        <f t="shared" si="89"/>
        <v>189.00000000000006</v>
      </c>
      <c r="Y70" s="72">
        <f t="shared" si="90"/>
        <v>13742.199999999999</v>
      </c>
      <c r="Z70" s="70">
        <f t="shared" si="94"/>
        <v>9</v>
      </c>
      <c r="AA70" s="139">
        <f t="shared" ref="AA70:AA133" si="95">U70+X70</f>
        <v>1458</v>
      </c>
      <c r="AB70" s="113">
        <f t="shared" si="27"/>
        <v>78179.3</v>
      </c>
      <c r="AC70" s="114"/>
    </row>
    <row r="71" spans="1:29" ht="11.5" customHeight="1" x14ac:dyDescent="0.3">
      <c r="A71" s="49">
        <v>44096</v>
      </c>
      <c r="B71" s="127" t="s">
        <v>118</v>
      </c>
      <c r="C71" s="49" t="s">
        <v>83</v>
      </c>
      <c r="D71" s="49" t="s">
        <v>84</v>
      </c>
      <c r="E71" s="108" t="s">
        <v>40</v>
      </c>
      <c r="F71" s="75">
        <v>4.7</v>
      </c>
      <c r="G71" s="51">
        <v>54</v>
      </c>
      <c r="H71" s="67" t="s">
        <v>14</v>
      </c>
      <c r="I71" s="53">
        <f t="shared" si="79"/>
        <v>253.8</v>
      </c>
      <c r="J71" s="54">
        <v>5.4</v>
      </c>
      <c r="K71" s="55">
        <f t="shared" si="80"/>
        <v>0.14893617021276598</v>
      </c>
      <c r="L71" s="56">
        <f t="shared" si="81"/>
        <v>0.70000000000000018</v>
      </c>
      <c r="M71" s="57">
        <f t="shared" si="91"/>
        <v>37.800000000000011</v>
      </c>
      <c r="N71" s="58">
        <f t="shared" si="82"/>
        <v>0.37800000000000011</v>
      </c>
      <c r="O71" s="57">
        <f t="shared" si="83"/>
        <v>1.8900000000000006</v>
      </c>
      <c r="P71" s="59">
        <f t="shared" si="84"/>
        <v>0.75600000000000023</v>
      </c>
      <c r="Q71" s="60">
        <f t="shared" si="85"/>
        <v>1.8900000000000006</v>
      </c>
      <c r="R71" s="56">
        <f t="shared" si="86"/>
        <v>4.9140000000000015</v>
      </c>
      <c r="S71" s="61">
        <f t="shared" si="87"/>
        <v>32.88600000000001</v>
      </c>
      <c r="T71" s="62">
        <f t="shared" si="92"/>
        <v>0.12957446808510642</v>
      </c>
      <c r="U71" s="68">
        <f t="shared" si="93"/>
        <v>507.6</v>
      </c>
      <c r="V71" s="69">
        <f t="shared" si="88"/>
        <v>64944.700000000004</v>
      </c>
      <c r="W71" s="70">
        <v>2</v>
      </c>
      <c r="X71" s="71">
        <f t="shared" si="89"/>
        <v>75.600000000000023</v>
      </c>
      <c r="Y71" s="72">
        <f t="shared" si="90"/>
        <v>13817.8</v>
      </c>
      <c r="Z71" s="70">
        <f t="shared" si="94"/>
        <v>9</v>
      </c>
      <c r="AA71" s="139">
        <f t="shared" si="95"/>
        <v>583.20000000000005</v>
      </c>
      <c r="AB71" s="113">
        <f t="shared" si="27"/>
        <v>78762.5</v>
      </c>
      <c r="AC71" s="114"/>
    </row>
    <row r="72" spans="1:29" ht="11.5" customHeight="1" x14ac:dyDescent="0.3">
      <c r="A72" s="49">
        <v>44096</v>
      </c>
      <c r="B72" s="127" t="s">
        <v>118</v>
      </c>
      <c r="C72" s="49" t="s">
        <v>83</v>
      </c>
      <c r="D72" s="49" t="s">
        <v>84</v>
      </c>
      <c r="E72" s="108" t="s">
        <v>18</v>
      </c>
      <c r="F72" s="75">
        <v>8.4</v>
      </c>
      <c r="G72" s="51">
        <v>20</v>
      </c>
      <c r="H72" s="67" t="s">
        <v>14</v>
      </c>
      <c r="I72" s="53">
        <f t="shared" si="79"/>
        <v>168</v>
      </c>
      <c r="J72" s="54">
        <v>10.199999999999999</v>
      </c>
      <c r="K72" s="55">
        <f t="shared" si="80"/>
        <v>0.21428571428571416</v>
      </c>
      <c r="L72" s="56">
        <f t="shared" si="81"/>
        <v>1.7999999999999989</v>
      </c>
      <c r="M72" s="57">
        <f t="shared" si="91"/>
        <v>35.999999999999979</v>
      </c>
      <c r="N72" s="58">
        <f t="shared" si="82"/>
        <v>0.35999999999999982</v>
      </c>
      <c r="O72" s="57">
        <f t="shared" si="83"/>
        <v>1.7999999999999989</v>
      </c>
      <c r="P72" s="59">
        <f t="shared" si="84"/>
        <v>0.71999999999999964</v>
      </c>
      <c r="Q72" s="60">
        <f t="shared" si="85"/>
        <v>1.7999999999999989</v>
      </c>
      <c r="R72" s="56">
        <f t="shared" si="86"/>
        <v>4.6799999999999979</v>
      </c>
      <c r="S72" s="61">
        <f t="shared" si="87"/>
        <v>31.319999999999979</v>
      </c>
      <c r="T72" s="62">
        <f t="shared" si="92"/>
        <v>0.1864285714285713</v>
      </c>
      <c r="U72" s="68">
        <f t="shared" si="93"/>
        <v>1680</v>
      </c>
      <c r="V72" s="69">
        <f t="shared" si="88"/>
        <v>66624.700000000012</v>
      </c>
      <c r="W72" s="70">
        <v>10</v>
      </c>
      <c r="X72" s="71">
        <f t="shared" si="89"/>
        <v>359.99999999999977</v>
      </c>
      <c r="Y72" s="72">
        <f t="shared" si="90"/>
        <v>14177.8</v>
      </c>
      <c r="Z72" s="70">
        <f t="shared" si="94"/>
        <v>9</v>
      </c>
      <c r="AA72" s="139">
        <f t="shared" si="95"/>
        <v>2039.9999999999998</v>
      </c>
      <c r="AB72" s="113">
        <f t="shared" si="27"/>
        <v>80802.500000000015</v>
      </c>
      <c r="AC72" s="114"/>
    </row>
    <row r="73" spans="1:29" ht="11.5" customHeight="1" x14ac:dyDescent="0.3">
      <c r="A73" s="49">
        <v>44097</v>
      </c>
      <c r="B73" s="127" t="s">
        <v>119</v>
      </c>
      <c r="C73" s="49" t="s">
        <v>111</v>
      </c>
      <c r="D73" s="49" t="s">
        <v>112</v>
      </c>
      <c r="E73" s="108" t="s">
        <v>29</v>
      </c>
      <c r="F73" s="75">
        <v>5.05</v>
      </c>
      <c r="G73" s="51">
        <v>220</v>
      </c>
      <c r="H73" s="67" t="s">
        <v>14</v>
      </c>
      <c r="I73" s="53">
        <f t="shared" si="79"/>
        <v>1111</v>
      </c>
      <c r="J73" s="54">
        <v>6</v>
      </c>
      <c r="K73" s="55">
        <f t="shared" si="80"/>
        <v>0.18811881188118815</v>
      </c>
      <c r="L73" s="56">
        <f t="shared" si="81"/>
        <v>0.95000000000000018</v>
      </c>
      <c r="M73" s="57">
        <f t="shared" si="91"/>
        <v>209.00000000000003</v>
      </c>
      <c r="N73" s="58">
        <f t="shared" si="82"/>
        <v>2.0900000000000003</v>
      </c>
      <c r="O73" s="57">
        <f t="shared" si="83"/>
        <v>10.450000000000003</v>
      </c>
      <c r="P73" s="59">
        <f t="shared" si="84"/>
        <v>4.1800000000000006</v>
      </c>
      <c r="Q73" s="60">
        <f t="shared" si="85"/>
        <v>10.450000000000003</v>
      </c>
      <c r="R73" s="56">
        <f t="shared" si="86"/>
        <v>27.170000000000005</v>
      </c>
      <c r="S73" s="61">
        <f t="shared" si="87"/>
        <v>181.83</v>
      </c>
      <c r="T73" s="62">
        <f t="shared" si="92"/>
        <v>0.16366336633663367</v>
      </c>
      <c r="U73" s="68">
        <f t="shared" si="93"/>
        <v>5555</v>
      </c>
      <c r="V73" s="69">
        <f t="shared" si="88"/>
        <v>72179.700000000012</v>
      </c>
      <c r="W73" s="70">
        <v>5</v>
      </c>
      <c r="X73" s="71">
        <f t="shared" si="89"/>
        <v>1045.0000000000002</v>
      </c>
      <c r="Y73" s="72">
        <f t="shared" si="90"/>
        <v>15222.8</v>
      </c>
      <c r="Z73" s="70">
        <f t="shared" si="94"/>
        <v>9</v>
      </c>
      <c r="AA73" s="139">
        <f t="shared" si="95"/>
        <v>6600</v>
      </c>
      <c r="AB73" s="113">
        <f t="shared" si="27"/>
        <v>87402.500000000015</v>
      </c>
      <c r="AC73" s="114"/>
    </row>
    <row r="74" spans="1:29" ht="11.5" customHeight="1" x14ac:dyDescent="0.3">
      <c r="A74" s="49">
        <v>44097</v>
      </c>
      <c r="B74" s="127" t="s">
        <v>119</v>
      </c>
      <c r="C74" s="49" t="s">
        <v>111</v>
      </c>
      <c r="D74" s="49" t="s">
        <v>112</v>
      </c>
      <c r="E74" s="108" t="s">
        <v>17</v>
      </c>
      <c r="F74" s="75">
        <v>4.7</v>
      </c>
      <c r="G74" s="51">
        <v>37</v>
      </c>
      <c r="H74" s="67" t="s">
        <v>14</v>
      </c>
      <c r="I74" s="53">
        <f t="shared" si="79"/>
        <v>173.9</v>
      </c>
      <c r="J74" s="54">
        <v>6</v>
      </c>
      <c r="K74" s="55">
        <f t="shared" si="80"/>
        <v>0.27659574468085102</v>
      </c>
      <c r="L74" s="56">
        <f t="shared" si="81"/>
        <v>1.2999999999999998</v>
      </c>
      <c r="M74" s="57">
        <f t="shared" si="91"/>
        <v>48.099999999999994</v>
      </c>
      <c r="N74" s="58">
        <f t="shared" si="82"/>
        <v>0.48099999999999993</v>
      </c>
      <c r="O74" s="57">
        <f t="shared" si="83"/>
        <v>2.4049999999999998</v>
      </c>
      <c r="P74" s="59">
        <f t="shared" si="84"/>
        <v>0.96199999999999986</v>
      </c>
      <c r="Q74" s="60">
        <f t="shared" si="85"/>
        <v>2.4049999999999998</v>
      </c>
      <c r="R74" s="56">
        <f t="shared" si="86"/>
        <v>6.2529999999999992</v>
      </c>
      <c r="S74" s="61">
        <f t="shared" si="87"/>
        <v>41.846999999999994</v>
      </c>
      <c r="T74" s="62">
        <f t="shared" si="92"/>
        <v>0.2406382978723404</v>
      </c>
      <c r="U74" s="68">
        <f t="shared" si="93"/>
        <v>695.6</v>
      </c>
      <c r="V74" s="69">
        <f t="shared" si="88"/>
        <v>72875.300000000017</v>
      </c>
      <c r="W74" s="70">
        <v>4</v>
      </c>
      <c r="X74" s="71">
        <f t="shared" si="89"/>
        <v>192.39999999999998</v>
      </c>
      <c r="Y74" s="72">
        <f t="shared" si="90"/>
        <v>15415.199999999999</v>
      </c>
      <c r="Z74" s="70">
        <f t="shared" si="94"/>
        <v>9</v>
      </c>
      <c r="AA74" s="139">
        <f t="shared" si="95"/>
        <v>888</v>
      </c>
      <c r="AB74" s="113">
        <f t="shared" si="27"/>
        <v>88290.500000000015</v>
      </c>
      <c r="AC74" s="114"/>
    </row>
    <row r="75" spans="1:29" ht="11.5" customHeight="1" x14ac:dyDescent="0.3">
      <c r="A75" s="49">
        <v>44097</v>
      </c>
      <c r="B75" s="127" t="s">
        <v>119</v>
      </c>
      <c r="C75" s="49" t="s">
        <v>111</v>
      </c>
      <c r="D75" s="49" t="s">
        <v>112</v>
      </c>
      <c r="E75" s="108" t="s">
        <v>34</v>
      </c>
      <c r="F75" s="75">
        <v>0.7</v>
      </c>
      <c r="G75" s="51">
        <v>25</v>
      </c>
      <c r="H75" s="67" t="s">
        <v>14</v>
      </c>
      <c r="I75" s="53">
        <f t="shared" si="79"/>
        <v>17.5</v>
      </c>
      <c r="J75" s="54">
        <v>2.2000000000000002</v>
      </c>
      <c r="K75" s="55">
        <f t="shared" si="80"/>
        <v>2.1428571428571432</v>
      </c>
      <c r="L75" s="56">
        <f t="shared" si="81"/>
        <v>1.5000000000000002</v>
      </c>
      <c r="M75" s="57">
        <f t="shared" si="91"/>
        <v>37.500000000000007</v>
      </c>
      <c r="N75" s="58">
        <f t="shared" si="82"/>
        <v>0.37500000000000006</v>
      </c>
      <c r="O75" s="57">
        <f t="shared" si="83"/>
        <v>1.8750000000000004</v>
      </c>
      <c r="P75" s="59">
        <f t="shared" si="84"/>
        <v>0.75000000000000011</v>
      </c>
      <c r="Q75" s="60">
        <f t="shared" si="85"/>
        <v>1.8750000000000004</v>
      </c>
      <c r="R75" s="56">
        <f t="shared" si="86"/>
        <v>4.8750000000000009</v>
      </c>
      <c r="S75" s="61">
        <f t="shared" si="87"/>
        <v>32.625000000000007</v>
      </c>
      <c r="T75" s="62">
        <f t="shared" si="92"/>
        <v>1.8642857142857148</v>
      </c>
      <c r="U75" s="68">
        <f t="shared" si="93"/>
        <v>87.5</v>
      </c>
      <c r="V75" s="69">
        <f t="shared" si="88"/>
        <v>72962.800000000017</v>
      </c>
      <c r="W75" s="70">
        <v>5</v>
      </c>
      <c r="X75" s="71">
        <f t="shared" si="89"/>
        <v>187.50000000000003</v>
      </c>
      <c r="Y75" s="72">
        <f t="shared" si="90"/>
        <v>15602.699999999999</v>
      </c>
      <c r="Z75" s="70">
        <f t="shared" si="94"/>
        <v>9</v>
      </c>
      <c r="AA75" s="139">
        <f t="shared" si="95"/>
        <v>275</v>
      </c>
      <c r="AB75" s="113">
        <f t="shared" si="27"/>
        <v>88565.500000000015</v>
      </c>
      <c r="AC75" s="114"/>
    </row>
    <row r="76" spans="1:29" ht="11.5" customHeight="1" x14ac:dyDescent="0.3">
      <c r="A76" s="49">
        <v>44097</v>
      </c>
      <c r="B76" s="127" t="s">
        <v>119</v>
      </c>
      <c r="C76" s="49" t="s">
        <v>111</v>
      </c>
      <c r="D76" s="49" t="s">
        <v>112</v>
      </c>
      <c r="E76" s="108" t="s">
        <v>26</v>
      </c>
      <c r="F76" s="75">
        <v>15.5</v>
      </c>
      <c r="G76" s="51">
        <v>5</v>
      </c>
      <c r="H76" s="67" t="s">
        <v>14</v>
      </c>
      <c r="I76" s="53">
        <f t="shared" si="79"/>
        <v>77.5</v>
      </c>
      <c r="J76" s="54">
        <v>18</v>
      </c>
      <c r="K76" s="55">
        <f t="shared" si="80"/>
        <v>0.16129032258064516</v>
      </c>
      <c r="L76" s="56">
        <f t="shared" si="81"/>
        <v>2.5</v>
      </c>
      <c r="M76" s="57">
        <f t="shared" si="91"/>
        <v>12.5</v>
      </c>
      <c r="N76" s="58">
        <f t="shared" si="82"/>
        <v>0.125</v>
      </c>
      <c r="O76" s="57">
        <f t="shared" si="83"/>
        <v>0.625</v>
      </c>
      <c r="P76" s="59">
        <f t="shared" si="84"/>
        <v>0.25</v>
      </c>
      <c r="Q76" s="60">
        <f t="shared" si="85"/>
        <v>0.625</v>
      </c>
      <c r="R76" s="56">
        <f t="shared" si="86"/>
        <v>1.625</v>
      </c>
      <c r="S76" s="61">
        <f t="shared" si="87"/>
        <v>10.875</v>
      </c>
      <c r="T76" s="62">
        <f t="shared" si="92"/>
        <v>0.14032258064516129</v>
      </c>
      <c r="U76" s="68">
        <f t="shared" si="93"/>
        <v>310</v>
      </c>
      <c r="V76" s="69">
        <f t="shared" si="88"/>
        <v>73272.800000000017</v>
      </c>
      <c r="W76" s="70">
        <v>4</v>
      </c>
      <c r="X76" s="71">
        <f t="shared" si="89"/>
        <v>50</v>
      </c>
      <c r="Y76" s="72">
        <f t="shared" si="90"/>
        <v>15652.699999999999</v>
      </c>
      <c r="Z76" s="70">
        <f t="shared" si="94"/>
        <v>9</v>
      </c>
      <c r="AA76" s="139">
        <f t="shared" si="95"/>
        <v>360</v>
      </c>
      <c r="AB76" s="113">
        <f t="shared" si="27"/>
        <v>88925.500000000015</v>
      </c>
      <c r="AC76" s="114"/>
    </row>
    <row r="77" spans="1:29" ht="11.5" customHeight="1" x14ac:dyDescent="0.3">
      <c r="A77" s="49">
        <v>44097</v>
      </c>
      <c r="B77" s="127" t="s">
        <v>120</v>
      </c>
      <c r="C77" s="49" t="s">
        <v>71</v>
      </c>
      <c r="D77" s="49" t="s">
        <v>69</v>
      </c>
      <c r="E77" s="108" t="s">
        <v>171</v>
      </c>
      <c r="F77" s="75">
        <v>4.8</v>
      </c>
      <c r="G77" s="51">
        <v>40</v>
      </c>
      <c r="H77" s="67" t="s">
        <v>14</v>
      </c>
      <c r="I77" s="53">
        <f t="shared" si="79"/>
        <v>192</v>
      </c>
      <c r="J77" s="54">
        <v>5.8</v>
      </c>
      <c r="K77" s="55">
        <f t="shared" si="80"/>
        <v>0.20833333333333334</v>
      </c>
      <c r="L77" s="56">
        <f t="shared" si="81"/>
        <v>1</v>
      </c>
      <c r="M77" s="57">
        <f t="shared" si="91"/>
        <v>40</v>
      </c>
      <c r="N77" s="58">
        <f t="shared" si="82"/>
        <v>0.4</v>
      </c>
      <c r="O77" s="57">
        <f t="shared" si="83"/>
        <v>2</v>
      </c>
      <c r="P77" s="59">
        <f t="shared" si="84"/>
        <v>0.8</v>
      </c>
      <c r="Q77" s="60">
        <f t="shared" si="85"/>
        <v>2</v>
      </c>
      <c r="R77" s="56">
        <f t="shared" si="86"/>
        <v>5.2</v>
      </c>
      <c r="S77" s="61">
        <f t="shared" si="87"/>
        <v>34.799999999999997</v>
      </c>
      <c r="T77" s="62">
        <f t="shared" si="92"/>
        <v>0.18124999999999999</v>
      </c>
      <c r="U77" s="68">
        <f t="shared" si="93"/>
        <v>1152</v>
      </c>
      <c r="V77" s="69">
        <f t="shared" si="88"/>
        <v>74424.800000000017</v>
      </c>
      <c r="W77" s="70">
        <v>6</v>
      </c>
      <c r="X77" s="71">
        <f t="shared" si="89"/>
        <v>240</v>
      </c>
      <c r="Y77" s="72">
        <f t="shared" si="90"/>
        <v>15892.699999999999</v>
      </c>
      <c r="Z77" s="70">
        <f t="shared" si="94"/>
        <v>9</v>
      </c>
      <c r="AA77" s="139">
        <f t="shared" si="95"/>
        <v>1392</v>
      </c>
      <c r="AB77" s="113">
        <f t="shared" si="27"/>
        <v>90317.500000000015</v>
      </c>
      <c r="AC77" s="114"/>
    </row>
    <row r="78" spans="1:29" ht="11.5" customHeight="1" x14ac:dyDescent="0.3">
      <c r="A78" s="49">
        <v>44100</v>
      </c>
      <c r="B78" s="127" t="s">
        <v>121</v>
      </c>
      <c r="C78" s="49" t="s">
        <v>71</v>
      </c>
      <c r="D78" s="49" t="s">
        <v>69</v>
      </c>
      <c r="E78" s="107" t="s">
        <v>29</v>
      </c>
      <c r="F78" s="75">
        <v>5.05</v>
      </c>
      <c r="G78" s="51">
        <v>220</v>
      </c>
      <c r="H78" s="67" t="s">
        <v>14</v>
      </c>
      <c r="I78" s="53">
        <f t="shared" si="79"/>
        <v>1111</v>
      </c>
      <c r="J78" s="54">
        <v>6.8</v>
      </c>
      <c r="K78" s="55">
        <f t="shared" si="80"/>
        <v>0.34653465346534656</v>
      </c>
      <c r="L78" s="56">
        <f t="shared" si="81"/>
        <v>1.75</v>
      </c>
      <c r="M78" s="57">
        <f t="shared" si="91"/>
        <v>385</v>
      </c>
      <c r="N78" s="58">
        <f t="shared" si="82"/>
        <v>3.85</v>
      </c>
      <c r="O78" s="57">
        <f t="shared" si="83"/>
        <v>19.25</v>
      </c>
      <c r="P78" s="59">
        <f t="shared" si="84"/>
        <v>7.7</v>
      </c>
      <c r="Q78" s="60">
        <f t="shared" si="85"/>
        <v>19.25</v>
      </c>
      <c r="R78" s="56">
        <f t="shared" si="86"/>
        <v>50.05</v>
      </c>
      <c r="S78" s="61">
        <f t="shared" si="87"/>
        <v>334.95</v>
      </c>
      <c r="T78" s="62">
        <f t="shared" si="92"/>
        <v>0.30148514851485148</v>
      </c>
      <c r="U78" s="68">
        <f t="shared" si="93"/>
        <v>1111</v>
      </c>
      <c r="V78" s="69">
        <f t="shared" si="88"/>
        <v>75535.800000000017</v>
      </c>
      <c r="W78" s="70">
        <v>1</v>
      </c>
      <c r="X78" s="71">
        <f t="shared" si="89"/>
        <v>385</v>
      </c>
      <c r="Y78" s="72">
        <f t="shared" si="90"/>
        <v>16277.699999999999</v>
      </c>
      <c r="Z78" s="70">
        <f t="shared" si="94"/>
        <v>9</v>
      </c>
      <c r="AA78" s="139">
        <f t="shared" si="95"/>
        <v>1496</v>
      </c>
      <c r="AB78" s="113">
        <f t="shared" si="27"/>
        <v>91813.500000000015</v>
      </c>
      <c r="AC78" s="114"/>
    </row>
    <row r="79" spans="1:29" ht="11.5" customHeight="1" x14ac:dyDescent="0.3">
      <c r="A79" s="49">
        <v>44104</v>
      </c>
      <c r="B79" s="127" t="s">
        <v>122</v>
      </c>
      <c r="C79" s="49" t="s">
        <v>91</v>
      </c>
      <c r="D79" s="49" t="s">
        <v>64</v>
      </c>
      <c r="E79" s="76" t="s">
        <v>36</v>
      </c>
      <c r="F79" s="75">
        <v>5.25</v>
      </c>
      <c r="G79" s="51">
        <v>220</v>
      </c>
      <c r="H79" s="67" t="s">
        <v>14</v>
      </c>
      <c r="I79" s="53">
        <f t="shared" si="79"/>
        <v>1155</v>
      </c>
      <c r="J79" s="54">
        <v>6.8</v>
      </c>
      <c r="K79" s="55">
        <f t="shared" si="80"/>
        <v>0.29523809523809519</v>
      </c>
      <c r="L79" s="56">
        <f t="shared" si="81"/>
        <v>1.5499999999999998</v>
      </c>
      <c r="M79" s="57">
        <f t="shared" si="91"/>
        <v>340.99999999999994</v>
      </c>
      <c r="N79" s="58">
        <f t="shared" si="82"/>
        <v>3.4099999999999997</v>
      </c>
      <c r="O79" s="57">
        <f t="shared" si="83"/>
        <v>17.049999999999997</v>
      </c>
      <c r="P79" s="59">
        <f t="shared" si="84"/>
        <v>6.8199999999999994</v>
      </c>
      <c r="Q79" s="60">
        <f t="shared" si="85"/>
        <v>17.049999999999997</v>
      </c>
      <c r="R79" s="56">
        <f t="shared" si="86"/>
        <v>44.33</v>
      </c>
      <c r="S79" s="61">
        <f t="shared" si="87"/>
        <v>296.66999999999996</v>
      </c>
      <c r="T79" s="62">
        <f t="shared" si="92"/>
        <v>0.25685714285714284</v>
      </c>
      <c r="U79" s="68">
        <f>I79*W79</f>
        <v>1155</v>
      </c>
      <c r="V79" s="69">
        <f t="shared" si="88"/>
        <v>76690.800000000017</v>
      </c>
      <c r="W79" s="70">
        <v>1</v>
      </c>
      <c r="X79" s="71">
        <f t="shared" si="89"/>
        <v>340.99999999999994</v>
      </c>
      <c r="Y79" s="72">
        <f t="shared" si="90"/>
        <v>16618.699999999997</v>
      </c>
      <c r="Z79" s="70">
        <f t="shared" si="94"/>
        <v>9</v>
      </c>
      <c r="AA79" s="139">
        <f t="shared" si="95"/>
        <v>1496</v>
      </c>
      <c r="AB79" s="113">
        <f t="shared" ref="AB79:AB108" si="96">V79+Y79</f>
        <v>93309.500000000015</v>
      </c>
      <c r="AC79" s="114"/>
    </row>
    <row r="80" spans="1:29" ht="11.5" customHeight="1" x14ac:dyDescent="0.3">
      <c r="A80" s="112">
        <v>44109</v>
      </c>
      <c r="B80" s="127" t="s">
        <v>123</v>
      </c>
      <c r="C80" s="49" t="s">
        <v>81</v>
      </c>
      <c r="D80" s="112" t="s">
        <v>66</v>
      </c>
      <c r="E80" s="76" t="s">
        <v>36</v>
      </c>
      <c r="F80" s="75">
        <v>5.25</v>
      </c>
      <c r="G80" s="51">
        <v>220</v>
      </c>
      <c r="H80" s="67" t="s">
        <v>14</v>
      </c>
      <c r="I80" s="53">
        <f t="shared" si="79"/>
        <v>1155</v>
      </c>
      <c r="J80" s="54">
        <v>6.9</v>
      </c>
      <c r="K80" s="55">
        <f t="shared" si="80"/>
        <v>0.31428571428571433</v>
      </c>
      <c r="L80" s="56">
        <f t="shared" si="81"/>
        <v>1.6500000000000004</v>
      </c>
      <c r="M80" s="57">
        <f t="shared" si="91"/>
        <v>363.00000000000006</v>
      </c>
      <c r="N80" s="58">
        <f t="shared" si="82"/>
        <v>3.6300000000000008</v>
      </c>
      <c r="O80" s="57">
        <f t="shared" si="83"/>
        <v>18.150000000000002</v>
      </c>
      <c r="P80" s="59">
        <f t="shared" si="84"/>
        <v>7.2600000000000016</v>
      </c>
      <c r="Q80" s="60">
        <f t="shared" si="85"/>
        <v>18.150000000000002</v>
      </c>
      <c r="R80" s="56">
        <f t="shared" si="86"/>
        <v>47.190000000000005</v>
      </c>
      <c r="S80" s="61">
        <f t="shared" si="87"/>
        <v>315.81000000000006</v>
      </c>
      <c r="T80" s="62">
        <f t="shared" si="92"/>
        <v>0.27342857142857147</v>
      </c>
      <c r="U80" s="68">
        <f t="shared" ref="U80:U90" si="97">I80*W80</f>
        <v>3465</v>
      </c>
      <c r="V80" s="69">
        <f t="shared" si="88"/>
        <v>80155.800000000017</v>
      </c>
      <c r="W80" s="70">
        <v>3</v>
      </c>
      <c r="X80" s="71">
        <f t="shared" si="89"/>
        <v>1089.0000000000002</v>
      </c>
      <c r="Y80" s="72">
        <f t="shared" si="90"/>
        <v>17707.699999999997</v>
      </c>
      <c r="Z80" s="70">
        <f t="shared" si="94"/>
        <v>10</v>
      </c>
      <c r="AA80" s="139">
        <f t="shared" si="95"/>
        <v>4554</v>
      </c>
      <c r="AB80" s="113">
        <f t="shared" si="96"/>
        <v>97863.500000000015</v>
      </c>
      <c r="AC80" s="114"/>
    </row>
    <row r="81" spans="1:29" ht="11.5" customHeight="1" x14ac:dyDescent="0.3">
      <c r="A81" s="112">
        <v>44109</v>
      </c>
      <c r="B81" s="128" t="s">
        <v>123</v>
      </c>
      <c r="C81" s="112" t="s">
        <v>81</v>
      </c>
      <c r="D81" s="112" t="s">
        <v>66</v>
      </c>
      <c r="E81" s="1" t="s">
        <v>42</v>
      </c>
      <c r="F81" s="75">
        <v>0.7</v>
      </c>
      <c r="G81" s="51">
        <v>25</v>
      </c>
      <c r="H81" s="67" t="s">
        <v>14</v>
      </c>
      <c r="I81" s="53">
        <f t="shared" si="79"/>
        <v>17.5</v>
      </c>
      <c r="J81" s="54">
        <v>2</v>
      </c>
      <c r="K81" s="55">
        <f t="shared" si="80"/>
        <v>1.8571428571428574</v>
      </c>
      <c r="L81" s="56">
        <f t="shared" si="81"/>
        <v>1.3</v>
      </c>
      <c r="M81" s="57">
        <f t="shared" si="91"/>
        <v>32.5</v>
      </c>
      <c r="N81" s="58">
        <f t="shared" si="82"/>
        <v>0.32500000000000001</v>
      </c>
      <c r="O81" s="57">
        <f t="shared" si="83"/>
        <v>1.625</v>
      </c>
      <c r="P81" s="59">
        <f t="shared" si="84"/>
        <v>0.65</v>
      </c>
      <c r="Q81" s="60">
        <f t="shared" si="85"/>
        <v>1.625</v>
      </c>
      <c r="R81" s="56">
        <f t="shared" si="86"/>
        <v>4.2249999999999996</v>
      </c>
      <c r="S81" s="61">
        <f t="shared" si="87"/>
        <v>28.274999999999999</v>
      </c>
      <c r="T81" s="62">
        <f t="shared" si="92"/>
        <v>1.6157142857142857</v>
      </c>
      <c r="U81" s="68">
        <f t="shared" si="97"/>
        <v>140</v>
      </c>
      <c r="V81" s="69">
        <f t="shared" si="88"/>
        <v>80295.800000000017</v>
      </c>
      <c r="W81" s="70">
        <v>8</v>
      </c>
      <c r="X81" s="71">
        <f t="shared" si="89"/>
        <v>260</v>
      </c>
      <c r="Y81" s="72">
        <f t="shared" si="90"/>
        <v>17967.699999999997</v>
      </c>
      <c r="Z81" s="70">
        <f t="shared" si="94"/>
        <v>10</v>
      </c>
      <c r="AA81" s="139">
        <f t="shared" si="95"/>
        <v>400</v>
      </c>
      <c r="AB81" s="113">
        <f t="shared" si="96"/>
        <v>98263.500000000015</v>
      </c>
      <c r="AC81" s="114"/>
    </row>
    <row r="82" spans="1:29" ht="11.5" customHeight="1" x14ac:dyDescent="0.3">
      <c r="A82" s="112">
        <v>44109</v>
      </c>
      <c r="B82" s="128" t="s">
        <v>123</v>
      </c>
      <c r="C82" s="112" t="s">
        <v>81</v>
      </c>
      <c r="D82" s="112" t="s">
        <v>66</v>
      </c>
      <c r="E82" s="76" t="s">
        <v>26</v>
      </c>
      <c r="F82" s="75">
        <v>15.5</v>
      </c>
      <c r="G82" s="51">
        <v>5</v>
      </c>
      <c r="H82" s="67" t="s">
        <v>14</v>
      </c>
      <c r="I82" s="53">
        <f t="shared" si="79"/>
        <v>77.5</v>
      </c>
      <c r="J82" s="54">
        <v>18.5</v>
      </c>
      <c r="K82" s="55">
        <f t="shared" si="80"/>
        <v>0.19354838709677419</v>
      </c>
      <c r="L82" s="56">
        <f t="shared" si="81"/>
        <v>3</v>
      </c>
      <c r="M82" s="57">
        <f t="shared" si="91"/>
        <v>15</v>
      </c>
      <c r="N82" s="58">
        <f t="shared" si="82"/>
        <v>0.15</v>
      </c>
      <c r="O82" s="57">
        <f t="shared" si="83"/>
        <v>0.75</v>
      </c>
      <c r="P82" s="59">
        <f t="shared" si="84"/>
        <v>0.3</v>
      </c>
      <c r="Q82" s="60">
        <f t="shared" si="85"/>
        <v>0.75</v>
      </c>
      <c r="R82" s="56">
        <f t="shared" si="86"/>
        <v>1.95</v>
      </c>
      <c r="S82" s="61">
        <f t="shared" si="87"/>
        <v>13.05</v>
      </c>
      <c r="T82" s="62">
        <f t="shared" si="92"/>
        <v>0.16838709677419356</v>
      </c>
      <c r="U82" s="68">
        <f t="shared" si="97"/>
        <v>465</v>
      </c>
      <c r="V82" s="69">
        <f t="shared" si="88"/>
        <v>80760.800000000017</v>
      </c>
      <c r="W82" s="70">
        <v>6</v>
      </c>
      <c r="X82" s="71">
        <f t="shared" si="89"/>
        <v>90</v>
      </c>
      <c r="Y82" s="72">
        <f t="shared" si="90"/>
        <v>18057.699999999997</v>
      </c>
      <c r="Z82" s="70">
        <f t="shared" si="94"/>
        <v>10</v>
      </c>
      <c r="AA82" s="139">
        <f t="shared" si="95"/>
        <v>555</v>
      </c>
      <c r="AB82" s="113">
        <f t="shared" si="96"/>
        <v>98818.500000000015</v>
      </c>
      <c r="AC82" s="114"/>
    </row>
    <row r="83" spans="1:29" ht="11.5" customHeight="1" x14ac:dyDescent="0.3">
      <c r="A83" s="112">
        <v>44109</v>
      </c>
      <c r="B83" s="128" t="s">
        <v>123</v>
      </c>
      <c r="C83" s="112" t="s">
        <v>81</v>
      </c>
      <c r="D83" s="112" t="s">
        <v>66</v>
      </c>
      <c r="E83" s="1" t="s">
        <v>43</v>
      </c>
      <c r="F83" s="75">
        <v>4.7</v>
      </c>
      <c r="G83" s="51">
        <v>30</v>
      </c>
      <c r="H83" s="67" t="s">
        <v>14</v>
      </c>
      <c r="I83" s="53">
        <f t="shared" si="79"/>
        <v>141</v>
      </c>
      <c r="J83" s="54">
        <v>6.8</v>
      </c>
      <c r="K83" s="55">
        <f t="shared" si="80"/>
        <v>0.4468085106382978</v>
      </c>
      <c r="L83" s="56">
        <f t="shared" si="81"/>
        <v>2.0999999999999996</v>
      </c>
      <c r="M83" s="57">
        <f t="shared" si="91"/>
        <v>62.999999999999986</v>
      </c>
      <c r="N83" s="58">
        <f t="shared" si="82"/>
        <v>0.62999999999999989</v>
      </c>
      <c r="O83" s="57">
        <f t="shared" si="83"/>
        <v>3.1499999999999995</v>
      </c>
      <c r="P83" s="59">
        <f t="shared" si="84"/>
        <v>1.2599999999999998</v>
      </c>
      <c r="Q83" s="60">
        <f t="shared" si="85"/>
        <v>3.1499999999999995</v>
      </c>
      <c r="R83" s="56">
        <f t="shared" si="86"/>
        <v>8.1899999999999977</v>
      </c>
      <c r="S83" s="61">
        <f t="shared" si="87"/>
        <v>54.809999999999988</v>
      </c>
      <c r="T83" s="62">
        <f t="shared" si="92"/>
        <v>0.38872340425531904</v>
      </c>
      <c r="U83" s="68">
        <f t="shared" si="97"/>
        <v>141</v>
      </c>
      <c r="V83" s="69">
        <f t="shared" si="88"/>
        <v>80901.800000000017</v>
      </c>
      <c r="W83" s="70">
        <v>1</v>
      </c>
      <c r="X83" s="71">
        <f t="shared" si="89"/>
        <v>62.999999999999986</v>
      </c>
      <c r="Y83" s="72">
        <f t="shared" si="90"/>
        <v>18120.699999999997</v>
      </c>
      <c r="Z83" s="70">
        <f t="shared" si="94"/>
        <v>10</v>
      </c>
      <c r="AA83" s="139">
        <f t="shared" si="95"/>
        <v>204</v>
      </c>
      <c r="AB83" s="113">
        <f t="shared" si="96"/>
        <v>99022.500000000015</v>
      </c>
      <c r="AC83" s="114"/>
    </row>
    <row r="84" spans="1:29" ht="11.5" customHeight="1" x14ac:dyDescent="0.3">
      <c r="A84" s="112">
        <v>44112</v>
      </c>
      <c r="B84" s="128" t="s">
        <v>124</v>
      </c>
      <c r="C84" s="112" t="s">
        <v>83</v>
      </c>
      <c r="D84" s="112" t="s">
        <v>84</v>
      </c>
      <c r="E84" s="1" t="s">
        <v>29</v>
      </c>
      <c r="F84" s="75">
        <v>5.05</v>
      </c>
      <c r="G84" s="51">
        <v>220</v>
      </c>
      <c r="H84" s="67" t="s">
        <v>14</v>
      </c>
      <c r="I84" s="53">
        <f>G84*F84</f>
        <v>1111</v>
      </c>
      <c r="J84" s="54">
        <v>5.7</v>
      </c>
      <c r="K84" s="55">
        <f t="shared" si="80"/>
        <v>0.1287128712871288</v>
      </c>
      <c r="L84" s="56">
        <f t="shared" si="81"/>
        <v>0.65000000000000036</v>
      </c>
      <c r="M84" s="57">
        <f t="shared" si="91"/>
        <v>143.00000000000009</v>
      </c>
      <c r="N84" s="58">
        <f t="shared" si="82"/>
        <v>1.4300000000000008</v>
      </c>
      <c r="O84" s="57">
        <f t="shared" si="83"/>
        <v>7.1500000000000048</v>
      </c>
      <c r="P84" s="59">
        <f t="shared" si="84"/>
        <v>2.8600000000000017</v>
      </c>
      <c r="Q84" s="60">
        <f t="shared" si="85"/>
        <v>7.1500000000000048</v>
      </c>
      <c r="R84" s="56">
        <f t="shared" si="86"/>
        <v>18.590000000000011</v>
      </c>
      <c r="S84" s="61">
        <f t="shared" si="87"/>
        <v>124.41000000000008</v>
      </c>
      <c r="T84" s="62">
        <f>S84/I84</f>
        <v>0.11198019801980205</v>
      </c>
      <c r="U84" s="68">
        <f t="shared" si="97"/>
        <v>5555</v>
      </c>
      <c r="V84" s="69">
        <f t="shared" si="88"/>
        <v>86456.800000000017</v>
      </c>
      <c r="W84" s="70">
        <v>5</v>
      </c>
      <c r="X84" s="71">
        <f t="shared" si="89"/>
        <v>715.00000000000045</v>
      </c>
      <c r="Y84" s="72">
        <f t="shared" si="90"/>
        <v>18835.699999999997</v>
      </c>
      <c r="Z84" s="70">
        <f t="shared" si="94"/>
        <v>10</v>
      </c>
      <c r="AA84" s="139">
        <f t="shared" si="95"/>
        <v>6270</v>
      </c>
      <c r="AB84" s="113">
        <f t="shared" si="96"/>
        <v>105292.50000000001</v>
      </c>
      <c r="AC84" s="114"/>
    </row>
    <row r="85" spans="1:29" ht="11.5" customHeight="1" x14ac:dyDescent="0.3">
      <c r="A85" s="112">
        <v>44112</v>
      </c>
      <c r="B85" s="128" t="s">
        <v>124</v>
      </c>
      <c r="C85" s="112" t="s">
        <v>83</v>
      </c>
      <c r="D85" s="112" t="s">
        <v>84</v>
      </c>
      <c r="E85" s="1" t="s">
        <v>38</v>
      </c>
      <c r="F85" s="75">
        <v>5.05</v>
      </c>
      <c r="G85" s="51">
        <v>220</v>
      </c>
      <c r="H85" s="67" t="s">
        <v>14</v>
      </c>
      <c r="I85" s="53">
        <f t="shared" ref="I85:I108" si="98">G85*F85</f>
        <v>1111</v>
      </c>
      <c r="J85" s="54">
        <v>5.7</v>
      </c>
      <c r="K85" s="55">
        <f t="shared" ref="K85:K90" si="99">(J85-F85)/F85</f>
        <v>0.1287128712871288</v>
      </c>
      <c r="L85" s="56">
        <f t="shared" ref="L85:L90" si="100">J85-F85</f>
        <v>0.65000000000000036</v>
      </c>
      <c r="M85" s="57">
        <f t="shared" ref="M85:M90" si="101">L85*G85</f>
        <v>143.00000000000009</v>
      </c>
      <c r="N85" s="58">
        <f t="shared" ref="N85:N90" si="102">M85*$N$3</f>
        <v>1.4300000000000008</v>
      </c>
      <c r="O85" s="57">
        <f t="shared" ref="O85:O90" si="103">M85*$O$3</f>
        <v>7.1500000000000048</v>
      </c>
      <c r="P85" s="59">
        <f t="shared" ref="P85:P90" si="104">M85*$P$3</f>
        <v>2.8600000000000017</v>
      </c>
      <c r="Q85" s="60">
        <f t="shared" ref="Q85:Q90" si="105">M85*$Q$3</f>
        <v>7.1500000000000048</v>
      </c>
      <c r="R85" s="56">
        <f t="shared" ref="R85:R90" si="106">N85+O85+P85+Q85</f>
        <v>18.590000000000011</v>
      </c>
      <c r="S85" s="61">
        <f t="shared" ref="S85:S90" si="107">M85-R85</f>
        <v>124.41000000000008</v>
      </c>
      <c r="T85" s="62">
        <f t="shared" ref="T85:T90" si="108">S85/I85</f>
        <v>0.11198019801980205</v>
      </c>
      <c r="U85" s="68">
        <f t="shared" si="97"/>
        <v>1111</v>
      </c>
      <c r="V85" s="69">
        <f t="shared" si="88"/>
        <v>87567.800000000017</v>
      </c>
      <c r="W85" s="70">
        <v>1</v>
      </c>
      <c r="X85" s="71">
        <f t="shared" si="89"/>
        <v>143.00000000000009</v>
      </c>
      <c r="Y85" s="72">
        <f t="shared" si="90"/>
        <v>18978.699999999997</v>
      </c>
      <c r="Z85" s="70">
        <f t="shared" si="94"/>
        <v>10</v>
      </c>
      <c r="AA85" s="139">
        <f t="shared" si="95"/>
        <v>1254</v>
      </c>
      <c r="AB85" s="113">
        <f t="shared" si="96"/>
        <v>106546.50000000001</v>
      </c>
      <c r="AC85" s="114"/>
    </row>
    <row r="86" spans="1:29" ht="11.5" customHeight="1" x14ac:dyDescent="0.3">
      <c r="A86" s="112">
        <v>44112</v>
      </c>
      <c r="B86" s="128" t="s">
        <v>124</v>
      </c>
      <c r="C86" s="112" t="s">
        <v>83</v>
      </c>
      <c r="D86" s="112" t="s">
        <v>84</v>
      </c>
      <c r="E86" s="1" t="s">
        <v>40</v>
      </c>
      <c r="F86" s="75">
        <v>4.7</v>
      </c>
      <c r="G86" s="51">
        <v>54</v>
      </c>
      <c r="H86" s="67" t="s">
        <v>14</v>
      </c>
      <c r="I86" s="53">
        <f t="shared" si="98"/>
        <v>253.8</v>
      </c>
      <c r="J86" s="54">
        <v>5.4</v>
      </c>
      <c r="K86" s="55">
        <f t="shared" si="99"/>
        <v>0.14893617021276598</v>
      </c>
      <c r="L86" s="56">
        <f t="shared" si="100"/>
        <v>0.70000000000000018</v>
      </c>
      <c r="M86" s="57">
        <f t="shared" si="101"/>
        <v>37.800000000000011</v>
      </c>
      <c r="N86" s="58">
        <f t="shared" si="102"/>
        <v>0.37800000000000011</v>
      </c>
      <c r="O86" s="57">
        <f t="shared" si="103"/>
        <v>1.8900000000000006</v>
      </c>
      <c r="P86" s="59">
        <f t="shared" si="104"/>
        <v>0.75600000000000023</v>
      </c>
      <c r="Q86" s="60">
        <f t="shared" si="105"/>
        <v>1.8900000000000006</v>
      </c>
      <c r="R86" s="56">
        <f t="shared" si="106"/>
        <v>4.9140000000000015</v>
      </c>
      <c r="S86" s="61">
        <f t="shared" si="107"/>
        <v>32.88600000000001</v>
      </c>
      <c r="T86" s="62">
        <f t="shared" si="108"/>
        <v>0.12957446808510642</v>
      </c>
      <c r="U86" s="68">
        <f t="shared" si="97"/>
        <v>761.40000000000009</v>
      </c>
      <c r="V86" s="69">
        <f t="shared" si="88"/>
        <v>88329.200000000012</v>
      </c>
      <c r="W86" s="70">
        <v>3</v>
      </c>
      <c r="X86" s="71">
        <f t="shared" si="89"/>
        <v>113.40000000000003</v>
      </c>
      <c r="Y86" s="72">
        <f t="shared" si="90"/>
        <v>19092.099999999999</v>
      </c>
      <c r="Z86" s="70">
        <f t="shared" si="94"/>
        <v>10</v>
      </c>
      <c r="AA86" s="139">
        <f t="shared" si="95"/>
        <v>874.80000000000018</v>
      </c>
      <c r="AB86" s="113">
        <f t="shared" si="96"/>
        <v>107421.30000000002</v>
      </c>
      <c r="AC86" s="114"/>
    </row>
    <row r="87" spans="1:29" ht="11.5" customHeight="1" x14ac:dyDescent="0.3">
      <c r="A87" s="112">
        <v>44112</v>
      </c>
      <c r="B87" s="128" t="s">
        <v>124</v>
      </c>
      <c r="C87" s="112" t="s">
        <v>83</v>
      </c>
      <c r="D87" s="112" t="s">
        <v>84</v>
      </c>
      <c r="E87" s="1" t="s">
        <v>18</v>
      </c>
      <c r="F87" s="75">
        <v>8.4</v>
      </c>
      <c r="G87" s="51">
        <v>20</v>
      </c>
      <c r="H87" s="67" t="s">
        <v>14</v>
      </c>
      <c r="I87" s="53">
        <f t="shared" si="98"/>
        <v>168</v>
      </c>
      <c r="J87" s="54">
        <v>10.199999999999999</v>
      </c>
      <c r="K87" s="55">
        <f t="shared" si="99"/>
        <v>0.21428571428571416</v>
      </c>
      <c r="L87" s="56">
        <f t="shared" si="100"/>
        <v>1.7999999999999989</v>
      </c>
      <c r="M87" s="57">
        <f t="shared" si="101"/>
        <v>35.999999999999979</v>
      </c>
      <c r="N87" s="58">
        <f t="shared" si="102"/>
        <v>0.35999999999999982</v>
      </c>
      <c r="O87" s="57">
        <f t="shared" si="103"/>
        <v>1.7999999999999989</v>
      </c>
      <c r="P87" s="59">
        <f t="shared" si="104"/>
        <v>0.71999999999999964</v>
      </c>
      <c r="Q87" s="60">
        <f t="shared" si="105"/>
        <v>1.7999999999999989</v>
      </c>
      <c r="R87" s="56">
        <f t="shared" si="106"/>
        <v>4.6799999999999979</v>
      </c>
      <c r="S87" s="61">
        <f t="shared" si="107"/>
        <v>31.319999999999979</v>
      </c>
      <c r="T87" s="62">
        <f t="shared" si="108"/>
        <v>0.1864285714285713</v>
      </c>
      <c r="U87" s="68">
        <f t="shared" si="97"/>
        <v>1680</v>
      </c>
      <c r="V87" s="69">
        <f t="shared" si="88"/>
        <v>90009.200000000012</v>
      </c>
      <c r="W87" s="70">
        <v>10</v>
      </c>
      <c r="X87" s="71">
        <f t="shared" si="89"/>
        <v>359.99999999999977</v>
      </c>
      <c r="Y87" s="72">
        <f t="shared" si="90"/>
        <v>19452.099999999999</v>
      </c>
      <c r="Z87" s="70">
        <f t="shared" si="94"/>
        <v>10</v>
      </c>
      <c r="AA87" s="139">
        <f t="shared" si="95"/>
        <v>2039.9999999999998</v>
      </c>
      <c r="AB87" s="113">
        <f t="shared" si="96"/>
        <v>109461.30000000002</v>
      </c>
      <c r="AC87" s="114"/>
    </row>
    <row r="88" spans="1:29" ht="11.5" customHeight="1" x14ac:dyDescent="0.3">
      <c r="A88" s="112">
        <v>44112</v>
      </c>
      <c r="B88" s="128" t="s">
        <v>124</v>
      </c>
      <c r="C88" s="112" t="s">
        <v>83</v>
      </c>
      <c r="D88" s="112" t="s">
        <v>84</v>
      </c>
      <c r="E88" s="1" t="s">
        <v>26</v>
      </c>
      <c r="F88" s="75">
        <v>15.5</v>
      </c>
      <c r="G88" s="51">
        <v>5</v>
      </c>
      <c r="H88" s="67" t="s">
        <v>14</v>
      </c>
      <c r="I88" s="53">
        <f t="shared" si="98"/>
        <v>77.5</v>
      </c>
      <c r="J88" s="54">
        <v>18</v>
      </c>
      <c r="K88" s="55">
        <f t="shared" si="99"/>
        <v>0.16129032258064516</v>
      </c>
      <c r="L88" s="56">
        <f t="shared" si="100"/>
        <v>2.5</v>
      </c>
      <c r="M88" s="57">
        <f t="shared" si="101"/>
        <v>12.5</v>
      </c>
      <c r="N88" s="58">
        <f t="shared" si="102"/>
        <v>0.125</v>
      </c>
      <c r="O88" s="57">
        <f t="shared" si="103"/>
        <v>0.625</v>
      </c>
      <c r="P88" s="59">
        <f t="shared" si="104"/>
        <v>0.25</v>
      </c>
      <c r="Q88" s="60">
        <f t="shared" si="105"/>
        <v>0.625</v>
      </c>
      <c r="R88" s="56">
        <f t="shared" si="106"/>
        <v>1.625</v>
      </c>
      <c r="S88" s="61">
        <f t="shared" si="107"/>
        <v>10.875</v>
      </c>
      <c r="T88" s="62">
        <f t="shared" si="108"/>
        <v>0.14032258064516129</v>
      </c>
      <c r="U88" s="68">
        <f t="shared" si="97"/>
        <v>155</v>
      </c>
      <c r="V88" s="69">
        <f t="shared" si="88"/>
        <v>90164.200000000012</v>
      </c>
      <c r="W88" s="70">
        <v>2</v>
      </c>
      <c r="X88" s="71">
        <f t="shared" si="89"/>
        <v>25</v>
      </c>
      <c r="Y88" s="72">
        <f t="shared" si="90"/>
        <v>19477.099999999999</v>
      </c>
      <c r="Z88" s="70">
        <f t="shared" si="94"/>
        <v>10</v>
      </c>
      <c r="AA88" s="139">
        <f t="shared" si="95"/>
        <v>180</v>
      </c>
      <c r="AB88" s="113">
        <f t="shared" si="96"/>
        <v>109641.30000000002</v>
      </c>
      <c r="AC88" s="114"/>
    </row>
    <row r="89" spans="1:29" ht="11.5" customHeight="1" x14ac:dyDescent="0.3">
      <c r="A89" s="112">
        <v>44116</v>
      </c>
      <c r="B89" s="128" t="s">
        <v>125</v>
      </c>
      <c r="C89" s="112" t="s">
        <v>83</v>
      </c>
      <c r="D89" s="112" t="s">
        <v>84</v>
      </c>
      <c r="E89" s="1" t="s">
        <v>29</v>
      </c>
      <c r="F89" s="75">
        <v>5.05</v>
      </c>
      <c r="G89" s="51">
        <v>220</v>
      </c>
      <c r="H89" s="67" t="s">
        <v>14</v>
      </c>
      <c r="I89" s="53">
        <f t="shared" si="98"/>
        <v>1111</v>
      </c>
      <c r="J89" s="54">
        <v>5.7</v>
      </c>
      <c r="K89" s="55">
        <f t="shared" si="99"/>
        <v>0.1287128712871288</v>
      </c>
      <c r="L89" s="56">
        <f t="shared" si="100"/>
        <v>0.65000000000000036</v>
      </c>
      <c r="M89" s="57">
        <f t="shared" si="101"/>
        <v>143.00000000000009</v>
      </c>
      <c r="N89" s="58">
        <f t="shared" si="102"/>
        <v>1.4300000000000008</v>
      </c>
      <c r="O89" s="57">
        <f t="shared" si="103"/>
        <v>7.1500000000000048</v>
      </c>
      <c r="P89" s="59">
        <f t="shared" si="104"/>
        <v>2.8600000000000017</v>
      </c>
      <c r="Q89" s="60">
        <f t="shared" si="105"/>
        <v>7.1500000000000048</v>
      </c>
      <c r="R89" s="56">
        <f t="shared" si="106"/>
        <v>18.590000000000011</v>
      </c>
      <c r="S89" s="61">
        <f t="shared" si="107"/>
        <v>124.41000000000008</v>
      </c>
      <c r="T89" s="62">
        <f t="shared" si="108"/>
        <v>0.11198019801980205</v>
      </c>
      <c r="U89" s="68">
        <f t="shared" si="97"/>
        <v>6666</v>
      </c>
      <c r="V89" s="69">
        <f t="shared" si="88"/>
        <v>96830.200000000012</v>
      </c>
      <c r="W89" s="70">
        <v>6</v>
      </c>
      <c r="X89" s="71">
        <f t="shared" si="89"/>
        <v>858.00000000000045</v>
      </c>
      <c r="Y89" s="72">
        <f t="shared" si="90"/>
        <v>20335.099999999999</v>
      </c>
      <c r="Z89" s="70">
        <f t="shared" si="94"/>
        <v>10</v>
      </c>
      <c r="AA89" s="139">
        <f t="shared" si="95"/>
        <v>7524</v>
      </c>
      <c r="AB89" s="113">
        <f t="shared" si="96"/>
        <v>117165.30000000002</v>
      </c>
      <c r="AC89" s="114"/>
    </row>
    <row r="90" spans="1:29" ht="11.5" customHeight="1" x14ac:dyDescent="0.3">
      <c r="A90" s="112">
        <v>44116</v>
      </c>
      <c r="B90" s="128" t="s">
        <v>125</v>
      </c>
      <c r="C90" s="112" t="s">
        <v>83</v>
      </c>
      <c r="D90" s="112" t="s">
        <v>84</v>
      </c>
      <c r="E90" s="1" t="s">
        <v>38</v>
      </c>
      <c r="F90" s="75">
        <v>5.05</v>
      </c>
      <c r="G90" s="51">
        <v>220</v>
      </c>
      <c r="H90" s="67" t="s">
        <v>14</v>
      </c>
      <c r="I90" s="53">
        <f t="shared" si="98"/>
        <v>1111</v>
      </c>
      <c r="J90" s="54">
        <v>5.7</v>
      </c>
      <c r="K90" s="55">
        <f t="shared" si="99"/>
        <v>0.1287128712871288</v>
      </c>
      <c r="L90" s="56">
        <f t="shared" si="100"/>
        <v>0.65000000000000036</v>
      </c>
      <c r="M90" s="57">
        <f t="shared" si="101"/>
        <v>143.00000000000009</v>
      </c>
      <c r="N90" s="58">
        <f t="shared" si="102"/>
        <v>1.4300000000000008</v>
      </c>
      <c r="O90" s="57">
        <f t="shared" si="103"/>
        <v>7.1500000000000048</v>
      </c>
      <c r="P90" s="59">
        <f t="shared" si="104"/>
        <v>2.8600000000000017</v>
      </c>
      <c r="Q90" s="60">
        <f t="shared" si="105"/>
        <v>7.1500000000000048</v>
      </c>
      <c r="R90" s="56">
        <f t="shared" si="106"/>
        <v>18.590000000000011</v>
      </c>
      <c r="S90" s="61">
        <f t="shared" si="107"/>
        <v>124.41000000000008</v>
      </c>
      <c r="T90" s="62">
        <f t="shared" si="108"/>
        <v>0.11198019801980205</v>
      </c>
      <c r="U90" s="68">
        <f t="shared" si="97"/>
        <v>1111</v>
      </c>
      <c r="V90" s="69">
        <f t="shared" si="88"/>
        <v>97941.200000000012</v>
      </c>
      <c r="W90" s="70">
        <v>1</v>
      </c>
      <c r="X90" s="71">
        <f t="shared" si="89"/>
        <v>143.00000000000009</v>
      </c>
      <c r="Y90" s="72">
        <f t="shared" si="90"/>
        <v>20478.099999999999</v>
      </c>
      <c r="Z90" s="70">
        <f t="shared" si="94"/>
        <v>10</v>
      </c>
      <c r="AA90" s="139">
        <f t="shared" si="95"/>
        <v>1254</v>
      </c>
      <c r="AB90" s="113">
        <f t="shared" si="96"/>
        <v>118419.30000000002</v>
      </c>
      <c r="AC90" s="114"/>
    </row>
    <row r="91" spans="1:29" ht="11.5" customHeight="1" x14ac:dyDescent="0.3">
      <c r="A91" s="112">
        <v>44116</v>
      </c>
      <c r="B91" s="128" t="s">
        <v>126</v>
      </c>
      <c r="C91" s="112" t="s">
        <v>71</v>
      </c>
      <c r="D91" s="112" t="s">
        <v>69</v>
      </c>
      <c r="E91" s="74" t="s">
        <v>36</v>
      </c>
      <c r="F91" s="75">
        <v>5.25</v>
      </c>
      <c r="G91" s="51">
        <v>220</v>
      </c>
      <c r="H91" s="67" t="s">
        <v>14</v>
      </c>
      <c r="I91" s="53">
        <f t="shared" si="98"/>
        <v>1155</v>
      </c>
      <c r="J91" s="54">
        <v>6.8</v>
      </c>
      <c r="K91" s="55">
        <f t="shared" ref="K91:K94" si="109">(J91-F91)/F91</f>
        <v>0.29523809523809519</v>
      </c>
      <c r="L91" s="56">
        <f t="shared" ref="L91:L94" si="110">J91-F91</f>
        <v>1.5499999999999998</v>
      </c>
      <c r="M91" s="57">
        <f t="shared" ref="M91:M94" si="111">L91*G91</f>
        <v>340.99999999999994</v>
      </c>
      <c r="N91" s="58">
        <f t="shared" ref="N91:N94" si="112">M91*$N$3</f>
        <v>3.4099999999999997</v>
      </c>
      <c r="O91" s="57">
        <f t="shared" ref="O91:O94" si="113">M91*$O$3</f>
        <v>17.049999999999997</v>
      </c>
      <c r="P91" s="59">
        <f t="shared" ref="P91:P94" si="114">M91*$P$3</f>
        <v>6.8199999999999994</v>
      </c>
      <c r="Q91" s="60">
        <f t="shared" ref="Q91:Q94" si="115">M91*$Q$3</f>
        <v>17.049999999999997</v>
      </c>
      <c r="R91" s="56">
        <f t="shared" ref="R91:R94" si="116">N91+O91+P91+Q91</f>
        <v>44.33</v>
      </c>
      <c r="S91" s="61">
        <f t="shared" ref="S91:S94" si="117">M91-R91</f>
        <v>296.66999999999996</v>
      </c>
      <c r="T91" s="62">
        <f t="shared" ref="T91:T94" si="118">S91/I91</f>
        <v>0.25685714285714284</v>
      </c>
      <c r="U91" s="68">
        <f t="shared" ref="U91:U106" si="119">I91*W91</f>
        <v>1155</v>
      </c>
      <c r="V91" s="69">
        <f t="shared" si="88"/>
        <v>99096.200000000012</v>
      </c>
      <c r="W91" s="70">
        <v>1</v>
      </c>
      <c r="X91" s="71">
        <f t="shared" si="89"/>
        <v>340.99999999999994</v>
      </c>
      <c r="Y91" s="72">
        <f t="shared" si="90"/>
        <v>20819.099999999999</v>
      </c>
      <c r="Z91" s="70">
        <f t="shared" si="94"/>
        <v>10</v>
      </c>
      <c r="AA91" s="139">
        <f t="shared" si="95"/>
        <v>1496</v>
      </c>
      <c r="AB91" s="113">
        <f t="shared" si="96"/>
        <v>119915.30000000002</v>
      </c>
      <c r="AC91" s="114"/>
    </row>
    <row r="92" spans="1:29" ht="11.5" customHeight="1" x14ac:dyDescent="0.3">
      <c r="A92" s="112">
        <v>44116</v>
      </c>
      <c r="B92" s="128" t="s">
        <v>126</v>
      </c>
      <c r="C92" s="112" t="s">
        <v>71</v>
      </c>
      <c r="D92" s="112" t="s">
        <v>69</v>
      </c>
      <c r="E92" s="108" t="s">
        <v>17</v>
      </c>
      <c r="F92" s="75">
        <v>4.7</v>
      </c>
      <c r="G92" s="51">
        <v>37</v>
      </c>
      <c r="H92" s="67" t="s">
        <v>14</v>
      </c>
      <c r="I92" s="53">
        <f t="shared" si="98"/>
        <v>173.9</v>
      </c>
      <c r="J92" s="54">
        <v>6.5</v>
      </c>
      <c r="K92" s="55">
        <f t="shared" si="109"/>
        <v>0.38297872340425526</v>
      </c>
      <c r="L92" s="56">
        <f t="shared" si="110"/>
        <v>1.7999999999999998</v>
      </c>
      <c r="M92" s="57">
        <f t="shared" si="111"/>
        <v>66.599999999999994</v>
      </c>
      <c r="N92" s="58">
        <f t="shared" si="112"/>
        <v>0.66599999999999993</v>
      </c>
      <c r="O92" s="57">
        <f t="shared" si="113"/>
        <v>3.33</v>
      </c>
      <c r="P92" s="59">
        <f t="shared" si="114"/>
        <v>1.3319999999999999</v>
      </c>
      <c r="Q92" s="60">
        <f t="shared" si="115"/>
        <v>3.33</v>
      </c>
      <c r="R92" s="56">
        <f t="shared" si="116"/>
        <v>8.6579999999999995</v>
      </c>
      <c r="S92" s="61">
        <f t="shared" si="117"/>
        <v>57.941999999999993</v>
      </c>
      <c r="T92" s="62">
        <f t="shared" si="118"/>
        <v>0.33319148936170206</v>
      </c>
      <c r="U92" s="68">
        <f t="shared" si="119"/>
        <v>695.6</v>
      </c>
      <c r="V92" s="69">
        <f t="shared" si="88"/>
        <v>99791.800000000017</v>
      </c>
      <c r="W92" s="70">
        <v>4</v>
      </c>
      <c r="X92" s="71">
        <f t="shared" si="89"/>
        <v>266.39999999999998</v>
      </c>
      <c r="Y92" s="72">
        <f t="shared" si="90"/>
        <v>21085.5</v>
      </c>
      <c r="Z92" s="70">
        <f t="shared" si="94"/>
        <v>10</v>
      </c>
      <c r="AA92" s="139">
        <f t="shared" si="95"/>
        <v>962</v>
      </c>
      <c r="AB92" s="113">
        <f t="shared" si="96"/>
        <v>120877.30000000002</v>
      </c>
      <c r="AC92" s="114"/>
    </row>
    <row r="93" spans="1:29" ht="11.5" customHeight="1" x14ac:dyDescent="0.3">
      <c r="A93" s="112">
        <v>44118</v>
      </c>
      <c r="B93" s="128" t="s">
        <v>127</v>
      </c>
      <c r="C93" s="112" t="s">
        <v>100</v>
      </c>
      <c r="D93" s="112" t="s">
        <v>101</v>
      </c>
      <c r="E93" s="103" t="s">
        <v>18</v>
      </c>
      <c r="F93" s="75">
        <v>8.4</v>
      </c>
      <c r="G93" s="51">
        <v>20</v>
      </c>
      <c r="H93" s="67" t="s">
        <v>14</v>
      </c>
      <c r="I93" s="53">
        <f t="shared" si="98"/>
        <v>168</v>
      </c>
      <c r="J93" s="54">
        <v>10.5</v>
      </c>
      <c r="K93" s="55">
        <f t="shared" si="109"/>
        <v>0.24999999999999994</v>
      </c>
      <c r="L93" s="56">
        <f t="shared" si="110"/>
        <v>2.0999999999999996</v>
      </c>
      <c r="M93" s="57">
        <f t="shared" si="111"/>
        <v>41.999999999999993</v>
      </c>
      <c r="N93" s="58">
        <f t="shared" si="112"/>
        <v>0.41999999999999993</v>
      </c>
      <c r="O93" s="57">
        <f t="shared" si="113"/>
        <v>2.0999999999999996</v>
      </c>
      <c r="P93" s="59">
        <f t="shared" si="114"/>
        <v>0.83999999999999986</v>
      </c>
      <c r="Q93" s="60">
        <f t="shared" si="115"/>
        <v>2.0999999999999996</v>
      </c>
      <c r="R93" s="56">
        <f t="shared" si="116"/>
        <v>5.4599999999999991</v>
      </c>
      <c r="S93" s="61">
        <f t="shared" si="117"/>
        <v>36.539999999999992</v>
      </c>
      <c r="T93" s="62">
        <f t="shared" si="118"/>
        <v>0.21749999999999994</v>
      </c>
      <c r="U93" s="68">
        <f t="shared" si="119"/>
        <v>1176</v>
      </c>
      <c r="V93" s="69">
        <f t="shared" si="88"/>
        <v>100967.80000000002</v>
      </c>
      <c r="W93" s="70">
        <v>7</v>
      </c>
      <c r="X93" s="71">
        <f t="shared" si="89"/>
        <v>293.99999999999994</v>
      </c>
      <c r="Y93" s="72">
        <f t="shared" si="90"/>
        <v>21379.5</v>
      </c>
      <c r="Z93" s="70">
        <f t="shared" si="94"/>
        <v>10</v>
      </c>
      <c r="AA93" s="139">
        <f t="shared" si="95"/>
        <v>1470</v>
      </c>
      <c r="AB93" s="113">
        <f t="shared" si="96"/>
        <v>122347.30000000002</v>
      </c>
      <c r="AC93" s="114"/>
    </row>
    <row r="94" spans="1:29" ht="11.5" customHeight="1" x14ac:dyDescent="0.3">
      <c r="A94" s="112">
        <v>44118</v>
      </c>
      <c r="B94" s="128" t="s">
        <v>127</v>
      </c>
      <c r="C94" s="112" t="s">
        <v>100</v>
      </c>
      <c r="D94" s="112" t="s">
        <v>101</v>
      </c>
      <c r="E94" s="103" t="s">
        <v>26</v>
      </c>
      <c r="F94" s="75">
        <v>15.5</v>
      </c>
      <c r="G94" s="51">
        <v>5</v>
      </c>
      <c r="H94" s="67" t="s">
        <v>14</v>
      </c>
      <c r="I94" s="53">
        <f t="shared" si="98"/>
        <v>77.5</v>
      </c>
      <c r="J94" s="54">
        <v>18</v>
      </c>
      <c r="K94" s="55">
        <f t="shared" si="109"/>
        <v>0.16129032258064516</v>
      </c>
      <c r="L94" s="56">
        <f t="shared" si="110"/>
        <v>2.5</v>
      </c>
      <c r="M94" s="57">
        <f t="shared" si="111"/>
        <v>12.5</v>
      </c>
      <c r="N94" s="58">
        <f t="shared" si="112"/>
        <v>0.125</v>
      </c>
      <c r="O94" s="57">
        <f t="shared" si="113"/>
        <v>0.625</v>
      </c>
      <c r="P94" s="59">
        <f t="shared" si="114"/>
        <v>0.25</v>
      </c>
      <c r="Q94" s="60">
        <f t="shared" si="115"/>
        <v>0.625</v>
      </c>
      <c r="R94" s="56">
        <f t="shared" si="116"/>
        <v>1.625</v>
      </c>
      <c r="S94" s="61">
        <f t="shared" si="117"/>
        <v>10.875</v>
      </c>
      <c r="T94" s="62">
        <f t="shared" si="118"/>
        <v>0.14032258064516129</v>
      </c>
      <c r="U94" s="68">
        <f t="shared" si="119"/>
        <v>620</v>
      </c>
      <c r="V94" s="69">
        <f t="shared" si="88"/>
        <v>101587.80000000002</v>
      </c>
      <c r="W94" s="70">
        <v>8</v>
      </c>
      <c r="X94" s="71">
        <f t="shared" si="89"/>
        <v>100</v>
      </c>
      <c r="Y94" s="72">
        <f t="shared" si="90"/>
        <v>21479.5</v>
      </c>
      <c r="Z94" s="70">
        <f t="shared" si="94"/>
        <v>10</v>
      </c>
      <c r="AA94" s="139">
        <f t="shared" si="95"/>
        <v>720</v>
      </c>
      <c r="AB94" s="113">
        <f t="shared" si="96"/>
        <v>123067.30000000002</v>
      </c>
      <c r="AC94" s="114"/>
    </row>
    <row r="95" spans="1:29" ht="11.5" customHeight="1" x14ac:dyDescent="0.3">
      <c r="A95" s="112">
        <v>44123</v>
      </c>
      <c r="B95" s="128" t="s">
        <v>127</v>
      </c>
      <c r="C95" s="112" t="s">
        <v>100</v>
      </c>
      <c r="D95" s="112" t="s">
        <v>101</v>
      </c>
      <c r="E95" s="103" t="s">
        <v>33</v>
      </c>
      <c r="F95" s="75">
        <v>8.4</v>
      </c>
      <c r="G95" s="51">
        <v>20</v>
      </c>
      <c r="H95" s="67" t="s">
        <v>14</v>
      </c>
      <c r="I95" s="53">
        <f t="shared" si="98"/>
        <v>168</v>
      </c>
      <c r="J95" s="54">
        <v>11.5</v>
      </c>
      <c r="K95" s="55">
        <f t="shared" ref="K95:K96" si="120">(J95-F95)/F95</f>
        <v>0.36904761904761901</v>
      </c>
      <c r="L95" s="56">
        <f t="shared" ref="L95:L96" si="121">J95-F95</f>
        <v>3.0999999999999996</v>
      </c>
      <c r="M95" s="57">
        <f t="shared" ref="M95:M96" si="122">L95*G95</f>
        <v>61.999999999999993</v>
      </c>
      <c r="N95" s="58">
        <f t="shared" ref="N95:N96" si="123">M95*$N$3</f>
        <v>0.62</v>
      </c>
      <c r="O95" s="57">
        <f t="shared" ref="O95:O96" si="124">M95*$O$3</f>
        <v>3.0999999999999996</v>
      </c>
      <c r="P95" s="59">
        <f t="shared" ref="P95:P96" si="125">M95*$P$3</f>
        <v>1.24</v>
      </c>
      <c r="Q95" s="60">
        <f t="shared" ref="Q95:Q96" si="126">M95*$Q$3</f>
        <v>3.0999999999999996</v>
      </c>
      <c r="R95" s="56">
        <f t="shared" ref="R95:R96" si="127">N95+O95+P95+Q95</f>
        <v>8.0599999999999987</v>
      </c>
      <c r="S95" s="61">
        <f t="shared" ref="S95:S96" si="128">M95-R95</f>
        <v>53.94</v>
      </c>
      <c r="T95" s="62">
        <f t="shared" ref="T95:T96" si="129">S95/I95</f>
        <v>0.32107142857142856</v>
      </c>
      <c r="U95" s="68">
        <f t="shared" si="119"/>
        <v>336</v>
      </c>
      <c r="V95" s="69">
        <f t="shared" si="88"/>
        <v>101923.80000000002</v>
      </c>
      <c r="W95" s="70">
        <v>2</v>
      </c>
      <c r="X95" s="71">
        <f t="shared" si="89"/>
        <v>123.99999999999999</v>
      </c>
      <c r="Y95" s="72">
        <f t="shared" si="90"/>
        <v>21603.5</v>
      </c>
      <c r="Z95" s="70">
        <f t="shared" si="94"/>
        <v>10</v>
      </c>
      <c r="AA95" s="139">
        <f t="shared" si="95"/>
        <v>460</v>
      </c>
      <c r="AB95" s="113">
        <f t="shared" si="96"/>
        <v>123527.30000000002</v>
      </c>
      <c r="AC95" s="114"/>
    </row>
    <row r="96" spans="1:29" ht="11.5" customHeight="1" x14ac:dyDescent="0.3">
      <c r="A96" s="112">
        <v>44121</v>
      </c>
      <c r="B96" s="128" t="s">
        <v>128</v>
      </c>
      <c r="C96" s="112" t="s">
        <v>81</v>
      </c>
      <c r="D96" s="112" t="s">
        <v>66</v>
      </c>
      <c r="E96" s="103" t="s">
        <v>46</v>
      </c>
      <c r="F96" s="75">
        <v>35</v>
      </c>
      <c r="G96" s="51">
        <v>1</v>
      </c>
      <c r="H96" s="67"/>
      <c r="I96" s="53">
        <f t="shared" si="98"/>
        <v>35</v>
      </c>
      <c r="J96" s="54">
        <v>45</v>
      </c>
      <c r="K96" s="55">
        <f t="shared" si="120"/>
        <v>0.2857142857142857</v>
      </c>
      <c r="L96" s="56">
        <f t="shared" si="121"/>
        <v>10</v>
      </c>
      <c r="M96" s="57">
        <f t="shared" si="122"/>
        <v>10</v>
      </c>
      <c r="N96" s="58">
        <f t="shared" si="123"/>
        <v>0.1</v>
      </c>
      <c r="O96" s="57">
        <f t="shared" si="124"/>
        <v>0.5</v>
      </c>
      <c r="P96" s="59">
        <f t="shared" si="125"/>
        <v>0.2</v>
      </c>
      <c r="Q96" s="60">
        <f t="shared" si="126"/>
        <v>0.5</v>
      </c>
      <c r="R96" s="56">
        <f t="shared" si="127"/>
        <v>1.3</v>
      </c>
      <c r="S96" s="61">
        <f t="shared" si="128"/>
        <v>8.6999999999999993</v>
      </c>
      <c r="T96" s="62">
        <f t="shared" si="129"/>
        <v>0.24857142857142855</v>
      </c>
      <c r="U96" s="68">
        <f t="shared" si="119"/>
        <v>140</v>
      </c>
      <c r="V96" s="69">
        <f t="shared" si="88"/>
        <v>102063.80000000002</v>
      </c>
      <c r="W96" s="70">
        <v>4</v>
      </c>
      <c r="X96" s="71">
        <f t="shared" si="89"/>
        <v>40</v>
      </c>
      <c r="Y96" s="72">
        <f t="shared" si="90"/>
        <v>21643.5</v>
      </c>
      <c r="Z96" s="70">
        <f t="shared" si="94"/>
        <v>10</v>
      </c>
      <c r="AA96" s="139">
        <f t="shared" si="95"/>
        <v>180</v>
      </c>
      <c r="AB96" s="113">
        <f t="shared" si="96"/>
        <v>123707.30000000002</v>
      </c>
      <c r="AC96" s="114"/>
    </row>
    <row r="97" spans="1:29" ht="11.5" customHeight="1" x14ac:dyDescent="0.3">
      <c r="A97" s="112">
        <v>44121</v>
      </c>
      <c r="B97" s="128" t="s">
        <v>129</v>
      </c>
      <c r="C97" s="112" t="s">
        <v>81</v>
      </c>
      <c r="D97" s="112" t="s">
        <v>66</v>
      </c>
      <c r="E97" s="116" t="s">
        <v>43</v>
      </c>
      <c r="F97" s="75">
        <v>4.7</v>
      </c>
      <c r="G97" s="51">
        <v>30</v>
      </c>
      <c r="H97" s="67" t="s">
        <v>14</v>
      </c>
      <c r="I97" s="53">
        <f t="shared" si="98"/>
        <v>141</v>
      </c>
      <c r="J97" s="54">
        <v>6.8</v>
      </c>
      <c r="K97" s="55">
        <f t="shared" ref="K97:K108" si="130">(J97-F97)/F97</f>
        <v>0.4468085106382978</v>
      </c>
      <c r="L97" s="56">
        <f t="shared" ref="L97:L108" si="131">J97-F97</f>
        <v>2.0999999999999996</v>
      </c>
      <c r="M97" s="57">
        <f t="shared" ref="M97:M108" si="132">L97*G97</f>
        <v>62.999999999999986</v>
      </c>
      <c r="N97" s="58">
        <f t="shared" ref="N97:N108" si="133">M97*$N$3</f>
        <v>0.62999999999999989</v>
      </c>
      <c r="O97" s="57">
        <f t="shared" ref="O97:O108" si="134">M97*$O$3</f>
        <v>3.1499999999999995</v>
      </c>
      <c r="P97" s="59">
        <f t="shared" ref="P97:P108" si="135">M97*$P$3</f>
        <v>1.2599999999999998</v>
      </c>
      <c r="Q97" s="60">
        <f t="shared" ref="Q97:Q108" si="136">M97*$Q$3</f>
        <v>3.1499999999999995</v>
      </c>
      <c r="R97" s="56">
        <f t="shared" ref="R97:R108" si="137">N97+O97+P97+Q97</f>
        <v>8.1899999999999977</v>
      </c>
      <c r="S97" s="61">
        <f t="shared" ref="S97:S108" si="138">M97-R97</f>
        <v>54.809999999999988</v>
      </c>
      <c r="T97" s="62">
        <f t="shared" ref="T97:T108" si="139">S97/I97</f>
        <v>0.38872340425531904</v>
      </c>
      <c r="U97" s="68">
        <f t="shared" si="119"/>
        <v>141</v>
      </c>
      <c r="V97" s="69">
        <f t="shared" si="88"/>
        <v>102204.80000000002</v>
      </c>
      <c r="W97" s="70">
        <v>1</v>
      </c>
      <c r="X97" s="71">
        <f t="shared" si="89"/>
        <v>62.999999999999986</v>
      </c>
      <c r="Y97" s="72">
        <f t="shared" si="90"/>
        <v>21706.5</v>
      </c>
      <c r="Z97" s="70">
        <f t="shared" si="94"/>
        <v>10</v>
      </c>
      <c r="AA97" s="139">
        <f t="shared" si="95"/>
        <v>204</v>
      </c>
      <c r="AB97" s="113">
        <f t="shared" si="96"/>
        <v>123911.30000000002</v>
      </c>
      <c r="AC97" s="114"/>
    </row>
    <row r="98" spans="1:29" ht="11.5" customHeight="1" x14ac:dyDescent="0.3">
      <c r="A98" s="112">
        <v>44123</v>
      </c>
      <c r="B98" s="128" t="s">
        <v>130</v>
      </c>
      <c r="C98" s="112" t="s">
        <v>71</v>
      </c>
      <c r="D98" s="112" t="s">
        <v>69</v>
      </c>
      <c r="E98" s="117" t="s">
        <v>75</v>
      </c>
      <c r="F98" s="75">
        <v>8.8000000000000007</v>
      </c>
      <c r="G98" s="51">
        <v>20</v>
      </c>
      <c r="H98" s="67" t="s">
        <v>14</v>
      </c>
      <c r="I98" s="53">
        <f t="shared" si="98"/>
        <v>176</v>
      </c>
      <c r="J98" s="54">
        <v>12</v>
      </c>
      <c r="K98" s="55">
        <f t="shared" si="130"/>
        <v>0.36363636363636354</v>
      </c>
      <c r="L98" s="56">
        <f t="shared" si="131"/>
        <v>3.1999999999999993</v>
      </c>
      <c r="M98" s="57">
        <f t="shared" si="132"/>
        <v>63.999999999999986</v>
      </c>
      <c r="N98" s="58">
        <f t="shared" si="133"/>
        <v>0.6399999999999999</v>
      </c>
      <c r="O98" s="57">
        <f t="shared" si="134"/>
        <v>3.1999999999999993</v>
      </c>
      <c r="P98" s="59">
        <f t="shared" si="135"/>
        <v>1.2799999999999998</v>
      </c>
      <c r="Q98" s="60">
        <f t="shared" si="136"/>
        <v>3.1999999999999993</v>
      </c>
      <c r="R98" s="56">
        <f t="shared" si="137"/>
        <v>8.3199999999999985</v>
      </c>
      <c r="S98" s="61">
        <f t="shared" si="138"/>
        <v>55.679999999999986</v>
      </c>
      <c r="T98" s="62">
        <f t="shared" si="139"/>
        <v>0.31636363636363629</v>
      </c>
      <c r="U98" s="68">
        <f t="shared" si="119"/>
        <v>704</v>
      </c>
      <c r="V98" s="69">
        <f t="shared" si="88"/>
        <v>102908.80000000002</v>
      </c>
      <c r="W98" s="70">
        <v>4</v>
      </c>
      <c r="X98" s="71">
        <f t="shared" si="89"/>
        <v>255.99999999999994</v>
      </c>
      <c r="Y98" s="72">
        <f t="shared" si="90"/>
        <v>21962.5</v>
      </c>
      <c r="Z98" s="70">
        <f t="shared" si="94"/>
        <v>10</v>
      </c>
      <c r="AA98" s="139">
        <f t="shared" si="95"/>
        <v>960</v>
      </c>
      <c r="AB98" s="113">
        <f t="shared" si="96"/>
        <v>124871.30000000002</v>
      </c>
      <c r="AC98" s="114"/>
    </row>
    <row r="99" spans="1:29" ht="11.5" customHeight="1" x14ac:dyDescent="0.3">
      <c r="A99" s="112">
        <v>44123</v>
      </c>
      <c r="B99" s="128" t="s">
        <v>130</v>
      </c>
      <c r="C99" s="112" t="s">
        <v>71</v>
      </c>
      <c r="D99" s="112" t="s">
        <v>69</v>
      </c>
      <c r="E99" s="117" t="s">
        <v>47</v>
      </c>
      <c r="F99" s="75">
        <v>18</v>
      </c>
      <c r="G99" s="51">
        <v>25</v>
      </c>
      <c r="H99" s="67" t="s">
        <v>14</v>
      </c>
      <c r="I99" s="53">
        <f t="shared" si="98"/>
        <v>450</v>
      </c>
      <c r="J99" s="54">
        <v>25</v>
      </c>
      <c r="K99" s="55">
        <f t="shared" si="130"/>
        <v>0.3888888888888889</v>
      </c>
      <c r="L99" s="56">
        <f t="shared" si="131"/>
        <v>7</v>
      </c>
      <c r="M99" s="57">
        <f t="shared" si="132"/>
        <v>175</v>
      </c>
      <c r="N99" s="58">
        <f t="shared" si="133"/>
        <v>1.75</v>
      </c>
      <c r="O99" s="57">
        <f t="shared" si="134"/>
        <v>8.75</v>
      </c>
      <c r="P99" s="59">
        <f t="shared" si="135"/>
        <v>3.5</v>
      </c>
      <c r="Q99" s="60">
        <f t="shared" si="136"/>
        <v>8.75</v>
      </c>
      <c r="R99" s="56">
        <f t="shared" si="137"/>
        <v>22.75</v>
      </c>
      <c r="S99" s="61">
        <f t="shared" si="138"/>
        <v>152.25</v>
      </c>
      <c r="T99" s="62">
        <f t="shared" si="139"/>
        <v>0.33833333333333332</v>
      </c>
      <c r="U99" s="68">
        <f t="shared" si="119"/>
        <v>450</v>
      </c>
      <c r="V99" s="69">
        <f t="shared" si="88"/>
        <v>103358.80000000002</v>
      </c>
      <c r="W99" s="70">
        <v>1</v>
      </c>
      <c r="X99" s="71">
        <f t="shared" si="89"/>
        <v>175</v>
      </c>
      <c r="Y99" s="72">
        <f t="shared" si="90"/>
        <v>22137.5</v>
      </c>
      <c r="Z99" s="70">
        <f t="shared" si="94"/>
        <v>10</v>
      </c>
      <c r="AA99" s="139">
        <f t="shared" si="95"/>
        <v>625</v>
      </c>
      <c r="AB99" s="113">
        <f t="shared" si="96"/>
        <v>125496.30000000002</v>
      </c>
      <c r="AC99" s="114"/>
    </row>
    <row r="100" spans="1:29" ht="11.5" customHeight="1" x14ac:dyDescent="0.3">
      <c r="A100" s="112">
        <v>44123</v>
      </c>
      <c r="B100" s="128" t="s">
        <v>130</v>
      </c>
      <c r="C100" s="112" t="s">
        <v>71</v>
      </c>
      <c r="D100" s="112" t="s">
        <v>69</v>
      </c>
      <c r="E100" s="117" t="s">
        <v>48</v>
      </c>
      <c r="F100" s="75">
        <v>4.5</v>
      </c>
      <c r="G100" s="51">
        <v>12</v>
      </c>
      <c r="H100" s="67" t="s">
        <v>14</v>
      </c>
      <c r="I100" s="53">
        <f>G100*F100</f>
        <v>54</v>
      </c>
      <c r="J100" s="54">
        <v>5</v>
      </c>
      <c r="K100" s="55">
        <f t="shared" si="130"/>
        <v>0.1111111111111111</v>
      </c>
      <c r="L100" s="56">
        <f t="shared" si="131"/>
        <v>0.5</v>
      </c>
      <c r="M100" s="57">
        <f t="shared" si="132"/>
        <v>6</v>
      </c>
      <c r="N100" s="58">
        <f t="shared" si="133"/>
        <v>0.06</v>
      </c>
      <c r="O100" s="57">
        <f t="shared" si="134"/>
        <v>0.30000000000000004</v>
      </c>
      <c r="P100" s="59">
        <f t="shared" si="135"/>
        <v>0.12</v>
      </c>
      <c r="Q100" s="60">
        <f t="shared" si="136"/>
        <v>0.30000000000000004</v>
      </c>
      <c r="R100" s="56">
        <f t="shared" si="137"/>
        <v>0.78</v>
      </c>
      <c r="S100" s="61">
        <f t="shared" si="138"/>
        <v>5.22</v>
      </c>
      <c r="T100" s="62">
        <f t="shared" si="139"/>
        <v>9.6666666666666665E-2</v>
      </c>
      <c r="U100" s="68">
        <f>I100*W100</f>
        <v>54</v>
      </c>
      <c r="V100" s="69">
        <f t="shared" si="88"/>
        <v>103412.80000000002</v>
      </c>
      <c r="W100" s="70">
        <v>1</v>
      </c>
      <c r="X100" s="71">
        <f t="shared" si="89"/>
        <v>6</v>
      </c>
      <c r="Y100" s="72">
        <f t="shared" si="90"/>
        <v>22143.5</v>
      </c>
      <c r="Z100" s="70">
        <f t="shared" si="94"/>
        <v>10</v>
      </c>
      <c r="AA100" s="139">
        <f t="shared" si="95"/>
        <v>60</v>
      </c>
      <c r="AB100" s="113">
        <f t="shared" si="96"/>
        <v>125556.30000000002</v>
      </c>
      <c r="AC100" s="114"/>
    </row>
    <row r="101" spans="1:29" ht="11.5" customHeight="1" x14ac:dyDescent="0.3">
      <c r="A101" s="112">
        <v>44123</v>
      </c>
      <c r="B101" s="128" t="s">
        <v>131</v>
      </c>
      <c r="C101" s="112" t="s">
        <v>91</v>
      </c>
      <c r="D101" s="112" t="s">
        <v>64</v>
      </c>
      <c r="E101" s="116" t="s">
        <v>26</v>
      </c>
      <c r="F101" s="75">
        <v>15.5</v>
      </c>
      <c r="G101" s="51">
        <v>5</v>
      </c>
      <c r="H101" s="67" t="s">
        <v>14</v>
      </c>
      <c r="I101" s="53">
        <f t="shared" si="98"/>
        <v>77.5</v>
      </c>
      <c r="J101" s="54">
        <v>18</v>
      </c>
      <c r="K101" s="55">
        <f t="shared" si="130"/>
        <v>0.16129032258064516</v>
      </c>
      <c r="L101" s="56">
        <f t="shared" si="131"/>
        <v>2.5</v>
      </c>
      <c r="M101" s="57">
        <f t="shared" si="132"/>
        <v>12.5</v>
      </c>
      <c r="N101" s="58">
        <f t="shared" si="133"/>
        <v>0.125</v>
      </c>
      <c r="O101" s="57">
        <f t="shared" si="134"/>
        <v>0.625</v>
      </c>
      <c r="P101" s="59">
        <f t="shared" si="135"/>
        <v>0.25</v>
      </c>
      <c r="Q101" s="60">
        <f t="shared" si="136"/>
        <v>0.625</v>
      </c>
      <c r="R101" s="56">
        <f t="shared" si="137"/>
        <v>1.625</v>
      </c>
      <c r="S101" s="61">
        <f t="shared" si="138"/>
        <v>10.875</v>
      </c>
      <c r="T101" s="62">
        <f t="shared" si="139"/>
        <v>0.14032258064516129</v>
      </c>
      <c r="U101" s="68">
        <f t="shared" si="119"/>
        <v>77.5</v>
      </c>
      <c r="V101" s="69">
        <f t="shared" si="88"/>
        <v>103490.30000000002</v>
      </c>
      <c r="W101" s="70">
        <v>1</v>
      </c>
      <c r="X101" s="71">
        <f t="shared" si="89"/>
        <v>12.5</v>
      </c>
      <c r="Y101" s="72">
        <f t="shared" si="90"/>
        <v>22156</v>
      </c>
      <c r="Z101" s="70">
        <f t="shared" ref="Z101:Z160" si="140">MONTH(A101)</f>
        <v>10</v>
      </c>
      <c r="AA101" s="139">
        <f t="shared" si="95"/>
        <v>90</v>
      </c>
      <c r="AB101" s="113">
        <f t="shared" si="96"/>
        <v>125646.30000000002</v>
      </c>
      <c r="AC101" s="114"/>
    </row>
    <row r="102" spans="1:29" ht="11.5" customHeight="1" x14ac:dyDescent="0.3">
      <c r="A102" s="112">
        <v>44125</v>
      </c>
      <c r="B102" s="128" t="s">
        <v>132</v>
      </c>
      <c r="C102" s="112" t="s">
        <v>91</v>
      </c>
      <c r="D102" s="112" t="s">
        <v>64</v>
      </c>
      <c r="E102" s="103" t="s">
        <v>36</v>
      </c>
      <c r="F102" s="75">
        <v>5.0199999999999996</v>
      </c>
      <c r="G102" s="51">
        <v>220</v>
      </c>
      <c r="H102" s="67" t="s">
        <v>14</v>
      </c>
      <c r="I102" s="53">
        <f t="shared" si="98"/>
        <v>1104.3999999999999</v>
      </c>
      <c r="J102" s="54">
        <v>6.8</v>
      </c>
      <c r="K102" s="55">
        <f t="shared" si="130"/>
        <v>0.35458167330677298</v>
      </c>
      <c r="L102" s="56">
        <f t="shared" si="131"/>
        <v>1.7800000000000002</v>
      </c>
      <c r="M102" s="57">
        <f t="shared" si="132"/>
        <v>391.60000000000008</v>
      </c>
      <c r="N102" s="58">
        <f t="shared" si="133"/>
        <v>3.9160000000000008</v>
      </c>
      <c r="O102" s="57">
        <f t="shared" si="134"/>
        <v>19.580000000000005</v>
      </c>
      <c r="P102" s="59">
        <f t="shared" si="135"/>
        <v>7.8320000000000016</v>
      </c>
      <c r="Q102" s="60">
        <f t="shared" si="136"/>
        <v>19.580000000000005</v>
      </c>
      <c r="R102" s="56">
        <f t="shared" si="137"/>
        <v>50.908000000000015</v>
      </c>
      <c r="S102" s="61">
        <f t="shared" si="138"/>
        <v>340.69200000000006</v>
      </c>
      <c r="T102" s="62">
        <f t="shared" si="139"/>
        <v>0.30848605577689253</v>
      </c>
      <c r="U102" s="68">
        <f t="shared" si="119"/>
        <v>1104.3999999999999</v>
      </c>
      <c r="V102" s="69">
        <f t="shared" si="88"/>
        <v>104594.70000000001</v>
      </c>
      <c r="W102" s="70">
        <v>1</v>
      </c>
      <c r="X102" s="71">
        <f t="shared" si="89"/>
        <v>391.60000000000008</v>
      </c>
      <c r="Y102" s="72">
        <f t="shared" si="90"/>
        <v>22547.599999999999</v>
      </c>
      <c r="Z102" s="70">
        <f t="shared" si="140"/>
        <v>10</v>
      </c>
      <c r="AA102" s="139">
        <f t="shared" si="95"/>
        <v>1496</v>
      </c>
      <c r="AB102" s="113">
        <f t="shared" si="96"/>
        <v>127142.30000000002</v>
      </c>
      <c r="AC102" s="114"/>
    </row>
    <row r="103" spans="1:29" s="125" customFormat="1" ht="11.5" customHeight="1" x14ac:dyDescent="0.3">
      <c r="A103" s="122">
        <v>44125</v>
      </c>
      <c r="B103" s="128" t="s">
        <v>133</v>
      </c>
      <c r="C103" s="112" t="s">
        <v>111</v>
      </c>
      <c r="D103" s="122" t="s">
        <v>112</v>
      </c>
      <c r="E103" s="109" t="s">
        <v>29</v>
      </c>
      <c r="F103" s="75">
        <v>5.05</v>
      </c>
      <c r="G103" s="51">
        <v>220</v>
      </c>
      <c r="H103" s="67" t="s">
        <v>14</v>
      </c>
      <c r="I103" s="53">
        <f t="shared" si="98"/>
        <v>1111</v>
      </c>
      <c r="J103" s="54">
        <v>6</v>
      </c>
      <c r="K103" s="55">
        <f t="shared" si="130"/>
        <v>0.18811881188118815</v>
      </c>
      <c r="L103" s="56">
        <f t="shared" si="131"/>
        <v>0.95000000000000018</v>
      </c>
      <c r="M103" s="57">
        <f t="shared" si="132"/>
        <v>209.00000000000003</v>
      </c>
      <c r="N103" s="58">
        <f t="shared" si="133"/>
        <v>2.0900000000000003</v>
      </c>
      <c r="O103" s="57">
        <f t="shared" si="134"/>
        <v>10.450000000000003</v>
      </c>
      <c r="P103" s="59">
        <f t="shared" si="135"/>
        <v>4.1800000000000006</v>
      </c>
      <c r="Q103" s="60">
        <f t="shared" si="136"/>
        <v>10.450000000000003</v>
      </c>
      <c r="R103" s="56">
        <f t="shared" si="137"/>
        <v>27.170000000000005</v>
      </c>
      <c r="S103" s="61">
        <f t="shared" si="138"/>
        <v>181.83</v>
      </c>
      <c r="T103" s="62">
        <f t="shared" si="139"/>
        <v>0.16366336633663367</v>
      </c>
      <c r="U103" s="68">
        <f t="shared" si="119"/>
        <v>5555</v>
      </c>
      <c r="V103" s="69">
        <f t="shared" si="88"/>
        <v>110149.70000000001</v>
      </c>
      <c r="W103" s="67">
        <v>5</v>
      </c>
      <c r="X103" s="68">
        <f t="shared" si="89"/>
        <v>1045.0000000000002</v>
      </c>
      <c r="Y103" s="72">
        <f t="shared" si="90"/>
        <v>23592.6</v>
      </c>
      <c r="Z103" s="70">
        <f t="shared" si="140"/>
        <v>10</v>
      </c>
      <c r="AA103" s="139">
        <f t="shared" si="95"/>
        <v>6600</v>
      </c>
      <c r="AB103" s="123">
        <f t="shared" si="96"/>
        <v>133742.30000000002</v>
      </c>
      <c r="AC103" s="124"/>
    </row>
    <row r="104" spans="1:29" ht="11.5" customHeight="1" x14ac:dyDescent="0.3">
      <c r="A104" s="112">
        <v>44125</v>
      </c>
      <c r="B104" s="128" t="s">
        <v>133</v>
      </c>
      <c r="C104" s="112" t="s">
        <v>111</v>
      </c>
      <c r="D104" s="112" t="s">
        <v>112</v>
      </c>
      <c r="E104" s="103" t="s">
        <v>17</v>
      </c>
      <c r="F104" s="75">
        <v>4.7</v>
      </c>
      <c r="G104" s="51">
        <v>37</v>
      </c>
      <c r="H104" s="67" t="s">
        <v>14</v>
      </c>
      <c r="I104" s="53">
        <f t="shared" si="98"/>
        <v>173.9</v>
      </c>
      <c r="J104" s="54">
        <v>6</v>
      </c>
      <c r="K104" s="55">
        <f t="shared" si="130"/>
        <v>0.27659574468085102</v>
      </c>
      <c r="L104" s="56">
        <f t="shared" si="131"/>
        <v>1.2999999999999998</v>
      </c>
      <c r="M104" s="57">
        <f t="shared" si="132"/>
        <v>48.099999999999994</v>
      </c>
      <c r="N104" s="58">
        <f t="shared" si="133"/>
        <v>0.48099999999999993</v>
      </c>
      <c r="O104" s="57">
        <f t="shared" si="134"/>
        <v>2.4049999999999998</v>
      </c>
      <c r="P104" s="59">
        <f t="shared" si="135"/>
        <v>0.96199999999999986</v>
      </c>
      <c r="Q104" s="60">
        <f t="shared" si="136"/>
        <v>2.4049999999999998</v>
      </c>
      <c r="R104" s="56">
        <f t="shared" si="137"/>
        <v>6.2529999999999992</v>
      </c>
      <c r="S104" s="61">
        <f t="shared" si="138"/>
        <v>41.846999999999994</v>
      </c>
      <c r="T104" s="62">
        <f t="shared" si="139"/>
        <v>0.2406382978723404</v>
      </c>
      <c r="U104" s="68">
        <f t="shared" si="119"/>
        <v>695.6</v>
      </c>
      <c r="V104" s="69">
        <f t="shared" si="88"/>
        <v>110845.30000000002</v>
      </c>
      <c r="W104" s="70">
        <v>4</v>
      </c>
      <c r="X104" s="71">
        <f t="shared" si="89"/>
        <v>192.39999999999998</v>
      </c>
      <c r="Y104" s="72">
        <f t="shared" si="90"/>
        <v>23785</v>
      </c>
      <c r="Z104" s="70">
        <f t="shared" si="140"/>
        <v>10</v>
      </c>
      <c r="AA104" s="139">
        <f t="shared" si="95"/>
        <v>888</v>
      </c>
      <c r="AB104" s="113">
        <f t="shared" si="96"/>
        <v>134630.30000000002</v>
      </c>
      <c r="AC104" s="114"/>
    </row>
    <row r="105" spans="1:29" ht="11.5" customHeight="1" x14ac:dyDescent="0.3">
      <c r="A105" s="112">
        <v>44125</v>
      </c>
      <c r="B105" s="128" t="s">
        <v>133</v>
      </c>
      <c r="C105" s="112" t="s">
        <v>111</v>
      </c>
      <c r="D105" s="112" t="s">
        <v>112</v>
      </c>
      <c r="E105" s="103" t="s">
        <v>34</v>
      </c>
      <c r="F105" s="75">
        <v>0.7</v>
      </c>
      <c r="G105" s="51">
        <v>25</v>
      </c>
      <c r="H105" s="67" t="s">
        <v>14</v>
      </c>
      <c r="I105" s="53">
        <f t="shared" si="98"/>
        <v>17.5</v>
      </c>
      <c r="J105" s="54">
        <v>2.2000000000000002</v>
      </c>
      <c r="K105" s="55">
        <f t="shared" si="130"/>
        <v>2.1428571428571432</v>
      </c>
      <c r="L105" s="56">
        <f t="shared" si="131"/>
        <v>1.5000000000000002</v>
      </c>
      <c r="M105" s="57">
        <f t="shared" si="132"/>
        <v>37.500000000000007</v>
      </c>
      <c r="N105" s="58">
        <f t="shared" si="133"/>
        <v>0.37500000000000006</v>
      </c>
      <c r="O105" s="57">
        <f t="shared" si="134"/>
        <v>1.8750000000000004</v>
      </c>
      <c r="P105" s="59">
        <f t="shared" si="135"/>
        <v>0.75000000000000011</v>
      </c>
      <c r="Q105" s="60">
        <f t="shared" si="136"/>
        <v>1.8750000000000004</v>
      </c>
      <c r="R105" s="56">
        <f t="shared" si="137"/>
        <v>4.8750000000000009</v>
      </c>
      <c r="S105" s="61">
        <f t="shared" si="138"/>
        <v>32.625000000000007</v>
      </c>
      <c r="T105" s="62">
        <f t="shared" si="139"/>
        <v>1.8642857142857148</v>
      </c>
      <c r="U105" s="68">
        <f t="shared" si="119"/>
        <v>87.5</v>
      </c>
      <c r="V105" s="69">
        <f t="shared" si="88"/>
        <v>110932.80000000002</v>
      </c>
      <c r="W105" s="70">
        <v>5</v>
      </c>
      <c r="X105" s="71">
        <f t="shared" si="89"/>
        <v>187.50000000000003</v>
      </c>
      <c r="Y105" s="72">
        <f t="shared" si="90"/>
        <v>23972.5</v>
      </c>
      <c r="Z105" s="70">
        <f t="shared" si="140"/>
        <v>10</v>
      </c>
      <c r="AA105" s="139">
        <f t="shared" si="95"/>
        <v>275</v>
      </c>
      <c r="AB105" s="113">
        <f t="shared" si="96"/>
        <v>134905.30000000002</v>
      </c>
      <c r="AC105" s="114"/>
    </row>
    <row r="106" spans="1:29" ht="11.5" customHeight="1" x14ac:dyDescent="0.3">
      <c r="A106" s="112">
        <v>44125</v>
      </c>
      <c r="B106" s="128" t="s">
        <v>133</v>
      </c>
      <c r="C106" s="112" t="s">
        <v>111</v>
      </c>
      <c r="D106" s="112" t="s">
        <v>112</v>
      </c>
      <c r="E106" s="103" t="s">
        <v>26</v>
      </c>
      <c r="F106" s="75">
        <v>15.5</v>
      </c>
      <c r="G106" s="51">
        <v>5</v>
      </c>
      <c r="H106" s="67" t="s">
        <v>14</v>
      </c>
      <c r="I106" s="53">
        <f t="shared" si="98"/>
        <v>77.5</v>
      </c>
      <c r="J106" s="54">
        <v>18</v>
      </c>
      <c r="K106" s="55">
        <f t="shared" si="130"/>
        <v>0.16129032258064516</v>
      </c>
      <c r="L106" s="56">
        <f t="shared" si="131"/>
        <v>2.5</v>
      </c>
      <c r="M106" s="57">
        <f t="shared" si="132"/>
        <v>12.5</v>
      </c>
      <c r="N106" s="58">
        <f t="shared" si="133"/>
        <v>0.125</v>
      </c>
      <c r="O106" s="57">
        <f t="shared" si="134"/>
        <v>0.625</v>
      </c>
      <c r="P106" s="59">
        <f t="shared" si="135"/>
        <v>0.25</v>
      </c>
      <c r="Q106" s="60">
        <f t="shared" si="136"/>
        <v>0.625</v>
      </c>
      <c r="R106" s="56">
        <f t="shared" si="137"/>
        <v>1.625</v>
      </c>
      <c r="S106" s="61">
        <f t="shared" si="138"/>
        <v>10.875</v>
      </c>
      <c r="T106" s="62">
        <f t="shared" si="139"/>
        <v>0.14032258064516129</v>
      </c>
      <c r="U106" s="68">
        <f t="shared" si="119"/>
        <v>310</v>
      </c>
      <c r="V106" s="69">
        <f t="shared" si="88"/>
        <v>111242.80000000002</v>
      </c>
      <c r="W106" s="70">
        <v>4</v>
      </c>
      <c r="X106" s="71">
        <f t="shared" si="89"/>
        <v>50</v>
      </c>
      <c r="Y106" s="72">
        <f t="shared" si="90"/>
        <v>24022.5</v>
      </c>
      <c r="Z106" s="70">
        <f t="shared" si="140"/>
        <v>10</v>
      </c>
      <c r="AA106" s="139">
        <f t="shared" si="95"/>
        <v>360</v>
      </c>
      <c r="AB106" s="113">
        <f t="shared" si="96"/>
        <v>135265.30000000002</v>
      </c>
      <c r="AC106" s="114"/>
    </row>
    <row r="107" spans="1:29" ht="11.5" customHeight="1" x14ac:dyDescent="0.3">
      <c r="A107" s="112">
        <v>44130</v>
      </c>
      <c r="B107" s="128" t="s">
        <v>134</v>
      </c>
      <c r="C107" s="112" t="s">
        <v>81</v>
      </c>
      <c r="D107" s="112" t="s">
        <v>66</v>
      </c>
      <c r="E107" s="103" t="s">
        <v>36</v>
      </c>
      <c r="F107" s="75">
        <v>5.05</v>
      </c>
      <c r="G107" s="51">
        <v>220</v>
      </c>
      <c r="H107" s="67" t="s">
        <v>14</v>
      </c>
      <c r="I107" s="53">
        <f t="shared" si="98"/>
        <v>1111</v>
      </c>
      <c r="J107" s="54">
        <v>6.9</v>
      </c>
      <c r="K107" s="55">
        <f t="shared" si="130"/>
        <v>0.36633663366336644</v>
      </c>
      <c r="L107" s="56">
        <f t="shared" si="131"/>
        <v>1.8500000000000005</v>
      </c>
      <c r="M107" s="57">
        <f t="shared" si="132"/>
        <v>407.00000000000011</v>
      </c>
      <c r="N107" s="58">
        <f t="shared" si="133"/>
        <v>4.0700000000000012</v>
      </c>
      <c r="O107" s="57">
        <f t="shared" si="134"/>
        <v>20.350000000000009</v>
      </c>
      <c r="P107" s="59">
        <f t="shared" si="135"/>
        <v>8.1400000000000023</v>
      </c>
      <c r="Q107" s="60">
        <f t="shared" si="136"/>
        <v>20.350000000000009</v>
      </c>
      <c r="R107" s="56">
        <f t="shared" si="137"/>
        <v>52.910000000000018</v>
      </c>
      <c r="S107" s="61">
        <f t="shared" si="138"/>
        <v>354.09000000000009</v>
      </c>
      <c r="T107" s="62">
        <f t="shared" si="139"/>
        <v>0.31871287128712877</v>
      </c>
      <c r="U107" s="68">
        <f t="shared" ref="U107:U108" si="141">I107*W107</f>
        <v>3333</v>
      </c>
      <c r="V107" s="69">
        <f t="shared" ref="V107:V108" si="142">V106+U107</f>
        <v>114575.80000000002</v>
      </c>
      <c r="W107" s="70">
        <v>3</v>
      </c>
      <c r="X107" s="71">
        <f t="shared" si="89"/>
        <v>1221.0000000000005</v>
      </c>
      <c r="Y107" s="72">
        <f t="shared" si="90"/>
        <v>25243.5</v>
      </c>
      <c r="Z107" s="70">
        <f t="shared" si="140"/>
        <v>10</v>
      </c>
      <c r="AA107" s="139">
        <f t="shared" si="95"/>
        <v>4554</v>
      </c>
      <c r="AB107" s="113">
        <f t="shared" si="96"/>
        <v>139819.30000000002</v>
      </c>
      <c r="AC107" s="114"/>
    </row>
    <row r="108" spans="1:29" ht="11.5" customHeight="1" x14ac:dyDescent="0.3">
      <c r="A108" s="112">
        <v>44130</v>
      </c>
      <c r="B108" s="128" t="s">
        <v>134</v>
      </c>
      <c r="C108" s="112" t="s">
        <v>81</v>
      </c>
      <c r="D108" s="112" t="s">
        <v>66</v>
      </c>
      <c r="E108" s="103" t="s">
        <v>26</v>
      </c>
      <c r="F108" s="75">
        <v>15.5</v>
      </c>
      <c r="G108" s="51">
        <v>5</v>
      </c>
      <c r="H108" s="67" t="s">
        <v>14</v>
      </c>
      <c r="I108" s="53">
        <f t="shared" si="98"/>
        <v>77.5</v>
      </c>
      <c r="J108" s="54">
        <v>18.5</v>
      </c>
      <c r="K108" s="55">
        <f t="shared" si="130"/>
        <v>0.19354838709677419</v>
      </c>
      <c r="L108" s="56">
        <f t="shared" si="131"/>
        <v>3</v>
      </c>
      <c r="M108" s="57">
        <f t="shared" si="132"/>
        <v>15</v>
      </c>
      <c r="N108" s="58">
        <f t="shared" si="133"/>
        <v>0.15</v>
      </c>
      <c r="O108" s="57">
        <f t="shared" si="134"/>
        <v>0.75</v>
      </c>
      <c r="P108" s="59">
        <f t="shared" si="135"/>
        <v>0.3</v>
      </c>
      <c r="Q108" s="60">
        <f t="shared" si="136"/>
        <v>0.75</v>
      </c>
      <c r="R108" s="56">
        <f t="shared" si="137"/>
        <v>1.95</v>
      </c>
      <c r="S108" s="61">
        <f t="shared" si="138"/>
        <v>13.05</v>
      </c>
      <c r="T108" s="62">
        <f t="shared" si="139"/>
        <v>0.16838709677419356</v>
      </c>
      <c r="U108" s="68">
        <f t="shared" si="141"/>
        <v>465</v>
      </c>
      <c r="V108" s="69">
        <f t="shared" si="142"/>
        <v>115040.80000000002</v>
      </c>
      <c r="W108" s="70">
        <v>6</v>
      </c>
      <c r="X108" s="71">
        <f t="shared" si="89"/>
        <v>90</v>
      </c>
      <c r="Y108" s="72">
        <f t="shared" si="90"/>
        <v>25333.5</v>
      </c>
      <c r="Z108" s="70">
        <f t="shared" si="140"/>
        <v>10</v>
      </c>
      <c r="AA108" s="139">
        <f t="shared" si="95"/>
        <v>555</v>
      </c>
      <c r="AB108" s="123">
        <f t="shared" si="96"/>
        <v>140374.30000000002</v>
      </c>
      <c r="AC108" s="114"/>
    </row>
    <row r="109" spans="1:29" ht="11.5" customHeight="1" x14ac:dyDescent="0.3">
      <c r="A109" s="112">
        <v>44135</v>
      </c>
      <c r="B109" s="128" t="s">
        <v>135</v>
      </c>
      <c r="C109" s="112" t="s">
        <v>71</v>
      </c>
      <c r="D109" s="112" t="s">
        <v>69</v>
      </c>
      <c r="E109" s="74" t="s">
        <v>36</v>
      </c>
      <c r="F109" s="75">
        <v>5.05</v>
      </c>
      <c r="G109" s="51">
        <v>220</v>
      </c>
      <c r="H109" s="67" t="s">
        <v>14</v>
      </c>
      <c r="I109" s="53">
        <f t="shared" ref="I109:I172" si="143">G109*F109</f>
        <v>1111</v>
      </c>
      <c r="J109" s="54">
        <v>6.8</v>
      </c>
      <c r="K109" s="55">
        <f t="shared" ref="K109:K136" si="144">(J109-F109)/F109</f>
        <v>0.34653465346534656</v>
      </c>
      <c r="L109" s="56">
        <f t="shared" ref="L109:L136" si="145">J109-F109</f>
        <v>1.75</v>
      </c>
      <c r="M109" s="57">
        <f t="shared" ref="M109:M136" si="146">L109*G109</f>
        <v>385</v>
      </c>
      <c r="N109" s="58">
        <f t="shared" ref="N109:N136" si="147">M109*$N$3</f>
        <v>3.85</v>
      </c>
      <c r="O109" s="57">
        <f t="shared" ref="O109:O136" si="148">M109*$O$3</f>
        <v>19.25</v>
      </c>
      <c r="P109" s="59">
        <f t="shared" ref="P109:P136" si="149">M109*$P$3</f>
        <v>7.7</v>
      </c>
      <c r="Q109" s="60">
        <f t="shared" ref="Q109:Q136" si="150">M109*$Q$3</f>
        <v>19.25</v>
      </c>
      <c r="R109" s="56">
        <f t="shared" ref="R109:R136" si="151">N109+O109+P109+Q109</f>
        <v>50.05</v>
      </c>
      <c r="S109" s="61">
        <f t="shared" ref="S109:S110" si="152">M109-R109</f>
        <v>334.95</v>
      </c>
      <c r="T109" s="62">
        <f t="shared" ref="T109:T110" si="153">S109/I109</f>
        <v>0.30148514851485148</v>
      </c>
      <c r="U109" s="68">
        <f t="shared" ref="U109:U110" si="154">I109*W109</f>
        <v>1111</v>
      </c>
      <c r="V109" s="69">
        <f t="shared" ref="V109:V110" si="155">V108+U109</f>
        <v>116151.80000000002</v>
      </c>
      <c r="W109" s="70">
        <v>1</v>
      </c>
      <c r="X109" s="71">
        <f t="shared" ref="X109:X110" si="156">M109*W109</f>
        <v>385</v>
      </c>
      <c r="Y109" s="72">
        <f t="shared" ref="Y109:Y110" si="157">Y108+X109</f>
        <v>25718.5</v>
      </c>
      <c r="Z109" s="70">
        <f t="shared" si="140"/>
        <v>10</v>
      </c>
      <c r="AA109" s="139">
        <f t="shared" si="95"/>
        <v>1496</v>
      </c>
      <c r="AB109" s="113">
        <f t="shared" ref="AB109:AB110" si="158">V109+Y109</f>
        <v>141870.30000000002</v>
      </c>
      <c r="AC109" s="114"/>
    </row>
    <row r="110" spans="1:29" ht="11.5" customHeight="1" x14ac:dyDescent="0.3">
      <c r="A110" s="112">
        <v>44135</v>
      </c>
      <c r="B110" s="128" t="s">
        <v>135</v>
      </c>
      <c r="C110" s="112" t="s">
        <v>71</v>
      </c>
      <c r="D110" s="112" t="s">
        <v>69</v>
      </c>
      <c r="E110" s="108" t="s">
        <v>17</v>
      </c>
      <c r="F110" s="75">
        <v>4.7</v>
      </c>
      <c r="G110" s="51">
        <v>37</v>
      </c>
      <c r="H110" s="67" t="s">
        <v>14</v>
      </c>
      <c r="I110" s="53">
        <f t="shared" si="143"/>
        <v>173.9</v>
      </c>
      <c r="J110" s="54">
        <v>6.5</v>
      </c>
      <c r="K110" s="55">
        <f t="shared" si="144"/>
        <v>0.38297872340425526</v>
      </c>
      <c r="L110" s="56">
        <f t="shared" si="145"/>
        <v>1.7999999999999998</v>
      </c>
      <c r="M110" s="57">
        <f t="shared" si="146"/>
        <v>66.599999999999994</v>
      </c>
      <c r="N110" s="58">
        <f t="shared" si="147"/>
        <v>0.66599999999999993</v>
      </c>
      <c r="O110" s="57">
        <f t="shared" si="148"/>
        <v>3.33</v>
      </c>
      <c r="P110" s="59">
        <f t="shared" si="149"/>
        <v>1.3319999999999999</v>
      </c>
      <c r="Q110" s="60">
        <f t="shared" si="150"/>
        <v>3.33</v>
      </c>
      <c r="R110" s="56">
        <f t="shared" si="151"/>
        <v>8.6579999999999995</v>
      </c>
      <c r="S110" s="61">
        <f t="shared" si="152"/>
        <v>57.941999999999993</v>
      </c>
      <c r="T110" s="62">
        <f t="shared" si="153"/>
        <v>0.33319148936170206</v>
      </c>
      <c r="U110" s="68">
        <f t="shared" si="154"/>
        <v>695.6</v>
      </c>
      <c r="V110" s="69">
        <f t="shared" si="155"/>
        <v>116847.40000000002</v>
      </c>
      <c r="W110" s="70">
        <v>4</v>
      </c>
      <c r="X110" s="71">
        <f t="shared" si="156"/>
        <v>266.39999999999998</v>
      </c>
      <c r="Y110" s="72">
        <f t="shared" si="157"/>
        <v>25984.9</v>
      </c>
      <c r="Z110" s="70">
        <f t="shared" si="140"/>
        <v>10</v>
      </c>
      <c r="AA110" s="139">
        <f t="shared" si="95"/>
        <v>962</v>
      </c>
      <c r="AB110" s="113">
        <f t="shared" si="158"/>
        <v>142832.30000000002</v>
      </c>
      <c r="AC110" s="114"/>
    </row>
    <row r="111" spans="1:29" ht="11.5" customHeight="1" x14ac:dyDescent="0.3">
      <c r="A111" s="112">
        <v>44135</v>
      </c>
      <c r="B111" s="128" t="s">
        <v>136</v>
      </c>
      <c r="C111" s="112" t="s">
        <v>91</v>
      </c>
      <c r="D111" s="112" t="s">
        <v>64</v>
      </c>
      <c r="E111" s="74" t="s">
        <v>36</v>
      </c>
      <c r="F111" s="75">
        <v>5.05</v>
      </c>
      <c r="G111" s="51">
        <v>220</v>
      </c>
      <c r="H111" s="67" t="s">
        <v>14</v>
      </c>
      <c r="I111" s="53">
        <f t="shared" si="143"/>
        <v>1111</v>
      </c>
      <c r="J111" s="54">
        <v>6.8</v>
      </c>
      <c r="K111" s="55">
        <f t="shared" si="144"/>
        <v>0.34653465346534656</v>
      </c>
      <c r="L111" s="56">
        <f t="shared" si="145"/>
        <v>1.75</v>
      </c>
      <c r="M111" s="57">
        <f t="shared" si="146"/>
        <v>385</v>
      </c>
      <c r="N111" s="58">
        <f t="shared" si="147"/>
        <v>3.85</v>
      </c>
      <c r="O111" s="57">
        <f t="shared" si="148"/>
        <v>19.25</v>
      </c>
      <c r="P111" s="59">
        <f t="shared" si="149"/>
        <v>7.7</v>
      </c>
      <c r="Q111" s="60">
        <f t="shared" si="150"/>
        <v>19.25</v>
      </c>
      <c r="R111" s="56">
        <f t="shared" si="151"/>
        <v>50.05</v>
      </c>
      <c r="S111" s="61">
        <f t="shared" ref="S111:S136" si="159">M111-R111</f>
        <v>334.95</v>
      </c>
      <c r="T111" s="62">
        <f t="shared" ref="T111:T115" si="160">S111/I111</f>
        <v>0.30148514851485148</v>
      </c>
      <c r="U111" s="68">
        <f t="shared" ref="U111:U115" si="161">I111*W111</f>
        <v>1111</v>
      </c>
      <c r="V111" s="69">
        <f t="shared" ref="V111" si="162">V110+U111</f>
        <v>117958.40000000002</v>
      </c>
      <c r="W111" s="70">
        <v>1</v>
      </c>
      <c r="X111" s="71">
        <f t="shared" ref="X111" si="163">M111*W111</f>
        <v>385</v>
      </c>
      <c r="Y111" s="72">
        <f t="shared" ref="Y111" si="164">Y110+X111</f>
        <v>26369.9</v>
      </c>
      <c r="Z111" s="70">
        <f t="shared" si="140"/>
        <v>10</v>
      </c>
      <c r="AA111" s="139">
        <f t="shared" si="95"/>
        <v>1496</v>
      </c>
      <c r="AB111" s="113">
        <f t="shared" ref="AB111" si="165">V111+Y111</f>
        <v>144328.30000000002</v>
      </c>
      <c r="AC111" s="114"/>
    </row>
    <row r="112" spans="1:29" ht="11.5" customHeight="1" x14ac:dyDescent="0.3">
      <c r="A112" s="112">
        <v>44144</v>
      </c>
      <c r="B112" s="128" t="s">
        <v>137</v>
      </c>
      <c r="C112" s="112" t="s">
        <v>97</v>
      </c>
      <c r="D112" s="112" t="s">
        <v>98</v>
      </c>
      <c r="E112" s="74" t="s">
        <v>29</v>
      </c>
      <c r="F112" s="75">
        <v>5.05</v>
      </c>
      <c r="G112" s="51">
        <v>220</v>
      </c>
      <c r="H112" s="67" t="s">
        <v>14</v>
      </c>
      <c r="I112" s="53">
        <f t="shared" si="143"/>
        <v>1111</v>
      </c>
      <c r="J112" s="54">
        <v>7.2</v>
      </c>
      <c r="K112" s="55">
        <f t="shared" si="144"/>
        <v>0.42574257425742584</v>
      </c>
      <c r="L112" s="56">
        <f t="shared" si="145"/>
        <v>2.1500000000000004</v>
      </c>
      <c r="M112" s="57">
        <f t="shared" si="146"/>
        <v>473.00000000000006</v>
      </c>
      <c r="N112" s="58">
        <f t="shared" si="147"/>
        <v>4.7300000000000004</v>
      </c>
      <c r="O112" s="57">
        <f t="shared" si="148"/>
        <v>23.650000000000006</v>
      </c>
      <c r="P112" s="59">
        <f t="shared" si="149"/>
        <v>9.4600000000000009</v>
      </c>
      <c r="Q112" s="60">
        <f t="shared" si="150"/>
        <v>23.650000000000006</v>
      </c>
      <c r="R112" s="56">
        <f t="shared" si="151"/>
        <v>61.490000000000009</v>
      </c>
      <c r="S112" s="61">
        <f t="shared" si="159"/>
        <v>411.51000000000005</v>
      </c>
      <c r="T112" s="62">
        <f t="shared" si="160"/>
        <v>0.37039603960396045</v>
      </c>
      <c r="U112" s="68">
        <f t="shared" si="161"/>
        <v>1111</v>
      </c>
      <c r="V112" s="69">
        <f t="shared" ref="V112:V115" si="166">V111+U112</f>
        <v>119069.40000000002</v>
      </c>
      <c r="W112" s="70">
        <v>1</v>
      </c>
      <c r="X112" s="71">
        <f t="shared" ref="X112:X115" si="167">M112*W112</f>
        <v>473.00000000000006</v>
      </c>
      <c r="Y112" s="72">
        <f t="shared" ref="Y112:Y115" si="168">Y111+X112</f>
        <v>26842.9</v>
      </c>
      <c r="Z112" s="70">
        <f t="shared" si="140"/>
        <v>11</v>
      </c>
      <c r="AA112" s="139">
        <f t="shared" si="95"/>
        <v>1584</v>
      </c>
      <c r="AB112" s="113">
        <f t="shared" ref="AB112:AB115" si="169">V112+Y112</f>
        <v>145912.30000000002</v>
      </c>
      <c r="AC112" s="114"/>
    </row>
    <row r="113" spans="1:29" ht="11.5" customHeight="1" x14ac:dyDescent="0.3">
      <c r="A113" s="112">
        <v>44144</v>
      </c>
      <c r="B113" s="128" t="s">
        <v>137</v>
      </c>
      <c r="C113" s="112" t="s">
        <v>97</v>
      </c>
      <c r="D113" s="112" t="s">
        <v>98</v>
      </c>
      <c r="E113" s="74" t="s">
        <v>18</v>
      </c>
      <c r="F113" s="75">
        <v>8.4</v>
      </c>
      <c r="G113" s="51">
        <v>20</v>
      </c>
      <c r="H113" s="67" t="s">
        <v>14</v>
      </c>
      <c r="I113" s="53">
        <f t="shared" si="143"/>
        <v>168</v>
      </c>
      <c r="J113" s="54">
        <v>10.5</v>
      </c>
      <c r="K113" s="55">
        <f t="shared" si="144"/>
        <v>0.24999999999999994</v>
      </c>
      <c r="L113" s="56">
        <f t="shared" si="145"/>
        <v>2.0999999999999996</v>
      </c>
      <c r="M113" s="57">
        <f t="shared" si="146"/>
        <v>41.999999999999993</v>
      </c>
      <c r="N113" s="58">
        <f t="shared" si="147"/>
        <v>0.41999999999999993</v>
      </c>
      <c r="O113" s="57">
        <f t="shared" si="148"/>
        <v>2.0999999999999996</v>
      </c>
      <c r="P113" s="59">
        <f t="shared" si="149"/>
        <v>0.83999999999999986</v>
      </c>
      <c r="Q113" s="60">
        <f t="shared" si="150"/>
        <v>2.0999999999999996</v>
      </c>
      <c r="R113" s="56">
        <f t="shared" si="151"/>
        <v>5.4599999999999991</v>
      </c>
      <c r="S113" s="61">
        <f t="shared" si="159"/>
        <v>36.539999999999992</v>
      </c>
      <c r="T113" s="62">
        <f t="shared" si="160"/>
        <v>0.21749999999999994</v>
      </c>
      <c r="U113" s="68">
        <f t="shared" si="161"/>
        <v>168</v>
      </c>
      <c r="V113" s="69">
        <f t="shared" si="166"/>
        <v>119237.40000000002</v>
      </c>
      <c r="W113" s="70">
        <v>1</v>
      </c>
      <c r="X113" s="71">
        <f t="shared" si="167"/>
        <v>41.999999999999993</v>
      </c>
      <c r="Y113" s="72">
        <f t="shared" si="168"/>
        <v>26884.9</v>
      </c>
      <c r="Z113" s="70">
        <f t="shared" si="140"/>
        <v>11</v>
      </c>
      <c r="AA113" s="139">
        <f t="shared" si="95"/>
        <v>210</v>
      </c>
      <c r="AB113" s="113">
        <f t="shared" si="169"/>
        <v>146122.30000000002</v>
      </c>
      <c r="AC113" s="114"/>
    </row>
    <row r="114" spans="1:29" ht="11.5" customHeight="1" x14ac:dyDescent="0.3">
      <c r="A114" s="112">
        <v>44144</v>
      </c>
      <c r="B114" s="128" t="s">
        <v>137</v>
      </c>
      <c r="C114" s="112" t="s">
        <v>97</v>
      </c>
      <c r="D114" s="112" t="s">
        <v>98</v>
      </c>
      <c r="E114" s="74" t="s">
        <v>40</v>
      </c>
      <c r="F114" s="75">
        <v>4.7</v>
      </c>
      <c r="G114" s="51">
        <v>54</v>
      </c>
      <c r="H114" s="67" t="s">
        <v>14</v>
      </c>
      <c r="I114" s="53">
        <f t="shared" si="143"/>
        <v>253.8</v>
      </c>
      <c r="J114" s="54">
        <v>7</v>
      </c>
      <c r="K114" s="55">
        <f t="shared" si="144"/>
        <v>0.4893617021276595</v>
      </c>
      <c r="L114" s="56">
        <f t="shared" si="145"/>
        <v>2.2999999999999998</v>
      </c>
      <c r="M114" s="57">
        <f t="shared" si="146"/>
        <v>124.19999999999999</v>
      </c>
      <c r="N114" s="58">
        <f t="shared" si="147"/>
        <v>1.242</v>
      </c>
      <c r="O114" s="57">
        <f t="shared" si="148"/>
        <v>6.21</v>
      </c>
      <c r="P114" s="59">
        <f t="shared" si="149"/>
        <v>2.484</v>
      </c>
      <c r="Q114" s="60">
        <f t="shared" si="150"/>
        <v>6.21</v>
      </c>
      <c r="R114" s="56">
        <f t="shared" si="151"/>
        <v>16.146000000000001</v>
      </c>
      <c r="S114" s="61">
        <f t="shared" si="159"/>
        <v>108.05399999999999</v>
      </c>
      <c r="T114" s="62">
        <f t="shared" si="160"/>
        <v>0.42574468085106376</v>
      </c>
      <c r="U114" s="68">
        <f t="shared" si="161"/>
        <v>253.8</v>
      </c>
      <c r="V114" s="69">
        <f t="shared" si="166"/>
        <v>119491.20000000003</v>
      </c>
      <c r="W114" s="70">
        <v>1</v>
      </c>
      <c r="X114" s="71">
        <f t="shared" si="167"/>
        <v>124.19999999999999</v>
      </c>
      <c r="Y114" s="72">
        <f t="shared" si="168"/>
        <v>27009.100000000002</v>
      </c>
      <c r="Z114" s="70">
        <f t="shared" si="140"/>
        <v>11</v>
      </c>
      <c r="AA114" s="139">
        <f t="shared" si="95"/>
        <v>378</v>
      </c>
      <c r="AB114" s="113">
        <f t="shared" si="169"/>
        <v>146500.30000000002</v>
      </c>
      <c r="AC114" s="114"/>
    </row>
    <row r="115" spans="1:29" ht="11.5" customHeight="1" x14ac:dyDescent="0.3">
      <c r="A115" s="112">
        <v>44144</v>
      </c>
      <c r="B115" s="128" t="s">
        <v>137</v>
      </c>
      <c r="C115" s="112" t="s">
        <v>97</v>
      </c>
      <c r="D115" s="112" t="s">
        <v>98</v>
      </c>
      <c r="E115" s="74" t="s">
        <v>57</v>
      </c>
      <c r="F115" s="75">
        <v>18</v>
      </c>
      <c r="G115" s="51">
        <v>5</v>
      </c>
      <c r="H115" s="67" t="s">
        <v>14</v>
      </c>
      <c r="I115" s="53">
        <f t="shared" si="143"/>
        <v>90</v>
      </c>
      <c r="J115" s="54">
        <v>26</v>
      </c>
      <c r="K115" s="55">
        <f t="shared" si="144"/>
        <v>0.44444444444444442</v>
      </c>
      <c r="L115" s="56">
        <f t="shared" si="145"/>
        <v>8</v>
      </c>
      <c r="M115" s="57">
        <f t="shared" si="146"/>
        <v>40</v>
      </c>
      <c r="N115" s="58">
        <f t="shared" si="147"/>
        <v>0.4</v>
      </c>
      <c r="O115" s="57">
        <f t="shared" si="148"/>
        <v>2</v>
      </c>
      <c r="P115" s="59">
        <f t="shared" si="149"/>
        <v>0.8</v>
      </c>
      <c r="Q115" s="60">
        <f t="shared" si="150"/>
        <v>2</v>
      </c>
      <c r="R115" s="56">
        <f t="shared" si="151"/>
        <v>5.2</v>
      </c>
      <c r="S115" s="61">
        <f t="shared" si="159"/>
        <v>34.799999999999997</v>
      </c>
      <c r="T115" s="62">
        <f t="shared" si="160"/>
        <v>0.38666666666666666</v>
      </c>
      <c r="U115" s="68">
        <f t="shared" si="161"/>
        <v>90</v>
      </c>
      <c r="V115" s="69">
        <f t="shared" si="166"/>
        <v>119581.20000000003</v>
      </c>
      <c r="W115" s="70">
        <v>1</v>
      </c>
      <c r="X115" s="71">
        <f t="shared" si="167"/>
        <v>40</v>
      </c>
      <c r="Y115" s="72">
        <f t="shared" si="168"/>
        <v>27049.100000000002</v>
      </c>
      <c r="Z115" s="70">
        <f t="shared" si="140"/>
        <v>11</v>
      </c>
      <c r="AA115" s="139">
        <f t="shared" si="95"/>
        <v>130</v>
      </c>
      <c r="AB115" s="113">
        <f t="shared" si="169"/>
        <v>146630.30000000002</v>
      </c>
      <c r="AC115" s="114"/>
    </row>
    <row r="116" spans="1:29" ht="11.5" customHeight="1" x14ac:dyDescent="0.3">
      <c r="A116" s="112">
        <v>44145</v>
      </c>
      <c r="B116" s="128" t="s">
        <v>138</v>
      </c>
      <c r="C116" s="112" t="s">
        <v>71</v>
      </c>
      <c r="D116" s="112" t="s">
        <v>69</v>
      </c>
      <c r="E116" s="74" t="s">
        <v>36</v>
      </c>
      <c r="F116" s="75">
        <v>5.05</v>
      </c>
      <c r="G116" s="51">
        <v>220</v>
      </c>
      <c r="H116" s="67" t="s">
        <v>14</v>
      </c>
      <c r="I116" s="53">
        <f t="shared" si="143"/>
        <v>1111</v>
      </c>
      <c r="J116" s="54">
        <v>7.2</v>
      </c>
      <c r="K116" s="55">
        <f t="shared" si="144"/>
        <v>0.42574257425742584</v>
      </c>
      <c r="L116" s="56">
        <f t="shared" si="145"/>
        <v>2.1500000000000004</v>
      </c>
      <c r="M116" s="57">
        <f t="shared" si="146"/>
        <v>473.00000000000006</v>
      </c>
      <c r="N116" s="58">
        <f t="shared" si="147"/>
        <v>4.7300000000000004</v>
      </c>
      <c r="O116" s="57">
        <f t="shared" si="148"/>
        <v>23.650000000000006</v>
      </c>
      <c r="P116" s="59">
        <f t="shared" si="149"/>
        <v>9.4600000000000009</v>
      </c>
      <c r="Q116" s="60">
        <f t="shared" si="150"/>
        <v>23.650000000000006</v>
      </c>
      <c r="R116" s="56">
        <f t="shared" si="151"/>
        <v>61.490000000000009</v>
      </c>
      <c r="S116" s="61">
        <f t="shared" si="159"/>
        <v>411.51000000000005</v>
      </c>
      <c r="T116" s="62"/>
      <c r="U116" s="68">
        <f t="shared" ref="U116:U123" si="170">I116*W116</f>
        <v>1111</v>
      </c>
      <c r="V116" s="69">
        <f t="shared" ref="V116:V123" si="171">V115+U116</f>
        <v>120692.20000000003</v>
      </c>
      <c r="W116" s="70">
        <v>1</v>
      </c>
      <c r="X116" s="71">
        <f t="shared" ref="X116:X118" si="172">M116*W116</f>
        <v>473.00000000000006</v>
      </c>
      <c r="Y116" s="72">
        <f t="shared" ref="Y116:Y118" si="173">Y115+X116</f>
        <v>27522.100000000002</v>
      </c>
      <c r="Z116" s="70">
        <f t="shared" si="140"/>
        <v>11</v>
      </c>
      <c r="AA116" s="139">
        <f t="shared" si="95"/>
        <v>1584</v>
      </c>
      <c r="AB116" s="113">
        <f t="shared" ref="AB116:AB118" si="174">V116+Y116</f>
        <v>148214.30000000002</v>
      </c>
      <c r="AC116" s="114"/>
    </row>
    <row r="117" spans="1:29" ht="11.5" customHeight="1" x14ac:dyDescent="0.3">
      <c r="A117" s="112">
        <v>44145</v>
      </c>
      <c r="B117" s="128" t="s">
        <v>138</v>
      </c>
      <c r="C117" s="112" t="s">
        <v>71</v>
      </c>
      <c r="D117" s="112" t="s">
        <v>69</v>
      </c>
      <c r="E117" s="103" t="s">
        <v>26</v>
      </c>
      <c r="F117" s="75">
        <v>15.5</v>
      </c>
      <c r="G117" s="51">
        <v>5</v>
      </c>
      <c r="H117" s="67" t="s">
        <v>14</v>
      </c>
      <c r="I117" s="53">
        <f t="shared" si="143"/>
        <v>77.5</v>
      </c>
      <c r="J117" s="54">
        <v>18.5</v>
      </c>
      <c r="K117" s="55">
        <f t="shared" si="144"/>
        <v>0.19354838709677419</v>
      </c>
      <c r="L117" s="56">
        <f t="shared" si="145"/>
        <v>3</v>
      </c>
      <c r="M117" s="57">
        <f t="shared" si="146"/>
        <v>15</v>
      </c>
      <c r="N117" s="58">
        <f t="shared" si="147"/>
        <v>0.15</v>
      </c>
      <c r="O117" s="57">
        <f t="shared" si="148"/>
        <v>0.75</v>
      </c>
      <c r="P117" s="59">
        <f t="shared" si="149"/>
        <v>0.3</v>
      </c>
      <c r="Q117" s="60">
        <f t="shared" si="150"/>
        <v>0.75</v>
      </c>
      <c r="R117" s="56">
        <f t="shared" si="151"/>
        <v>1.95</v>
      </c>
      <c r="S117" s="61">
        <f t="shared" si="159"/>
        <v>13.05</v>
      </c>
      <c r="T117" s="62"/>
      <c r="U117" s="68">
        <f t="shared" si="170"/>
        <v>310</v>
      </c>
      <c r="V117" s="69">
        <f t="shared" si="171"/>
        <v>121002.20000000003</v>
      </c>
      <c r="W117" s="70">
        <v>4</v>
      </c>
      <c r="X117" s="71">
        <f t="shared" si="172"/>
        <v>60</v>
      </c>
      <c r="Y117" s="72">
        <f t="shared" si="173"/>
        <v>27582.100000000002</v>
      </c>
      <c r="Z117" s="70">
        <f t="shared" si="140"/>
        <v>11</v>
      </c>
      <c r="AA117" s="139">
        <f t="shared" si="95"/>
        <v>370</v>
      </c>
      <c r="AB117" s="113">
        <f t="shared" si="174"/>
        <v>148584.30000000002</v>
      </c>
      <c r="AC117" s="114"/>
    </row>
    <row r="118" spans="1:29" ht="11.5" customHeight="1" x14ac:dyDescent="0.3">
      <c r="A118" s="112">
        <v>44145</v>
      </c>
      <c r="B118" s="128" t="s">
        <v>139</v>
      </c>
      <c r="C118" s="112" t="s">
        <v>91</v>
      </c>
      <c r="D118" s="112" t="s">
        <v>64</v>
      </c>
      <c r="E118" s="103" t="s">
        <v>36</v>
      </c>
      <c r="F118" s="75">
        <v>5.05</v>
      </c>
      <c r="G118" s="51">
        <v>220</v>
      </c>
      <c r="H118" s="67" t="s">
        <v>14</v>
      </c>
      <c r="I118" s="53">
        <f t="shared" si="143"/>
        <v>1111</v>
      </c>
      <c r="J118" s="54">
        <v>7</v>
      </c>
      <c r="K118" s="55">
        <f t="shared" si="144"/>
        <v>0.3861386138613862</v>
      </c>
      <c r="L118" s="56">
        <f t="shared" si="145"/>
        <v>1.9500000000000002</v>
      </c>
      <c r="M118" s="57">
        <f t="shared" si="146"/>
        <v>429.00000000000006</v>
      </c>
      <c r="N118" s="58">
        <f t="shared" si="147"/>
        <v>4.2900000000000009</v>
      </c>
      <c r="O118" s="57">
        <f t="shared" si="148"/>
        <v>21.450000000000003</v>
      </c>
      <c r="P118" s="59">
        <f t="shared" si="149"/>
        <v>8.5800000000000018</v>
      </c>
      <c r="Q118" s="60">
        <f t="shared" si="150"/>
        <v>21.450000000000003</v>
      </c>
      <c r="R118" s="56">
        <f t="shared" si="151"/>
        <v>55.77000000000001</v>
      </c>
      <c r="S118" s="61">
        <f t="shared" si="159"/>
        <v>373.23</v>
      </c>
      <c r="T118" s="62"/>
      <c r="U118" s="68">
        <f t="shared" si="170"/>
        <v>1111</v>
      </c>
      <c r="V118" s="69">
        <f t="shared" si="171"/>
        <v>122113.20000000003</v>
      </c>
      <c r="W118" s="70">
        <v>1</v>
      </c>
      <c r="X118" s="71">
        <f t="shared" si="172"/>
        <v>429.00000000000006</v>
      </c>
      <c r="Y118" s="72">
        <f t="shared" si="173"/>
        <v>28011.100000000002</v>
      </c>
      <c r="Z118" s="70">
        <f t="shared" si="140"/>
        <v>11</v>
      </c>
      <c r="AA118" s="139">
        <f t="shared" si="95"/>
        <v>1540</v>
      </c>
      <c r="AB118" s="113">
        <f t="shared" si="174"/>
        <v>150124.30000000002</v>
      </c>
      <c r="AC118" s="114"/>
    </row>
    <row r="119" spans="1:29" ht="11.5" customHeight="1" x14ac:dyDescent="0.3">
      <c r="A119" s="112">
        <v>44145</v>
      </c>
      <c r="B119" s="128" t="s">
        <v>139</v>
      </c>
      <c r="C119" s="112" t="s">
        <v>91</v>
      </c>
      <c r="D119" s="112" t="s">
        <v>64</v>
      </c>
      <c r="E119" s="103" t="s">
        <v>26</v>
      </c>
      <c r="F119" s="75">
        <v>15.5</v>
      </c>
      <c r="G119" s="51">
        <v>5</v>
      </c>
      <c r="H119" s="67" t="s">
        <v>14</v>
      </c>
      <c r="I119" s="53">
        <f t="shared" si="143"/>
        <v>77.5</v>
      </c>
      <c r="J119" s="54">
        <v>18</v>
      </c>
      <c r="K119" s="55">
        <f t="shared" si="144"/>
        <v>0.16129032258064516</v>
      </c>
      <c r="L119" s="56">
        <f t="shared" si="145"/>
        <v>2.5</v>
      </c>
      <c r="M119" s="57">
        <f t="shared" si="146"/>
        <v>12.5</v>
      </c>
      <c r="N119" s="58">
        <f t="shared" si="147"/>
        <v>0.125</v>
      </c>
      <c r="O119" s="57">
        <f t="shared" si="148"/>
        <v>0.625</v>
      </c>
      <c r="P119" s="59">
        <f t="shared" si="149"/>
        <v>0.25</v>
      </c>
      <c r="Q119" s="60">
        <f t="shared" si="150"/>
        <v>0.625</v>
      </c>
      <c r="R119" s="56">
        <f t="shared" si="151"/>
        <v>1.625</v>
      </c>
      <c r="S119" s="61">
        <f t="shared" si="159"/>
        <v>10.875</v>
      </c>
      <c r="T119" s="62"/>
      <c r="U119" s="68">
        <f>I119*W119</f>
        <v>77.5</v>
      </c>
      <c r="V119" s="69">
        <f t="shared" si="171"/>
        <v>122190.70000000003</v>
      </c>
      <c r="W119" s="70">
        <v>1</v>
      </c>
      <c r="X119" s="71">
        <f>M119*W119</f>
        <v>12.5</v>
      </c>
      <c r="Y119" s="72">
        <f>Y118+X119</f>
        <v>28023.600000000002</v>
      </c>
      <c r="Z119" s="70">
        <f t="shared" si="140"/>
        <v>11</v>
      </c>
      <c r="AA119" s="139">
        <f t="shared" si="95"/>
        <v>90</v>
      </c>
      <c r="AB119" s="113">
        <f>V119+Y119</f>
        <v>150214.30000000002</v>
      </c>
      <c r="AC119" s="114"/>
    </row>
    <row r="120" spans="1:29" ht="11.5" customHeight="1" x14ac:dyDescent="0.3">
      <c r="A120" s="112">
        <v>44146</v>
      </c>
      <c r="B120" s="128" t="s">
        <v>140</v>
      </c>
      <c r="C120" s="112" t="s">
        <v>107</v>
      </c>
      <c r="D120" s="112" t="s">
        <v>108</v>
      </c>
      <c r="E120" s="103" t="s">
        <v>39</v>
      </c>
      <c r="F120" s="75">
        <v>4.7</v>
      </c>
      <c r="G120" s="51">
        <v>54</v>
      </c>
      <c r="H120" s="67" t="s">
        <v>14</v>
      </c>
      <c r="I120" s="53">
        <f t="shared" si="143"/>
        <v>253.8</v>
      </c>
      <c r="J120" s="54">
        <v>5.7</v>
      </c>
      <c r="K120" s="55">
        <f t="shared" si="144"/>
        <v>0.21276595744680851</v>
      </c>
      <c r="L120" s="56">
        <f t="shared" si="145"/>
        <v>1</v>
      </c>
      <c r="M120" s="57">
        <f t="shared" si="146"/>
        <v>54</v>
      </c>
      <c r="N120" s="58">
        <f t="shared" si="147"/>
        <v>0.54</v>
      </c>
      <c r="O120" s="57">
        <f t="shared" si="148"/>
        <v>2.7</v>
      </c>
      <c r="P120" s="59">
        <f t="shared" si="149"/>
        <v>1.08</v>
      </c>
      <c r="Q120" s="60">
        <f t="shared" si="150"/>
        <v>2.7</v>
      </c>
      <c r="R120" s="56">
        <f t="shared" si="151"/>
        <v>7.0200000000000005</v>
      </c>
      <c r="S120" s="61">
        <f t="shared" si="159"/>
        <v>46.98</v>
      </c>
      <c r="T120" s="62"/>
      <c r="U120" s="68">
        <f t="shared" ref="U120:U122" si="175">I120*W120</f>
        <v>761.40000000000009</v>
      </c>
      <c r="V120" s="69">
        <f t="shared" si="171"/>
        <v>122952.10000000002</v>
      </c>
      <c r="W120" s="70">
        <v>3</v>
      </c>
      <c r="X120" s="71">
        <f t="shared" ref="X120:X160" si="176">M120*W120</f>
        <v>162</v>
      </c>
      <c r="Y120" s="72">
        <f t="shared" ref="Y120:Y123" si="177">Y119+X120</f>
        <v>28185.600000000002</v>
      </c>
      <c r="Z120" s="70">
        <f t="shared" si="140"/>
        <v>11</v>
      </c>
      <c r="AA120" s="139">
        <f t="shared" si="95"/>
        <v>923.40000000000009</v>
      </c>
      <c r="AB120" s="113">
        <f t="shared" ref="AB120:AB123" si="178">V120+Y120</f>
        <v>151137.70000000001</v>
      </c>
      <c r="AC120" s="114"/>
    </row>
    <row r="121" spans="1:29" ht="11.5" customHeight="1" x14ac:dyDescent="0.3">
      <c r="A121" s="112">
        <v>44146</v>
      </c>
      <c r="B121" s="128" t="s">
        <v>140</v>
      </c>
      <c r="C121" s="112" t="s">
        <v>107</v>
      </c>
      <c r="D121" s="112" t="s">
        <v>108</v>
      </c>
      <c r="E121" s="103" t="s">
        <v>40</v>
      </c>
      <c r="F121" s="75">
        <v>4.7</v>
      </c>
      <c r="G121" s="51">
        <v>54</v>
      </c>
      <c r="H121" s="67" t="s">
        <v>14</v>
      </c>
      <c r="I121" s="53">
        <f t="shared" si="143"/>
        <v>253.8</v>
      </c>
      <c r="J121" s="54">
        <v>5.7</v>
      </c>
      <c r="K121" s="55">
        <f t="shared" si="144"/>
        <v>0.21276595744680851</v>
      </c>
      <c r="L121" s="56">
        <f t="shared" si="145"/>
        <v>1</v>
      </c>
      <c r="M121" s="57">
        <f t="shared" si="146"/>
        <v>54</v>
      </c>
      <c r="N121" s="58">
        <f t="shared" si="147"/>
        <v>0.54</v>
      </c>
      <c r="O121" s="57">
        <f t="shared" si="148"/>
        <v>2.7</v>
      </c>
      <c r="P121" s="59">
        <f t="shared" si="149"/>
        <v>1.08</v>
      </c>
      <c r="Q121" s="60">
        <f t="shared" si="150"/>
        <v>2.7</v>
      </c>
      <c r="R121" s="56">
        <f t="shared" si="151"/>
        <v>7.0200000000000005</v>
      </c>
      <c r="S121" s="61">
        <f t="shared" si="159"/>
        <v>46.98</v>
      </c>
      <c r="T121" s="62"/>
      <c r="U121" s="68">
        <f t="shared" si="175"/>
        <v>253.8</v>
      </c>
      <c r="V121" s="69">
        <f t="shared" si="171"/>
        <v>123205.90000000002</v>
      </c>
      <c r="W121" s="70">
        <v>1</v>
      </c>
      <c r="X121" s="71">
        <f t="shared" si="176"/>
        <v>54</v>
      </c>
      <c r="Y121" s="72">
        <f t="shared" si="177"/>
        <v>28239.600000000002</v>
      </c>
      <c r="Z121" s="70">
        <f t="shared" si="140"/>
        <v>11</v>
      </c>
      <c r="AA121" s="139">
        <f t="shared" si="95"/>
        <v>307.8</v>
      </c>
      <c r="AB121" s="113">
        <f t="shared" si="178"/>
        <v>151445.50000000003</v>
      </c>
      <c r="AC121" s="114"/>
    </row>
    <row r="122" spans="1:29" ht="11.5" customHeight="1" x14ac:dyDescent="0.3">
      <c r="A122" s="112">
        <v>44153</v>
      </c>
      <c r="B122" s="128" t="s">
        <v>141</v>
      </c>
      <c r="C122" s="112" t="s">
        <v>71</v>
      </c>
      <c r="D122" s="112" t="s">
        <v>69</v>
      </c>
      <c r="E122" s="74" t="s">
        <v>36</v>
      </c>
      <c r="F122" s="75">
        <v>5.05</v>
      </c>
      <c r="G122" s="51">
        <v>220</v>
      </c>
      <c r="H122" s="67" t="s">
        <v>14</v>
      </c>
      <c r="I122" s="53">
        <f t="shared" ref="I122" si="179">G122*F122</f>
        <v>1111</v>
      </c>
      <c r="J122" s="54">
        <v>7.2</v>
      </c>
      <c r="K122" s="55">
        <f t="shared" si="144"/>
        <v>0.42574257425742584</v>
      </c>
      <c r="L122" s="56">
        <f t="shared" si="145"/>
        <v>2.1500000000000004</v>
      </c>
      <c r="M122" s="57">
        <f t="shared" si="146"/>
        <v>473.00000000000006</v>
      </c>
      <c r="N122" s="58">
        <f t="shared" si="147"/>
        <v>4.7300000000000004</v>
      </c>
      <c r="O122" s="57">
        <f t="shared" si="148"/>
        <v>23.650000000000006</v>
      </c>
      <c r="P122" s="59">
        <f t="shared" si="149"/>
        <v>9.4600000000000009</v>
      </c>
      <c r="Q122" s="60">
        <f t="shared" si="150"/>
        <v>23.650000000000006</v>
      </c>
      <c r="R122" s="56">
        <f t="shared" si="151"/>
        <v>61.490000000000009</v>
      </c>
      <c r="S122" s="61">
        <f t="shared" si="159"/>
        <v>411.51000000000005</v>
      </c>
      <c r="T122" s="62"/>
      <c r="U122" s="68">
        <f t="shared" si="175"/>
        <v>1111</v>
      </c>
      <c r="V122" s="69">
        <f t="shared" si="171"/>
        <v>124316.90000000002</v>
      </c>
      <c r="W122" s="70">
        <v>1</v>
      </c>
      <c r="X122" s="71">
        <f t="shared" si="176"/>
        <v>473.00000000000006</v>
      </c>
      <c r="Y122" s="72">
        <f t="shared" si="177"/>
        <v>28712.600000000002</v>
      </c>
      <c r="Z122" s="70">
        <f t="shared" si="140"/>
        <v>11</v>
      </c>
      <c r="AA122" s="139">
        <f t="shared" si="95"/>
        <v>1584</v>
      </c>
      <c r="AB122" s="113">
        <f t="shared" si="178"/>
        <v>153029.50000000003</v>
      </c>
      <c r="AC122" s="114"/>
    </row>
    <row r="123" spans="1:29" ht="11.5" customHeight="1" x14ac:dyDescent="0.3">
      <c r="A123" s="112">
        <v>44154</v>
      </c>
      <c r="B123" s="128" t="s">
        <v>142</v>
      </c>
      <c r="C123" s="112" t="s">
        <v>71</v>
      </c>
      <c r="D123" s="112" t="s">
        <v>69</v>
      </c>
      <c r="E123" s="103" t="s">
        <v>171</v>
      </c>
      <c r="F123" s="75">
        <v>5.3</v>
      </c>
      <c r="G123" s="51">
        <v>40</v>
      </c>
      <c r="H123" s="67" t="s">
        <v>14</v>
      </c>
      <c r="I123" s="53">
        <f t="shared" si="143"/>
        <v>212</v>
      </c>
      <c r="J123" s="54">
        <v>6.5</v>
      </c>
      <c r="K123" s="55">
        <f t="shared" si="144"/>
        <v>0.22641509433962267</v>
      </c>
      <c r="L123" s="56">
        <f t="shared" si="145"/>
        <v>1.2000000000000002</v>
      </c>
      <c r="M123" s="57">
        <f t="shared" si="146"/>
        <v>48.000000000000007</v>
      </c>
      <c r="N123" s="58">
        <f t="shared" si="147"/>
        <v>0.48000000000000009</v>
      </c>
      <c r="O123" s="57">
        <f t="shared" si="148"/>
        <v>2.4000000000000004</v>
      </c>
      <c r="P123" s="59">
        <f t="shared" si="149"/>
        <v>0.96000000000000019</v>
      </c>
      <c r="Q123" s="60">
        <f t="shared" si="150"/>
        <v>2.4000000000000004</v>
      </c>
      <c r="R123" s="56">
        <f t="shared" si="151"/>
        <v>6.2400000000000011</v>
      </c>
      <c r="S123" s="61">
        <f t="shared" si="159"/>
        <v>41.760000000000005</v>
      </c>
      <c r="T123" s="62"/>
      <c r="U123" s="68">
        <f t="shared" si="170"/>
        <v>424</v>
      </c>
      <c r="V123" s="69">
        <f t="shared" si="171"/>
        <v>124740.90000000002</v>
      </c>
      <c r="W123" s="70">
        <v>2</v>
      </c>
      <c r="X123" s="71">
        <f t="shared" si="176"/>
        <v>96.000000000000014</v>
      </c>
      <c r="Y123" s="72">
        <f t="shared" si="177"/>
        <v>28808.600000000002</v>
      </c>
      <c r="Z123" s="70">
        <f t="shared" si="140"/>
        <v>11</v>
      </c>
      <c r="AA123" s="139">
        <f t="shared" si="95"/>
        <v>520</v>
      </c>
      <c r="AB123" s="113">
        <f t="shared" si="178"/>
        <v>153549.50000000003</v>
      </c>
      <c r="AC123" s="114"/>
    </row>
    <row r="124" spans="1:29" ht="11.5" customHeight="1" x14ac:dyDescent="0.3">
      <c r="A124" s="112">
        <v>44155</v>
      </c>
      <c r="B124" s="128" t="s">
        <v>143</v>
      </c>
      <c r="C124" s="112" t="s">
        <v>111</v>
      </c>
      <c r="D124" s="112" t="s">
        <v>112</v>
      </c>
      <c r="E124" s="103" t="s">
        <v>58</v>
      </c>
      <c r="F124" s="75">
        <v>5.45</v>
      </c>
      <c r="G124" s="51">
        <v>225</v>
      </c>
      <c r="H124" s="67" t="s">
        <v>14</v>
      </c>
      <c r="I124" s="53">
        <f t="shared" si="143"/>
        <v>1226.25</v>
      </c>
      <c r="J124" s="54">
        <v>6</v>
      </c>
      <c r="K124" s="55">
        <f t="shared" si="144"/>
        <v>0.10091743119266051</v>
      </c>
      <c r="L124" s="56">
        <f t="shared" si="145"/>
        <v>0.54999999999999982</v>
      </c>
      <c r="M124" s="57">
        <f t="shared" si="146"/>
        <v>123.74999999999996</v>
      </c>
      <c r="N124" s="58">
        <f t="shared" si="147"/>
        <v>1.2374999999999996</v>
      </c>
      <c r="O124" s="57">
        <f t="shared" si="148"/>
        <v>6.1874999999999982</v>
      </c>
      <c r="P124" s="59">
        <f t="shared" si="149"/>
        <v>2.4749999999999992</v>
      </c>
      <c r="Q124" s="60">
        <f t="shared" si="150"/>
        <v>6.1874999999999982</v>
      </c>
      <c r="R124" s="56">
        <f t="shared" si="151"/>
        <v>16.087499999999995</v>
      </c>
      <c r="S124" s="61">
        <f t="shared" si="159"/>
        <v>107.66249999999997</v>
      </c>
      <c r="T124" s="62"/>
      <c r="U124" s="68">
        <f t="shared" ref="U124:U136" si="180">I124*W124</f>
        <v>3678.75</v>
      </c>
      <c r="V124" s="69">
        <f t="shared" ref="V124:V140" si="181">V123+U124</f>
        <v>128419.65000000002</v>
      </c>
      <c r="W124" s="70">
        <v>3</v>
      </c>
      <c r="X124" s="71">
        <f t="shared" ref="X124:X132" si="182">M124*W124</f>
        <v>371.24999999999989</v>
      </c>
      <c r="Y124" s="72">
        <f t="shared" ref="Y124:Y160" si="183">Y123+X124</f>
        <v>29179.850000000002</v>
      </c>
      <c r="Z124" s="70">
        <f t="shared" si="140"/>
        <v>11</v>
      </c>
      <c r="AA124" s="139">
        <f t="shared" si="95"/>
        <v>4050</v>
      </c>
      <c r="AB124" s="113">
        <f t="shared" ref="AB124:AB129" si="184">V124+Y124</f>
        <v>157599.50000000003</v>
      </c>
      <c r="AC124" s="114"/>
    </row>
    <row r="125" spans="1:29" ht="11.5" customHeight="1" x14ac:dyDescent="0.3">
      <c r="A125" s="112">
        <v>44155</v>
      </c>
      <c r="B125" s="128" t="s">
        <v>143</v>
      </c>
      <c r="C125" s="112" t="s">
        <v>111</v>
      </c>
      <c r="D125" s="112" t="s">
        <v>112</v>
      </c>
      <c r="E125" s="103" t="s">
        <v>29</v>
      </c>
      <c r="F125" s="75">
        <v>5.45</v>
      </c>
      <c r="G125" s="51">
        <v>220</v>
      </c>
      <c r="H125" s="67" t="s">
        <v>14</v>
      </c>
      <c r="I125" s="53">
        <f t="shared" si="143"/>
        <v>1199</v>
      </c>
      <c r="J125" s="54">
        <v>6</v>
      </c>
      <c r="K125" s="55">
        <f t="shared" si="144"/>
        <v>0.10091743119266051</v>
      </c>
      <c r="L125" s="56">
        <f t="shared" si="145"/>
        <v>0.54999999999999982</v>
      </c>
      <c r="M125" s="57">
        <f t="shared" si="146"/>
        <v>120.99999999999996</v>
      </c>
      <c r="N125" s="58">
        <f t="shared" si="147"/>
        <v>1.2099999999999995</v>
      </c>
      <c r="O125" s="57">
        <f t="shared" si="148"/>
        <v>6.049999999999998</v>
      </c>
      <c r="P125" s="59">
        <f t="shared" si="149"/>
        <v>2.419999999999999</v>
      </c>
      <c r="Q125" s="60">
        <f t="shared" si="150"/>
        <v>6.049999999999998</v>
      </c>
      <c r="R125" s="56">
        <f t="shared" si="151"/>
        <v>15.729999999999993</v>
      </c>
      <c r="S125" s="61">
        <f t="shared" si="159"/>
        <v>105.26999999999997</v>
      </c>
      <c r="T125" s="62"/>
      <c r="U125" s="68">
        <f t="shared" si="180"/>
        <v>2398</v>
      </c>
      <c r="V125" s="69">
        <f t="shared" si="181"/>
        <v>130817.65000000002</v>
      </c>
      <c r="W125" s="70">
        <v>2</v>
      </c>
      <c r="X125" s="71">
        <f t="shared" si="182"/>
        <v>241.99999999999991</v>
      </c>
      <c r="Y125" s="72">
        <f t="shared" si="183"/>
        <v>29421.850000000002</v>
      </c>
      <c r="Z125" s="70">
        <f t="shared" si="140"/>
        <v>11</v>
      </c>
      <c r="AA125" s="139">
        <f t="shared" si="95"/>
        <v>2640</v>
      </c>
      <c r="AB125" s="113">
        <f t="shared" si="184"/>
        <v>160239.50000000003</v>
      </c>
      <c r="AC125" s="114"/>
    </row>
    <row r="126" spans="1:29" ht="11.5" customHeight="1" x14ac:dyDescent="0.3">
      <c r="A126" s="112">
        <v>44155</v>
      </c>
      <c r="B126" s="128" t="s">
        <v>143</v>
      </c>
      <c r="C126" s="112" t="s">
        <v>111</v>
      </c>
      <c r="D126" s="112" t="s">
        <v>112</v>
      </c>
      <c r="E126" s="103" t="s">
        <v>17</v>
      </c>
      <c r="F126" s="75">
        <v>4.7</v>
      </c>
      <c r="G126" s="51">
        <v>37</v>
      </c>
      <c r="H126" s="67" t="s">
        <v>14</v>
      </c>
      <c r="I126" s="53">
        <f t="shared" si="143"/>
        <v>173.9</v>
      </c>
      <c r="J126" s="54">
        <v>6</v>
      </c>
      <c r="K126" s="55">
        <f t="shared" si="144"/>
        <v>0.27659574468085102</v>
      </c>
      <c r="L126" s="56">
        <f t="shared" si="145"/>
        <v>1.2999999999999998</v>
      </c>
      <c r="M126" s="57">
        <f t="shared" si="146"/>
        <v>48.099999999999994</v>
      </c>
      <c r="N126" s="58">
        <f t="shared" si="147"/>
        <v>0.48099999999999993</v>
      </c>
      <c r="O126" s="57">
        <f t="shared" si="148"/>
        <v>2.4049999999999998</v>
      </c>
      <c r="P126" s="59">
        <f t="shared" si="149"/>
        <v>0.96199999999999986</v>
      </c>
      <c r="Q126" s="60">
        <f t="shared" si="150"/>
        <v>2.4049999999999998</v>
      </c>
      <c r="R126" s="56">
        <f t="shared" si="151"/>
        <v>6.2529999999999992</v>
      </c>
      <c r="S126" s="61">
        <f t="shared" si="159"/>
        <v>41.846999999999994</v>
      </c>
      <c r="T126" s="62"/>
      <c r="U126" s="68">
        <f t="shared" si="180"/>
        <v>1391.2</v>
      </c>
      <c r="V126" s="69">
        <f t="shared" si="181"/>
        <v>132208.85000000003</v>
      </c>
      <c r="W126" s="70">
        <v>8</v>
      </c>
      <c r="X126" s="71">
        <f t="shared" si="182"/>
        <v>384.79999999999995</v>
      </c>
      <c r="Y126" s="72">
        <f t="shared" si="183"/>
        <v>29806.65</v>
      </c>
      <c r="Z126" s="70">
        <f t="shared" si="140"/>
        <v>11</v>
      </c>
      <c r="AA126" s="139">
        <f t="shared" si="95"/>
        <v>1776</v>
      </c>
      <c r="AB126" s="113">
        <f t="shared" si="184"/>
        <v>162015.50000000003</v>
      </c>
      <c r="AC126" s="114"/>
    </row>
    <row r="127" spans="1:29" ht="11.5" customHeight="1" x14ac:dyDescent="0.3">
      <c r="A127" s="112">
        <v>44155</v>
      </c>
      <c r="B127" s="128" t="s">
        <v>143</v>
      </c>
      <c r="C127" s="112" t="s">
        <v>111</v>
      </c>
      <c r="D127" s="112" t="s">
        <v>112</v>
      </c>
      <c r="E127" s="103" t="s">
        <v>34</v>
      </c>
      <c r="F127" s="75">
        <v>0.7</v>
      </c>
      <c r="G127" s="51">
        <v>25</v>
      </c>
      <c r="H127" s="67" t="s">
        <v>14</v>
      </c>
      <c r="I127" s="53">
        <f t="shared" si="143"/>
        <v>17.5</v>
      </c>
      <c r="J127" s="54">
        <v>2.2000000000000002</v>
      </c>
      <c r="K127" s="55">
        <f t="shared" si="144"/>
        <v>2.1428571428571432</v>
      </c>
      <c r="L127" s="56">
        <f t="shared" si="145"/>
        <v>1.5000000000000002</v>
      </c>
      <c r="M127" s="57">
        <f t="shared" si="146"/>
        <v>37.500000000000007</v>
      </c>
      <c r="N127" s="58">
        <f t="shared" si="147"/>
        <v>0.37500000000000006</v>
      </c>
      <c r="O127" s="57">
        <f t="shared" si="148"/>
        <v>1.8750000000000004</v>
      </c>
      <c r="P127" s="59">
        <f t="shared" si="149"/>
        <v>0.75000000000000011</v>
      </c>
      <c r="Q127" s="60">
        <f t="shared" si="150"/>
        <v>1.8750000000000004</v>
      </c>
      <c r="R127" s="56">
        <f t="shared" si="151"/>
        <v>4.8750000000000009</v>
      </c>
      <c r="S127" s="61">
        <f t="shared" si="159"/>
        <v>32.625000000000007</v>
      </c>
      <c r="T127" s="62"/>
      <c r="U127" s="68">
        <f t="shared" si="180"/>
        <v>87.5</v>
      </c>
      <c r="V127" s="69">
        <f t="shared" si="181"/>
        <v>132296.35000000003</v>
      </c>
      <c r="W127" s="70">
        <v>5</v>
      </c>
      <c r="X127" s="71">
        <f t="shared" si="182"/>
        <v>187.50000000000003</v>
      </c>
      <c r="Y127" s="72">
        <f t="shared" si="183"/>
        <v>29994.15</v>
      </c>
      <c r="Z127" s="70">
        <f t="shared" si="140"/>
        <v>11</v>
      </c>
      <c r="AA127" s="139">
        <f t="shared" si="95"/>
        <v>275</v>
      </c>
      <c r="AB127" s="113">
        <f t="shared" si="184"/>
        <v>162290.50000000003</v>
      </c>
      <c r="AC127" s="114"/>
    </row>
    <row r="128" spans="1:29" ht="11.5" customHeight="1" x14ac:dyDescent="0.3">
      <c r="A128" s="112">
        <v>44155</v>
      </c>
      <c r="B128" s="128" t="s">
        <v>143</v>
      </c>
      <c r="C128" s="112" t="s">
        <v>111</v>
      </c>
      <c r="D128" s="112" t="s">
        <v>112</v>
      </c>
      <c r="E128" s="103" t="s">
        <v>26</v>
      </c>
      <c r="F128" s="75">
        <v>15.5</v>
      </c>
      <c r="G128" s="51">
        <v>5</v>
      </c>
      <c r="H128" s="67" t="s">
        <v>14</v>
      </c>
      <c r="I128" s="53">
        <f t="shared" si="143"/>
        <v>77.5</v>
      </c>
      <c r="J128" s="54">
        <v>18</v>
      </c>
      <c r="K128" s="55">
        <f t="shared" si="144"/>
        <v>0.16129032258064516</v>
      </c>
      <c r="L128" s="56">
        <f t="shared" si="145"/>
        <v>2.5</v>
      </c>
      <c r="M128" s="57">
        <f t="shared" si="146"/>
        <v>12.5</v>
      </c>
      <c r="N128" s="58">
        <f t="shared" si="147"/>
        <v>0.125</v>
      </c>
      <c r="O128" s="57">
        <f t="shared" si="148"/>
        <v>0.625</v>
      </c>
      <c r="P128" s="59">
        <f t="shared" si="149"/>
        <v>0.25</v>
      </c>
      <c r="Q128" s="60">
        <f t="shared" si="150"/>
        <v>0.625</v>
      </c>
      <c r="R128" s="56">
        <f t="shared" si="151"/>
        <v>1.625</v>
      </c>
      <c r="S128" s="61">
        <f t="shared" si="159"/>
        <v>10.875</v>
      </c>
      <c r="T128" s="62"/>
      <c r="U128" s="68">
        <f t="shared" si="180"/>
        <v>155</v>
      </c>
      <c r="V128" s="69">
        <f t="shared" si="181"/>
        <v>132451.35000000003</v>
      </c>
      <c r="W128" s="70">
        <v>2</v>
      </c>
      <c r="X128" s="71">
        <f t="shared" si="182"/>
        <v>25</v>
      </c>
      <c r="Y128" s="72">
        <f t="shared" si="183"/>
        <v>30019.15</v>
      </c>
      <c r="Z128" s="70">
        <f t="shared" si="140"/>
        <v>11</v>
      </c>
      <c r="AA128" s="139">
        <f t="shared" si="95"/>
        <v>180</v>
      </c>
      <c r="AB128" s="113">
        <f t="shared" si="184"/>
        <v>162470.50000000003</v>
      </c>
      <c r="AC128" s="114"/>
    </row>
    <row r="129" spans="1:29" ht="11.5" customHeight="1" x14ac:dyDescent="0.3">
      <c r="A129" s="112">
        <v>44155</v>
      </c>
      <c r="B129" s="128" t="s">
        <v>143</v>
      </c>
      <c r="C129" s="112" t="s">
        <v>111</v>
      </c>
      <c r="D129" s="112" t="s">
        <v>112</v>
      </c>
      <c r="E129" s="103" t="s">
        <v>59</v>
      </c>
      <c r="F129" s="75">
        <v>23</v>
      </c>
      <c r="G129" s="51">
        <v>15</v>
      </c>
      <c r="H129" s="67" t="s">
        <v>14</v>
      </c>
      <c r="I129" s="53">
        <f t="shared" si="143"/>
        <v>345</v>
      </c>
      <c r="J129" s="54">
        <v>25</v>
      </c>
      <c r="K129" s="55">
        <f t="shared" si="144"/>
        <v>8.6956521739130432E-2</v>
      </c>
      <c r="L129" s="56">
        <f t="shared" si="145"/>
        <v>2</v>
      </c>
      <c r="M129" s="57">
        <f t="shared" si="146"/>
        <v>30</v>
      </c>
      <c r="N129" s="58">
        <f t="shared" si="147"/>
        <v>0.3</v>
      </c>
      <c r="O129" s="57">
        <f t="shared" si="148"/>
        <v>1.5</v>
      </c>
      <c r="P129" s="59">
        <f t="shared" si="149"/>
        <v>0.6</v>
      </c>
      <c r="Q129" s="60">
        <f t="shared" si="150"/>
        <v>1.5</v>
      </c>
      <c r="R129" s="56">
        <f t="shared" si="151"/>
        <v>3.9</v>
      </c>
      <c r="S129" s="61">
        <f t="shared" si="159"/>
        <v>26.1</v>
      </c>
      <c r="T129" s="62"/>
      <c r="U129" s="68">
        <f t="shared" si="180"/>
        <v>345</v>
      </c>
      <c r="V129" s="69">
        <f t="shared" si="181"/>
        <v>132796.35000000003</v>
      </c>
      <c r="W129" s="70">
        <v>1</v>
      </c>
      <c r="X129" s="71">
        <f t="shared" si="182"/>
        <v>30</v>
      </c>
      <c r="Y129" s="72">
        <f t="shared" si="183"/>
        <v>30049.15</v>
      </c>
      <c r="Z129" s="70">
        <f t="shared" si="140"/>
        <v>11</v>
      </c>
      <c r="AA129" s="139">
        <f t="shared" si="95"/>
        <v>375</v>
      </c>
      <c r="AB129" s="113">
        <f t="shared" si="184"/>
        <v>162845.50000000003</v>
      </c>
      <c r="AC129" s="114"/>
    </row>
    <row r="130" spans="1:29" ht="11.5" customHeight="1" x14ac:dyDescent="0.3">
      <c r="A130" s="112">
        <v>44156</v>
      </c>
      <c r="B130" s="128" t="s">
        <v>144</v>
      </c>
      <c r="C130" s="112" t="s">
        <v>103</v>
      </c>
      <c r="D130" s="112" t="s">
        <v>104</v>
      </c>
      <c r="E130" s="103" t="s">
        <v>29</v>
      </c>
      <c r="F130" s="75">
        <v>5.05</v>
      </c>
      <c r="G130" s="51">
        <v>220</v>
      </c>
      <c r="H130" s="67" t="s">
        <v>14</v>
      </c>
      <c r="I130" s="53">
        <f t="shared" si="143"/>
        <v>1111</v>
      </c>
      <c r="J130" s="54">
        <v>7.2</v>
      </c>
      <c r="K130" s="55">
        <f t="shared" si="144"/>
        <v>0.42574257425742584</v>
      </c>
      <c r="L130" s="56">
        <f t="shared" si="145"/>
        <v>2.1500000000000004</v>
      </c>
      <c r="M130" s="57">
        <f t="shared" si="146"/>
        <v>473.00000000000006</v>
      </c>
      <c r="N130" s="58">
        <f t="shared" si="147"/>
        <v>4.7300000000000004</v>
      </c>
      <c r="O130" s="57">
        <f t="shared" si="148"/>
        <v>23.650000000000006</v>
      </c>
      <c r="P130" s="59">
        <f t="shared" si="149"/>
        <v>9.4600000000000009</v>
      </c>
      <c r="Q130" s="60">
        <f t="shared" si="150"/>
        <v>23.650000000000006</v>
      </c>
      <c r="R130" s="56">
        <f t="shared" si="151"/>
        <v>61.490000000000009</v>
      </c>
      <c r="S130" s="61">
        <f t="shared" si="159"/>
        <v>411.51000000000005</v>
      </c>
      <c r="T130" s="62"/>
      <c r="U130" s="68">
        <f t="shared" si="180"/>
        <v>1111</v>
      </c>
      <c r="V130" s="69">
        <f t="shared" si="181"/>
        <v>133907.35000000003</v>
      </c>
      <c r="W130" s="70">
        <v>1</v>
      </c>
      <c r="X130" s="71">
        <f t="shared" si="182"/>
        <v>473.00000000000006</v>
      </c>
      <c r="Y130" s="72">
        <f t="shared" si="183"/>
        <v>30522.15</v>
      </c>
      <c r="Z130" s="70">
        <f t="shared" si="140"/>
        <v>11</v>
      </c>
      <c r="AA130" s="139">
        <f t="shared" si="95"/>
        <v>1584</v>
      </c>
      <c r="AB130" s="113">
        <f t="shared" ref="AB130:AB160" si="185">V130+Y130</f>
        <v>164429.50000000003</v>
      </c>
      <c r="AC130" s="114"/>
    </row>
    <row r="131" spans="1:29" ht="11.5" customHeight="1" x14ac:dyDescent="0.3">
      <c r="A131" s="112">
        <v>44156</v>
      </c>
      <c r="B131" s="128" t="s">
        <v>144</v>
      </c>
      <c r="C131" s="112" t="s">
        <v>103</v>
      </c>
      <c r="D131" s="112" t="s">
        <v>104</v>
      </c>
      <c r="E131" s="103" t="s">
        <v>18</v>
      </c>
      <c r="F131" s="75">
        <v>8.4</v>
      </c>
      <c r="G131" s="51">
        <v>20</v>
      </c>
      <c r="H131" s="67" t="s">
        <v>14</v>
      </c>
      <c r="I131" s="53">
        <f t="shared" si="143"/>
        <v>168</v>
      </c>
      <c r="J131" s="54">
        <v>10.5</v>
      </c>
      <c r="K131" s="55">
        <f t="shared" si="144"/>
        <v>0.24999999999999994</v>
      </c>
      <c r="L131" s="56">
        <f t="shared" si="145"/>
        <v>2.0999999999999996</v>
      </c>
      <c r="M131" s="57">
        <f t="shared" si="146"/>
        <v>41.999999999999993</v>
      </c>
      <c r="N131" s="58">
        <f t="shared" si="147"/>
        <v>0.41999999999999993</v>
      </c>
      <c r="O131" s="57">
        <f t="shared" si="148"/>
        <v>2.0999999999999996</v>
      </c>
      <c r="P131" s="59">
        <f t="shared" si="149"/>
        <v>0.83999999999999986</v>
      </c>
      <c r="Q131" s="60">
        <f t="shared" si="150"/>
        <v>2.0999999999999996</v>
      </c>
      <c r="R131" s="56">
        <f t="shared" si="151"/>
        <v>5.4599999999999991</v>
      </c>
      <c r="S131" s="61">
        <f t="shared" si="159"/>
        <v>36.539999999999992</v>
      </c>
      <c r="T131" s="62"/>
      <c r="U131" s="68">
        <f t="shared" si="180"/>
        <v>336</v>
      </c>
      <c r="V131" s="69">
        <f t="shared" si="181"/>
        <v>134243.35000000003</v>
      </c>
      <c r="W131" s="70">
        <v>2</v>
      </c>
      <c r="X131" s="71">
        <f t="shared" si="182"/>
        <v>83.999999999999986</v>
      </c>
      <c r="Y131" s="72">
        <f t="shared" si="183"/>
        <v>30606.15</v>
      </c>
      <c r="Z131" s="70">
        <f t="shared" si="140"/>
        <v>11</v>
      </c>
      <c r="AA131" s="139">
        <f t="shared" si="95"/>
        <v>420</v>
      </c>
      <c r="AB131" s="113">
        <f t="shared" si="185"/>
        <v>164849.50000000003</v>
      </c>
      <c r="AC131" s="114"/>
    </row>
    <row r="132" spans="1:29" ht="11.5" customHeight="1" x14ac:dyDescent="0.3">
      <c r="A132" s="112">
        <v>44156</v>
      </c>
      <c r="B132" s="128" t="s">
        <v>144</v>
      </c>
      <c r="C132" s="112" t="s">
        <v>103</v>
      </c>
      <c r="D132" s="112" t="s">
        <v>104</v>
      </c>
      <c r="E132" s="103" t="s">
        <v>26</v>
      </c>
      <c r="F132" s="75">
        <v>15.5</v>
      </c>
      <c r="G132" s="51">
        <v>5</v>
      </c>
      <c r="H132" s="67" t="s">
        <v>14</v>
      </c>
      <c r="I132" s="53">
        <f t="shared" si="143"/>
        <v>77.5</v>
      </c>
      <c r="J132" s="54">
        <v>18</v>
      </c>
      <c r="K132" s="55">
        <f t="shared" si="144"/>
        <v>0.16129032258064516</v>
      </c>
      <c r="L132" s="56">
        <f t="shared" si="145"/>
        <v>2.5</v>
      </c>
      <c r="M132" s="57">
        <f t="shared" si="146"/>
        <v>12.5</v>
      </c>
      <c r="N132" s="58">
        <f t="shared" si="147"/>
        <v>0.125</v>
      </c>
      <c r="O132" s="57">
        <f t="shared" si="148"/>
        <v>0.625</v>
      </c>
      <c r="P132" s="59">
        <f t="shared" si="149"/>
        <v>0.25</v>
      </c>
      <c r="Q132" s="60">
        <f t="shared" si="150"/>
        <v>0.625</v>
      </c>
      <c r="R132" s="56">
        <f t="shared" si="151"/>
        <v>1.625</v>
      </c>
      <c r="S132" s="61">
        <f t="shared" si="159"/>
        <v>10.875</v>
      </c>
      <c r="T132" s="62"/>
      <c r="U132" s="68">
        <f t="shared" si="180"/>
        <v>77.5</v>
      </c>
      <c r="V132" s="69">
        <f t="shared" si="181"/>
        <v>134320.85000000003</v>
      </c>
      <c r="W132" s="70">
        <v>1</v>
      </c>
      <c r="X132" s="71">
        <f t="shared" si="182"/>
        <v>12.5</v>
      </c>
      <c r="Y132" s="72">
        <f t="shared" si="183"/>
        <v>30618.65</v>
      </c>
      <c r="Z132" s="70">
        <f t="shared" si="140"/>
        <v>11</v>
      </c>
      <c r="AA132" s="139">
        <f t="shared" si="95"/>
        <v>90</v>
      </c>
      <c r="AB132" s="113">
        <f t="shared" si="185"/>
        <v>164939.50000000003</v>
      </c>
      <c r="AC132" s="114"/>
    </row>
    <row r="133" spans="1:29" ht="11.5" customHeight="1" x14ac:dyDescent="0.3">
      <c r="A133" s="112">
        <v>44156</v>
      </c>
      <c r="B133" s="128" t="s">
        <v>144</v>
      </c>
      <c r="C133" s="112" t="s">
        <v>103</v>
      </c>
      <c r="D133" s="112" t="s">
        <v>104</v>
      </c>
      <c r="E133" s="103" t="s">
        <v>17</v>
      </c>
      <c r="F133" s="75">
        <v>4.7</v>
      </c>
      <c r="G133" s="51">
        <v>37</v>
      </c>
      <c r="H133" s="67" t="s">
        <v>14</v>
      </c>
      <c r="I133" s="53">
        <f t="shared" si="143"/>
        <v>173.9</v>
      </c>
      <c r="J133" s="54">
        <v>7</v>
      </c>
      <c r="K133" s="55">
        <f t="shared" si="144"/>
        <v>0.4893617021276595</v>
      </c>
      <c r="L133" s="56">
        <f t="shared" si="145"/>
        <v>2.2999999999999998</v>
      </c>
      <c r="M133" s="57">
        <f t="shared" si="146"/>
        <v>85.1</v>
      </c>
      <c r="N133" s="58">
        <f t="shared" si="147"/>
        <v>0.85099999999999998</v>
      </c>
      <c r="O133" s="57">
        <f t="shared" si="148"/>
        <v>4.2549999999999999</v>
      </c>
      <c r="P133" s="59">
        <f t="shared" si="149"/>
        <v>1.702</v>
      </c>
      <c r="Q133" s="60">
        <f t="shared" si="150"/>
        <v>4.2549999999999999</v>
      </c>
      <c r="R133" s="56">
        <f t="shared" si="151"/>
        <v>11.062999999999999</v>
      </c>
      <c r="S133" s="61">
        <f t="shared" si="159"/>
        <v>74.036999999999992</v>
      </c>
      <c r="T133" s="62"/>
      <c r="U133" s="68">
        <f t="shared" si="180"/>
        <v>347.8</v>
      </c>
      <c r="V133" s="69">
        <f t="shared" si="181"/>
        <v>134668.65000000002</v>
      </c>
      <c r="W133" s="70">
        <v>2</v>
      </c>
      <c r="X133" s="71">
        <f t="shared" si="176"/>
        <v>170.2</v>
      </c>
      <c r="Y133" s="72">
        <f t="shared" si="183"/>
        <v>30788.850000000002</v>
      </c>
      <c r="Z133" s="70">
        <f t="shared" si="140"/>
        <v>11</v>
      </c>
      <c r="AA133" s="139">
        <f t="shared" si="95"/>
        <v>518</v>
      </c>
      <c r="AB133" s="113">
        <f t="shared" si="185"/>
        <v>165457.50000000003</v>
      </c>
      <c r="AC133" s="114"/>
    </row>
    <row r="134" spans="1:29" ht="11.5" customHeight="1" x14ac:dyDescent="0.3">
      <c r="A134" s="112">
        <v>44159</v>
      </c>
      <c r="B134" s="128" t="s">
        <v>145</v>
      </c>
      <c r="C134" s="112" t="s">
        <v>91</v>
      </c>
      <c r="D134" s="112" t="s">
        <v>64</v>
      </c>
      <c r="E134" s="103" t="s">
        <v>36</v>
      </c>
      <c r="F134" s="75">
        <v>5.05</v>
      </c>
      <c r="G134" s="51">
        <v>220</v>
      </c>
      <c r="H134" s="67" t="s">
        <v>14</v>
      </c>
      <c r="I134" s="53">
        <f t="shared" si="143"/>
        <v>1111</v>
      </c>
      <c r="J134" s="54">
        <v>7</v>
      </c>
      <c r="K134" s="55">
        <f t="shared" si="144"/>
        <v>0.3861386138613862</v>
      </c>
      <c r="L134" s="56">
        <f t="shared" si="145"/>
        <v>1.9500000000000002</v>
      </c>
      <c r="M134" s="57">
        <f t="shared" si="146"/>
        <v>429.00000000000006</v>
      </c>
      <c r="N134" s="58">
        <f t="shared" si="147"/>
        <v>4.2900000000000009</v>
      </c>
      <c r="O134" s="57">
        <f t="shared" si="148"/>
        <v>21.450000000000003</v>
      </c>
      <c r="P134" s="59">
        <f t="shared" si="149"/>
        <v>8.5800000000000018</v>
      </c>
      <c r="Q134" s="60">
        <f t="shared" si="150"/>
        <v>21.450000000000003</v>
      </c>
      <c r="R134" s="56">
        <f t="shared" si="151"/>
        <v>55.77000000000001</v>
      </c>
      <c r="S134" s="61">
        <f t="shared" si="159"/>
        <v>373.23</v>
      </c>
      <c r="T134" s="62"/>
      <c r="U134" s="68">
        <f t="shared" si="180"/>
        <v>1111</v>
      </c>
      <c r="V134" s="69">
        <f t="shared" si="181"/>
        <v>135779.65000000002</v>
      </c>
      <c r="W134" s="70">
        <v>1</v>
      </c>
      <c r="X134" s="71">
        <f t="shared" si="176"/>
        <v>429.00000000000006</v>
      </c>
      <c r="Y134" s="72">
        <f t="shared" si="183"/>
        <v>31217.850000000002</v>
      </c>
      <c r="Z134" s="70">
        <f t="shared" si="140"/>
        <v>11</v>
      </c>
      <c r="AA134" s="139">
        <f t="shared" ref="AA134:AA160" si="186">U134+X134</f>
        <v>1540</v>
      </c>
      <c r="AB134" s="113">
        <f t="shared" si="185"/>
        <v>166997.50000000003</v>
      </c>
      <c r="AC134" s="114"/>
    </row>
    <row r="135" spans="1:29" ht="11.5" customHeight="1" x14ac:dyDescent="0.3">
      <c r="A135" s="112">
        <v>44159</v>
      </c>
      <c r="B135" s="128" t="s">
        <v>146</v>
      </c>
      <c r="C135" s="112" t="s">
        <v>72</v>
      </c>
      <c r="D135" s="112" t="s">
        <v>65</v>
      </c>
      <c r="E135" s="103" t="s">
        <v>61</v>
      </c>
      <c r="F135" s="75">
        <v>16.5</v>
      </c>
      <c r="G135" s="51">
        <v>18</v>
      </c>
      <c r="H135" s="67" t="s">
        <v>14</v>
      </c>
      <c r="I135" s="53">
        <f t="shared" si="143"/>
        <v>297</v>
      </c>
      <c r="J135" s="54">
        <v>18.2</v>
      </c>
      <c r="K135" s="55">
        <f t="shared" si="144"/>
        <v>0.10303030303030299</v>
      </c>
      <c r="L135" s="56">
        <f t="shared" si="145"/>
        <v>1.6999999999999993</v>
      </c>
      <c r="M135" s="57">
        <f t="shared" si="146"/>
        <v>30.599999999999987</v>
      </c>
      <c r="N135" s="58">
        <f t="shared" si="147"/>
        <v>0.30599999999999988</v>
      </c>
      <c r="O135" s="57">
        <f t="shared" si="148"/>
        <v>1.5299999999999994</v>
      </c>
      <c r="P135" s="59">
        <f t="shared" si="149"/>
        <v>0.61199999999999977</v>
      </c>
      <c r="Q135" s="60">
        <f t="shared" si="150"/>
        <v>1.5299999999999994</v>
      </c>
      <c r="R135" s="56">
        <f t="shared" si="151"/>
        <v>3.9779999999999984</v>
      </c>
      <c r="S135" s="61">
        <f t="shared" si="159"/>
        <v>26.621999999999989</v>
      </c>
      <c r="T135" s="62"/>
      <c r="U135" s="68">
        <f t="shared" si="180"/>
        <v>891</v>
      </c>
      <c r="V135" s="69">
        <f t="shared" si="181"/>
        <v>136670.65000000002</v>
      </c>
      <c r="W135" s="70">
        <v>3</v>
      </c>
      <c r="X135" s="71">
        <f t="shared" si="176"/>
        <v>91.799999999999955</v>
      </c>
      <c r="Y135" s="72">
        <f t="shared" si="183"/>
        <v>31309.65</v>
      </c>
      <c r="Z135" s="70">
        <f t="shared" si="140"/>
        <v>11</v>
      </c>
      <c r="AA135" s="139">
        <f t="shared" si="186"/>
        <v>982.8</v>
      </c>
      <c r="AB135" s="113">
        <f t="shared" si="185"/>
        <v>167980.30000000002</v>
      </c>
      <c r="AC135" s="114"/>
    </row>
    <row r="136" spans="1:29" ht="11.5" customHeight="1" x14ac:dyDescent="0.3">
      <c r="A136" s="112">
        <v>44159</v>
      </c>
      <c r="B136" s="128" t="s">
        <v>146</v>
      </c>
      <c r="C136" s="112" t="s">
        <v>72</v>
      </c>
      <c r="D136" s="112" t="s">
        <v>65</v>
      </c>
      <c r="E136" s="103" t="s">
        <v>62</v>
      </c>
      <c r="F136" s="75">
        <v>80</v>
      </c>
      <c r="G136" s="51">
        <v>1</v>
      </c>
      <c r="H136" s="67" t="s">
        <v>14</v>
      </c>
      <c r="I136" s="53">
        <f t="shared" si="143"/>
        <v>80</v>
      </c>
      <c r="J136" s="54">
        <v>100</v>
      </c>
      <c r="K136" s="55">
        <f t="shared" si="144"/>
        <v>0.25</v>
      </c>
      <c r="L136" s="56">
        <f t="shared" si="145"/>
        <v>20</v>
      </c>
      <c r="M136" s="57">
        <f t="shared" si="146"/>
        <v>20</v>
      </c>
      <c r="N136" s="58">
        <f t="shared" si="147"/>
        <v>0.2</v>
      </c>
      <c r="O136" s="57">
        <f t="shared" si="148"/>
        <v>1</v>
      </c>
      <c r="P136" s="59">
        <f t="shared" si="149"/>
        <v>0.4</v>
      </c>
      <c r="Q136" s="60">
        <f t="shared" si="150"/>
        <v>1</v>
      </c>
      <c r="R136" s="56">
        <f t="shared" si="151"/>
        <v>2.6</v>
      </c>
      <c r="S136" s="61">
        <f t="shared" si="159"/>
        <v>17.399999999999999</v>
      </c>
      <c r="T136" s="62"/>
      <c r="U136" s="68">
        <f t="shared" si="180"/>
        <v>80</v>
      </c>
      <c r="V136" s="69">
        <f t="shared" si="181"/>
        <v>136750.65000000002</v>
      </c>
      <c r="W136" s="70">
        <v>1</v>
      </c>
      <c r="X136" s="71">
        <f t="shared" si="176"/>
        <v>20</v>
      </c>
      <c r="Y136" s="72">
        <f t="shared" si="183"/>
        <v>31329.65</v>
      </c>
      <c r="Z136" s="70">
        <f t="shared" si="140"/>
        <v>11</v>
      </c>
      <c r="AA136" s="139">
        <f t="shared" si="186"/>
        <v>100</v>
      </c>
      <c r="AB136" s="113">
        <f t="shared" si="185"/>
        <v>168080.30000000002</v>
      </c>
      <c r="AC136" s="114"/>
    </row>
    <row r="137" spans="1:29" ht="11.5" customHeight="1" x14ac:dyDescent="0.3">
      <c r="A137" s="112">
        <v>44159</v>
      </c>
      <c r="B137" s="128" t="s">
        <v>147</v>
      </c>
      <c r="C137" s="112" t="s">
        <v>81</v>
      </c>
      <c r="D137" s="112" t="s">
        <v>66</v>
      </c>
      <c r="E137" s="103" t="s">
        <v>36</v>
      </c>
      <c r="F137" s="75">
        <v>5.05</v>
      </c>
      <c r="G137" s="51">
        <v>220</v>
      </c>
      <c r="H137" s="67" t="s">
        <v>14</v>
      </c>
      <c r="I137" s="53">
        <f t="shared" si="143"/>
        <v>1111</v>
      </c>
      <c r="J137" s="54">
        <v>7.4</v>
      </c>
      <c r="K137" s="55">
        <f t="shared" ref="K137:K160" si="187">(J137-F137)/F137</f>
        <v>0.46534653465346548</v>
      </c>
      <c r="L137" s="56">
        <f t="shared" ref="L137:L160" si="188">J137-F137</f>
        <v>2.3500000000000005</v>
      </c>
      <c r="M137" s="57">
        <f t="shared" ref="M137:M160" si="189">L137*G137</f>
        <v>517.00000000000011</v>
      </c>
      <c r="N137" s="58">
        <f t="shared" ref="N137:N143" si="190">M137*$N$3</f>
        <v>5.1700000000000008</v>
      </c>
      <c r="O137" s="57">
        <f t="shared" ref="O137:O143" si="191">M137*$O$3</f>
        <v>25.850000000000009</v>
      </c>
      <c r="P137" s="59">
        <f t="shared" ref="P137:P143" si="192">M137*$P$3</f>
        <v>10.340000000000002</v>
      </c>
      <c r="Q137" s="60">
        <f t="shared" ref="Q137:Q143" si="193">M137*$Q$3</f>
        <v>25.850000000000009</v>
      </c>
      <c r="R137" s="56">
        <f t="shared" ref="R137:R143" si="194">N137+O137+P137+Q137</f>
        <v>67.210000000000022</v>
      </c>
      <c r="S137" s="61">
        <f t="shared" ref="S137:S143" si="195">M137-R137</f>
        <v>449.79000000000008</v>
      </c>
      <c r="T137" s="62"/>
      <c r="U137" s="68">
        <f t="shared" ref="U137:U162" si="196">I137*W137</f>
        <v>1111</v>
      </c>
      <c r="V137" s="69">
        <f t="shared" si="181"/>
        <v>137861.65000000002</v>
      </c>
      <c r="W137" s="70">
        <v>1</v>
      </c>
      <c r="X137" s="71">
        <f t="shared" si="176"/>
        <v>517.00000000000011</v>
      </c>
      <c r="Y137" s="72">
        <f t="shared" si="183"/>
        <v>31846.65</v>
      </c>
      <c r="Z137" s="70">
        <f t="shared" si="140"/>
        <v>11</v>
      </c>
      <c r="AA137" s="139">
        <f t="shared" si="186"/>
        <v>1628</v>
      </c>
      <c r="AB137" s="113">
        <f t="shared" si="185"/>
        <v>169708.30000000002</v>
      </c>
      <c r="AC137" s="114"/>
    </row>
    <row r="138" spans="1:29" ht="11.5" customHeight="1" x14ac:dyDescent="0.3">
      <c r="A138" s="112">
        <v>44159</v>
      </c>
      <c r="B138" s="128" t="s">
        <v>147</v>
      </c>
      <c r="C138" s="112" t="s">
        <v>81</v>
      </c>
      <c r="D138" s="112" t="s">
        <v>66</v>
      </c>
      <c r="E138" s="103" t="s">
        <v>42</v>
      </c>
      <c r="F138" s="75">
        <v>0.7</v>
      </c>
      <c r="G138" s="51">
        <v>25</v>
      </c>
      <c r="H138" s="67" t="s">
        <v>14</v>
      </c>
      <c r="I138" s="53">
        <f t="shared" si="143"/>
        <v>17.5</v>
      </c>
      <c r="J138" s="54">
        <v>2</v>
      </c>
      <c r="K138" s="55">
        <f t="shared" si="187"/>
        <v>1.8571428571428574</v>
      </c>
      <c r="L138" s="56">
        <f t="shared" si="188"/>
        <v>1.3</v>
      </c>
      <c r="M138" s="57">
        <f t="shared" si="189"/>
        <v>32.5</v>
      </c>
      <c r="N138" s="58">
        <f t="shared" si="190"/>
        <v>0.32500000000000001</v>
      </c>
      <c r="O138" s="57">
        <f t="shared" si="191"/>
        <v>1.625</v>
      </c>
      <c r="P138" s="59">
        <f t="shared" si="192"/>
        <v>0.65</v>
      </c>
      <c r="Q138" s="60">
        <f t="shared" si="193"/>
        <v>1.625</v>
      </c>
      <c r="R138" s="56">
        <f t="shared" si="194"/>
        <v>4.2249999999999996</v>
      </c>
      <c r="S138" s="61">
        <f t="shared" si="195"/>
        <v>28.274999999999999</v>
      </c>
      <c r="T138" s="62"/>
      <c r="U138" s="68">
        <f t="shared" si="196"/>
        <v>52.5</v>
      </c>
      <c r="V138" s="69">
        <f t="shared" si="181"/>
        <v>137914.15000000002</v>
      </c>
      <c r="W138" s="70">
        <v>3</v>
      </c>
      <c r="X138" s="71">
        <f t="shared" si="176"/>
        <v>97.5</v>
      </c>
      <c r="Y138" s="72">
        <f t="shared" si="183"/>
        <v>31944.15</v>
      </c>
      <c r="Z138" s="70">
        <f t="shared" si="140"/>
        <v>11</v>
      </c>
      <c r="AA138" s="139">
        <f t="shared" si="186"/>
        <v>150</v>
      </c>
      <c r="AB138" s="113">
        <f t="shared" si="185"/>
        <v>169858.30000000002</v>
      </c>
      <c r="AC138" s="114"/>
    </row>
    <row r="139" spans="1:29" ht="11.5" customHeight="1" x14ac:dyDescent="0.3">
      <c r="A139" s="112">
        <v>44159</v>
      </c>
      <c r="B139" s="128" t="s">
        <v>147</v>
      </c>
      <c r="C139" s="112" t="s">
        <v>81</v>
      </c>
      <c r="D139" s="112" t="s">
        <v>66</v>
      </c>
      <c r="E139" s="103" t="s">
        <v>26</v>
      </c>
      <c r="F139" s="75">
        <v>15.5</v>
      </c>
      <c r="G139" s="51">
        <v>5</v>
      </c>
      <c r="H139" s="67" t="s">
        <v>14</v>
      </c>
      <c r="I139" s="53">
        <f t="shared" si="143"/>
        <v>77.5</v>
      </c>
      <c r="J139" s="54">
        <v>18.5</v>
      </c>
      <c r="K139" s="55">
        <f t="shared" si="187"/>
        <v>0.19354838709677419</v>
      </c>
      <c r="L139" s="56">
        <f t="shared" si="188"/>
        <v>3</v>
      </c>
      <c r="M139" s="57">
        <f t="shared" si="189"/>
        <v>15</v>
      </c>
      <c r="N139" s="58">
        <f t="shared" si="190"/>
        <v>0.15</v>
      </c>
      <c r="O139" s="57">
        <f t="shared" si="191"/>
        <v>0.75</v>
      </c>
      <c r="P139" s="59">
        <f t="shared" si="192"/>
        <v>0.3</v>
      </c>
      <c r="Q139" s="60">
        <f t="shared" si="193"/>
        <v>0.75</v>
      </c>
      <c r="R139" s="56">
        <f t="shared" si="194"/>
        <v>1.95</v>
      </c>
      <c r="S139" s="61">
        <f t="shared" si="195"/>
        <v>13.05</v>
      </c>
      <c r="T139" s="62"/>
      <c r="U139" s="68">
        <f t="shared" si="196"/>
        <v>155</v>
      </c>
      <c r="V139" s="69">
        <f t="shared" si="181"/>
        <v>138069.15000000002</v>
      </c>
      <c r="W139" s="70">
        <v>2</v>
      </c>
      <c r="X139" s="71">
        <f t="shared" si="176"/>
        <v>30</v>
      </c>
      <c r="Y139" s="72">
        <f t="shared" si="183"/>
        <v>31974.15</v>
      </c>
      <c r="Z139" s="70">
        <f t="shared" si="140"/>
        <v>11</v>
      </c>
      <c r="AA139" s="139">
        <f t="shared" si="186"/>
        <v>185</v>
      </c>
      <c r="AB139" s="113">
        <f t="shared" si="185"/>
        <v>170043.30000000002</v>
      </c>
      <c r="AC139" s="114"/>
    </row>
    <row r="140" spans="1:29" ht="11.5" customHeight="1" x14ac:dyDescent="0.3">
      <c r="A140" s="112">
        <v>44159</v>
      </c>
      <c r="B140" s="128" t="s">
        <v>147</v>
      </c>
      <c r="C140" s="77" t="s">
        <v>81</v>
      </c>
      <c r="D140" s="77" t="s">
        <v>66</v>
      </c>
      <c r="E140" s="108" t="s">
        <v>228</v>
      </c>
      <c r="F140" s="75">
        <v>28</v>
      </c>
      <c r="G140" s="51">
        <v>1</v>
      </c>
      <c r="H140" s="67"/>
      <c r="I140" s="53">
        <f t="shared" si="143"/>
        <v>28</v>
      </c>
      <c r="J140" s="54">
        <v>45</v>
      </c>
      <c r="K140" s="55">
        <f t="shared" si="187"/>
        <v>0.6071428571428571</v>
      </c>
      <c r="L140" s="56">
        <f t="shared" si="188"/>
        <v>17</v>
      </c>
      <c r="M140" s="57">
        <f t="shared" si="189"/>
        <v>17</v>
      </c>
      <c r="N140" s="58">
        <f t="shared" si="190"/>
        <v>0.17</v>
      </c>
      <c r="O140" s="57">
        <f t="shared" si="191"/>
        <v>0.85000000000000009</v>
      </c>
      <c r="P140" s="59">
        <f t="shared" si="192"/>
        <v>0.34</v>
      </c>
      <c r="Q140" s="60">
        <f t="shared" si="193"/>
        <v>0.85000000000000009</v>
      </c>
      <c r="R140" s="56">
        <f t="shared" si="194"/>
        <v>2.21</v>
      </c>
      <c r="S140" s="61">
        <f t="shared" si="195"/>
        <v>14.79</v>
      </c>
      <c r="T140" s="62"/>
      <c r="U140" s="68">
        <f t="shared" si="196"/>
        <v>28</v>
      </c>
      <c r="V140" s="69">
        <f t="shared" si="181"/>
        <v>138097.15000000002</v>
      </c>
      <c r="W140" s="70">
        <v>1</v>
      </c>
      <c r="X140" s="71">
        <f t="shared" si="176"/>
        <v>17</v>
      </c>
      <c r="Y140" s="72">
        <f t="shared" si="183"/>
        <v>31991.15</v>
      </c>
      <c r="Z140" s="70">
        <f t="shared" si="140"/>
        <v>11</v>
      </c>
      <c r="AA140" s="139">
        <f t="shared" si="186"/>
        <v>45</v>
      </c>
      <c r="AB140" s="113">
        <f t="shared" si="185"/>
        <v>170088.30000000002</v>
      </c>
      <c r="AC140" s="114"/>
    </row>
    <row r="141" spans="1:29" ht="11.5" customHeight="1" x14ac:dyDescent="0.3">
      <c r="A141" s="112">
        <v>44162</v>
      </c>
      <c r="B141" s="128" t="s">
        <v>174</v>
      </c>
      <c r="C141" s="77" t="s">
        <v>71</v>
      </c>
      <c r="D141" s="77" t="s">
        <v>69</v>
      </c>
      <c r="E141" s="108" t="s">
        <v>29</v>
      </c>
      <c r="F141" s="75">
        <v>5.05</v>
      </c>
      <c r="G141" s="51">
        <v>220</v>
      </c>
      <c r="H141" s="67" t="s">
        <v>14</v>
      </c>
      <c r="I141" s="53">
        <f t="shared" si="143"/>
        <v>1111</v>
      </c>
      <c r="J141" s="54">
        <v>7.2</v>
      </c>
      <c r="K141" s="55">
        <f t="shared" si="187"/>
        <v>0.42574257425742584</v>
      </c>
      <c r="L141" s="56">
        <f t="shared" si="188"/>
        <v>2.1500000000000004</v>
      </c>
      <c r="M141" s="57">
        <f t="shared" si="189"/>
        <v>473.00000000000006</v>
      </c>
      <c r="N141" s="58">
        <f t="shared" si="190"/>
        <v>4.7300000000000004</v>
      </c>
      <c r="O141" s="57">
        <f t="shared" si="191"/>
        <v>23.650000000000006</v>
      </c>
      <c r="P141" s="59">
        <f t="shared" si="192"/>
        <v>9.4600000000000009</v>
      </c>
      <c r="Q141" s="60">
        <f t="shared" si="193"/>
        <v>23.650000000000006</v>
      </c>
      <c r="R141" s="56">
        <f t="shared" si="194"/>
        <v>61.490000000000009</v>
      </c>
      <c r="S141" s="61">
        <f t="shared" si="195"/>
        <v>411.51000000000005</v>
      </c>
      <c r="T141" s="62"/>
      <c r="U141" s="68">
        <f t="shared" si="196"/>
        <v>1111</v>
      </c>
      <c r="V141" s="69">
        <f t="shared" ref="V141:V142" si="197">V140+U141</f>
        <v>139208.15000000002</v>
      </c>
      <c r="W141" s="70">
        <v>1</v>
      </c>
      <c r="X141" s="71">
        <f t="shared" si="176"/>
        <v>473.00000000000006</v>
      </c>
      <c r="Y141" s="72">
        <f t="shared" si="183"/>
        <v>32464.15</v>
      </c>
      <c r="Z141" s="70">
        <f t="shared" si="140"/>
        <v>11</v>
      </c>
      <c r="AA141" s="139">
        <f t="shared" si="186"/>
        <v>1584</v>
      </c>
      <c r="AB141" s="113">
        <f t="shared" si="185"/>
        <v>171672.30000000002</v>
      </c>
      <c r="AC141" s="114"/>
    </row>
    <row r="142" spans="1:29" ht="11.5" customHeight="1" x14ac:dyDescent="0.3">
      <c r="A142" s="112">
        <v>44162</v>
      </c>
      <c r="B142" s="128" t="s">
        <v>174</v>
      </c>
      <c r="C142" s="77" t="s">
        <v>71</v>
      </c>
      <c r="D142" s="77" t="s">
        <v>69</v>
      </c>
      <c r="E142" s="108" t="s">
        <v>175</v>
      </c>
      <c r="F142" s="75">
        <v>5.6</v>
      </c>
      <c r="G142" s="51">
        <v>30</v>
      </c>
      <c r="H142" s="67" t="s">
        <v>14</v>
      </c>
      <c r="I142" s="53">
        <f t="shared" si="143"/>
        <v>168</v>
      </c>
      <c r="J142" s="54">
        <v>7</v>
      </c>
      <c r="K142" s="55">
        <f t="shared" si="187"/>
        <v>0.25000000000000006</v>
      </c>
      <c r="L142" s="56">
        <f t="shared" si="188"/>
        <v>1.4000000000000004</v>
      </c>
      <c r="M142" s="57">
        <f t="shared" si="189"/>
        <v>42.000000000000014</v>
      </c>
      <c r="N142" s="58">
        <f t="shared" si="190"/>
        <v>0.42000000000000015</v>
      </c>
      <c r="O142" s="57">
        <f t="shared" si="191"/>
        <v>2.100000000000001</v>
      </c>
      <c r="P142" s="59">
        <f t="shared" si="192"/>
        <v>0.8400000000000003</v>
      </c>
      <c r="Q142" s="60">
        <f t="shared" si="193"/>
        <v>2.100000000000001</v>
      </c>
      <c r="R142" s="56">
        <f t="shared" si="194"/>
        <v>5.4600000000000026</v>
      </c>
      <c r="S142" s="61">
        <f t="shared" si="195"/>
        <v>36.540000000000013</v>
      </c>
      <c r="T142" s="62"/>
      <c r="U142" s="68">
        <f t="shared" si="196"/>
        <v>672</v>
      </c>
      <c r="V142" s="69">
        <f t="shared" si="197"/>
        <v>139880.15000000002</v>
      </c>
      <c r="W142" s="70">
        <v>4</v>
      </c>
      <c r="X142" s="71">
        <f t="shared" si="176"/>
        <v>168.00000000000006</v>
      </c>
      <c r="Y142" s="72">
        <f t="shared" si="183"/>
        <v>32632.15</v>
      </c>
      <c r="Z142" s="70">
        <f t="shared" si="140"/>
        <v>11</v>
      </c>
      <c r="AA142" s="139">
        <f t="shared" si="186"/>
        <v>840</v>
      </c>
      <c r="AB142" s="113">
        <f t="shared" si="185"/>
        <v>172512.30000000002</v>
      </c>
      <c r="AC142" s="114"/>
    </row>
    <row r="143" spans="1:29" ht="11.5" customHeight="1" x14ac:dyDescent="0.3">
      <c r="A143" s="112">
        <v>44163</v>
      </c>
      <c r="B143" s="128" t="s">
        <v>180</v>
      </c>
      <c r="C143" s="77" t="s">
        <v>107</v>
      </c>
      <c r="D143" s="77" t="s">
        <v>108</v>
      </c>
      <c r="E143" s="108" t="s">
        <v>18</v>
      </c>
      <c r="F143" s="75">
        <v>8.4</v>
      </c>
      <c r="G143" s="51">
        <v>20</v>
      </c>
      <c r="H143" s="67" t="s">
        <v>14</v>
      </c>
      <c r="I143" s="53">
        <f t="shared" si="143"/>
        <v>168</v>
      </c>
      <c r="J143" s="54">
        <v>10.199999999999999</v>
      </c>
      <c r="K143" s="55">
        <f t="shared" si="187"/>
        <v>0.21428571428571416</v>
      </c>
      <c r="L143" s="56">
        <f t="shared" si="188"/>
        <v>1.7999999999999989</v>
      </c>
      <c r="M143" s="57">
        <f t="shared" si="189"/>
        <v>35.999999999999979</v>
      </c>
      <c r="N143" s="58">
        <f t="shared" si="190"/>
        <v>0.35999999999999982</v>
      </c>
      <c r="O143" s="57">
        <f t="shared" si="191"/>
        <v>1.7999999999999989</v>
      </c>
      <c r="P143" s="59">
        <f t="shared" si="192"/>
        <v>0.71999999999999964</v>
      </c>
      <c r="Q143" s="60">
        <f t="shared" si="193"/>
        <v>1.7999999999999989</v>
      </c>
      <c r="R143" s="56">
        <f t="shared" si="194"/>
        <v>4.6799999999999979</v>
      </c>
      <c r="S143" s="61">
        <f t="shared" si="195"/>
        <v>31.319999999999979</v>
      </c>
      <c r="T143" s="62"/>
      <c r="U143" s="68">
        <f t="shared" si="196"/>
        <v>336</v>
      </c>
      <c r="V143" s="69">
        <f t="shared" ref="V143:V160" si="198">V142+U143</f>
        <v>140216.15000000002</v>
      </c>
      <c r="W143" s="70">
        <v>2</v>
      </c>
      <c r="X143" s="71">
        <f t="shared" si="176"/>
        <v>71.999999999999957</v>
      </c>
      <c r="Y143" s="72">
        <f t="shared" si="183"/>
        <v>32704.15</v>
      </c>
      <c r="Z143" s="70">
        <f t="shared" si="140"/>
        <v>11</v>
      </c>
      <c r="AA143" s="139">
        <f t="shared" si="186"/>
        <v>407.99999999999994</v>
      </c>
      <c r="AB143" s="113">
        <f t="shared" si="185"/>
        <v>172920.30000000002</v>
      </c>
      <c r="AC143" s="114"/>
    </row>
    <row r="144" spans="1:29" ht="11.5" customHeight="1" x14ac:dyDescent="0.3">
      <c r="A144" s="112">
        <v>44165</v>
      </c>
      <c r="B144" s="128" t="s">
        <v>181</v>
      </c>
      <c r="C144" s="77" t="s">
        <v>103</v>
      </c>
      <c r="D144" s="77" t="s">
        <v>104</v>
      </c>
      <c r="E144" s="108" t="s">
        <v>18</v>
      </c>
      <c r="F144" s="75">
        <v>8.4</v>
      </c>
      <c r="G144" s="51">
        <v>20</v>
      </c>
      <c r="H144" s="67" t="s">
        <v>14</v>
      </c>
      <c r="I144" s="53">
        <f t="shared" si="143"/>
        <v>168</v>
      </c>
      <c r="J144" s="54">
        <v>10.5</v>
      </c>
      <c r="K144" s="55">
        <f t="shared" si="187"/>
        <v>0.24999999999999994</v>
      </c>
      <c r="L144" s="56">
        <f t="shared" si="188"/>
        <v>2.0999999999999996</v>
      </c>
      <c r="M144" s="57">
        <f t="shared" si="189"/>
        <v>41.999999999999993</v>
      </c>
      <c r="N144" s="58">
        <v>0.41999999999999993</v>
      </c>
      <c r="O144" s="57">
        <v>2.0999999999999996</v>
      </c>
      <c r="P144" s="59">
        <v>0.83999999999999986</v>
      </c>
      <c r="Q144" s="60">
        <v>2.0999999999999996</v>
      </c>
      <c r="R144" s="56">
        <v>5.4599999999999991</v>
      </c>
      <c r="S144" s="61">
        <v>36.539999999999992</v>
      </c>
      <c r="T144" s="62"/>
      <c r="U144" s="68">
        <f t="shared" si="196"/>
        <v>840</v>
      </c>
      <c r="V144" s="69">
        <f t="shared" si="198"/>
        <v>141056.15000000002</v>
      </c>
      <c r="W144" s="70">
        <v>5</v>
      </c>
      <c r="X144" s="71">
        <f t="shared" si="176"/>
        <v>209.99999999999997</v>
      </c>
      <c r="Y144" s="72">
        <f t="shared" si="183"/>
        <v>32914.15</v>
      </c>
      <c r="Z144" s="70">
        <f t="shared" si="140"/>
        <v>11</v>
      </c>
      <c r="AA144" s="139">
        <f t="shared" si="186"/>
        <v>1050</v>
      </c>
      <c r="AB144" s="113">
        <f t="shared" si="185"/>
        <v>173970.30000000002</v>
      </c>
      <c r="AC144" s="114"/>
    </row>
    <row r="145" spans="1:29" ht="11.5" customHeight="1" x14ac:dyDescent="0.3">
      <c r="A145" s="112">
        <v>44165</v>
      </c>
      <c r="B145" s="128" t="s">
        <v>182</v>
      </c>
      <c r="C145" s="77" t="s">
        <v>111</v>
      </c>
      <c r="D145" s="77" t="s">
        <v>112</v>
      </c>
      <c r="E145" s="108" t="s">
        <v>29</v>
      </c>
      <c r="F145" s="75">
        <v>5.45</v>
      </c>
      <c r="G145" s="51">
        <v>220</v>
      </c>
      <c r="H145" s="67" t="s">
        <v>14</v>
      </c>
      <c r="I145" s="53">
        <f t="shared" si="143"/>
        <v>1199</v>
      </c>
      <c r="J145" s="54">
        <v>6</v>
      </c>
      <c r="K145" s="55">
        <f t="shared" si="187"/>
        <v>0.10091743119266051</v>
      </c>
      <c r="L145" s="56">
        <f t="shared" si="188"/>
        <v>0.54999999999999982</v>
      </c>
      <c r="M145" s="57">
        <f t="shared" si="189"/>
        <v>120.99999999999996</v>
      </c>
      <c r="N145" s="58"/>
      <c r="O145" s="57"/>
      <c r="P145" s="59"/>
      <c r="Q145" s="60"/>
      <c r="R145" s="56"/>
      <c r="S145" s="61"/>
      <c r="T145" s="62"/>
      <c r="U145" s="68">
        <f>I145*W145</f>
        <v>5995</v>
      </c>
      <c r="V145" s="69">
        <f t="shared" si="198"/>
        <v>147051.15000000002</v>
      </c>
      <c r="W145" s="70">
        <v>5</v>
      </c>
      <c r="X145" s="71">
        <f t="shared" si="176"/>
        <v>604.99999999999977</v>
      </c>
      <c r="Y145" s="72">
        <f t="shared" si="183"/>
        <v>33519.15</v>
      </c>
      <c r="Z145" s="70">
        <f t="shared" si="140"/>
        <v>11</v>
      </c>
      <c r="AA145" s="139">
        <f t="shared" si="186"/>
        <v>6600</v>
      </c>
      <c r="AB145" s="113">
        <f t="shared" si="185"/>
        <v>180570.30000000002</v>
      </c>
      <c r="AC145" s="114"/>
    </row>
    <row r="146" spans="1:29" ht="11.5" customHeight="1" x14ac:dyDescent="0.3">
      <c r="A146" s="112">
        <v>44165</v>
      </c>
      <c r="B146" s="128" t="s">
        <v>182</v>
      </c>
      <c r="C146" s="77" t="s">
        <v>111</v>
      </c>
      <c r="D146" s="77" t="s">
        <v>112</v>
      </c>
      <c r="E146" s="108" t="s">
        <v>175</v>
      </c>
      <c r="F146" s="75">
        <v>5.6</v>
      </c>
      <c r="G146" s="51">
        <v>30</v>
      </c>
      <c r="H146" s="67" t="s">
        <v>14</v>
      </c>
      <c r="I146" s="53">
        <f t="shared" si="143"/>
        <v>168</v>
      </c>
      <c r="J146" s="54">
        <v>6</v>
      </c>
      <c r="K146" s="55">
        <f t="shared" si="187"/>
        <v>7.1428571428571494E-2</v>
      </c>
      <c r="L146" s="56">
        <f t="shared" si="188"/>
        <v>0.40000000000000036</v>
      </c>
      <c r="M146" s="57">
        <f t="shared" si="189"/>
        <v>12.000000000000011</v>
      </c>
      <c r="N146" s="58"/>
      <c r="O146" s="57"/>
      <c r="P146" s="59"/>
      <c r="Q146" s="60"/>
      <c r="R146" s="56"/>
      <c r="S146" s="61"/>
      <c r="T146" s="62"/>
      <c r="U146" s="68">
        <f t="shared" si="196"/>
        <v>672</v>
      </c>
      <c r="V146" s="69">
        <f t="shared" si="198"/>
        <v>147723.15000000002</v>
      </c>
      <c r="W146" s="70">
        <v>4</v>
      </c>
      <c r="X146" s="71">
        <f t="shared" si="176"/>
        <v>48.000000000000043</v>
      </c>
      <c r="Y146" s="72">
        <f t="shared" si="183"/>
        <v>33567.15</v>
      </c>
      <c r="Z146" s="70">
        <f t="shared" si="140"/>
        <v>11</v>
      </c>
      <c r="AA146" s="139">
        <f t="shared" si="186"/>
        <v>720</v>
      </c>
      <c r="AB146" s="113">
        <f t="shared" si="185"/>
        <v>181290.30000000002</v>
      </c>
      <c r="AC146" s="114"/>
    </row>
    <row r="147" spans="1:29" ht="11.5" customHeight="1" x14ac:dyDescent="0.3">
      <c r="A147" s="112">
        <v>44165</v>
      </c>
      <c r="B147" s="128" t="s">
        <v>182</v>
      </c>
      <c r="C147" s="77" t="s">
        <v>111</v>
      </c>
      <c r="D147" s="77" t="s">
        <v>112</v>
      </c>
      <c r="E147" s="108" t="s">
        <v>34</v>
      </c>
      <c r="F147" s="75">
        <v>0.7</v>
      </c>
      <c r="G147" s="51">
        <v>25</v>
      </c>
      <c r="H147" s="67" t="s">
        <v>14</v>
      </c>
      <c r="I147" s="53">
        <f t="shared" si="143"/>
        <v>17.5</v>
      </c>
      <c r="J147" s="54">
        <v>2.2000000000000002</v>
      </c>
      <c r="K147" s="55">
        <f t="shared" si="187"/>
        <v>2.1428571428571432</v>
      </c>
      <c r="L147" s="56">
        <f t="shared" si="188"/>
        <v>1.5000000000000002</v>
      </c>
      <c r="M147" s="57">
        <f t="shared" si="189"/>
        <v>37.500000000000007</v>
      </c>
      <c r="N147" s="58"/>
      <c r="O147" s="57"/>
      <c r="P147" s="59"/>
      <c r="Q147" s="60"/>
      <c r="R147" s="56"/>
      <c r="S147" s="61"/>
      <c r="T147" s="62"/>
      <c r="U147" s="68">
        <f t="shared" si="196"/>
        <v>87.5</v>
      </c>
      <c r="V147" s="69">
        <f t="shared" si="198"/>
        <v>147810.65000000002</v>
      </c>
      <c r="W147" s="70">
        <v>5</v>
      </c>
      <c r="X147" s="71">
        <f t="shared" si="176"/>
        <v>187.50000000000003</v>
      </c>
      <c r="Y147" s="72">
        <f t="shared" si="183"/>
        <v>33754.65</v>
      </c>
      <c r="Z147" s="70">
        <f t="shared" si="140"/>
        <v>11</v>
      </c>
      <c r="AA147" s="139">
        <f t="shared" si="186"/>
        <v>275</v>
      </c>
      <c r="AB147" s="113">
        <f t="shared" si="185"/>
        <v>181565.30000000002</v>
      </c>
      <c r="AC147" s="114"/>
    </row>
    <row r="148" spans="1:29" ht="11.5" customHeight="1" x14ac:dyDescent="0.3">
      <c r="A148" s="112">
        <v>44165</v>
      </c>
      <c r="B148" s="128" t="s">
        <v>182</v>
      </c>
      <c r="C148" s="77" t="s">
        <v>111</v>
      </c>
      <c r="D148" s="77" t="s">
        <v>112</v>
      </c>
      <c r="E148" s="108" t="s">
        <v>26</v>
      </c>
      <c r="F148" s="75">
        <v>15.5</v>
      </c>
      <c r="G148" s="51">
        <v>5</v>
      </c>
      <c r="H148" s="67" t="s">
        <v>14</v>
      </c>
      <c r="I148" s="53">
        <f t="shared" si="143"/>
        <v>77.5</v>
      </c>
      <c r="J148" s="54">
        <v>18</v>
      </c>
      <c r="K148" s="55">
        <f t="shared" si="187"/>
        <v>0.16129032258064516</v>
      </c>
      <c r="L148" s="56">
        <f t="shared" si="188"/>
        <v>2.5</v>
      </c>
      <c r="M148" s="57">
        <f t="shared" si="189"/>
        <v>12.5</v>
      </c>
      <c r="N148" s="58"/>
      <c r="O148" s="57"/>
      <c r="P148" s="59"/>
      <c r="Q148" s="60"/>
      <c r="R148" s="56"/>
      <c r="S148" s="61"/>
      <c r="T148" s="62"/>
      <c r="U148" s="68">
        <f t="shared" si="196"/>
        <v>155</v>
      </c>
      <c r="V148" s="69">
        <f t="shared" si="198"/>
        <v>147965.65000000002</v>
      </c>
      <c r="W148" s="70">
        <v>2</v>
      </c>
      <c r="X148" s="71">
        <f t="shared" si="176"/>
        <v>25</v>
      </c>
      <c r="Y148" s="72">
        <f t="shared" si="183"/>
        <v>33779.65</v>
      </c>
      <c r="Z148" s="70">
        <f t="shared" si="140"/>
        <v>11</v>
      </c>
      <c r="AA148" s="139">
        <f t="shared" si="186"/>
        <v>180</v>
      </c>
      <c r="AB148" s="113">
        <f t="shared" si="185"/>
        <v>181745.30000000002</v>
      </c>
      <c r="AC148" s="114"/>
    </row>
    <row r="149" spans="1:29" ht="11.5" customHeight="1" x14ac:dyDescent="0.3">
      <c r="A149" s="112">
        <v>44165</v>
      </c>
      <c r="B149" s="128" t="s">
        <v>184</v>
      </c>
      <c r="C149" s="77" t="s">
        <v>111</v>
      </c>
      <c r="D149" s="77" t="s">
        <v>112</v>
      </c>
      <c r="E149" s="108" t="s">
        <v>34</v>
      </c>
      <c r="F149" s="75">
        <v>1</v>
      </c>
      <c r="G149" s="51">
        <v>25</v>
      </c>
      <c r="H149" s="67" t="s">
        <v>14</v>
      </c>
      <c r="I149" s="53">
        <f t="shared" si="143"/>
        <v>25</v>
      </c>
      <c r="J149" s="54">
        <v>2.2000000000000002</v>
      </c>
      <c r="K149" s="55">
        <f t="shared" si="187"/>
        <v>1.2000000000000002</v>
      </c>
      <c r="L149" s="56">
        <f t="shared" si="188"/>
        <v>1.2000000000000002</v>
      </c>
      <c r="M149" s="57">
        <f t="shared" si="189"/>
        <v>30.000000000000004</v>
      </c>
      <c r="N149" s="58"/>
      <c r="O149" s="57"/>
      <c r="P149" s="59"/>
      <c r="Q149" s="60"/>
      <c r="R149" s="56"/>
      <c r="S149" s="61"/>
      <c r="T149" s="62"/>
      <c r="U149" s="68">
        <f t="shared" si="196"/>
        <v>125</v>
      </c>
      <c r="V149" s="69">
        <f t="shared" si="198"/>
        <v>148090.65000000002</v>
      </c>
      <c r="W149" s="70">
        <v>5</v>
      </c>
      <c r="X149" s="71">
        <f t="shared" si="176"/>
        <v>150.00000000000003</v>
      </c>
      <c r="Y149" s="72">
        <f t="shared" si="183"/>
        <v>33929.65</v>
      </c>
      <c r="Z149" s="70">
        <f t="shared" si="140"/>
        <v>11</v>
      </c>
      <c r="AA149" s="139">
        <f t="shared" si="186"/>
        <v>275</v>
      </c>
      <c r="AB149" s="113">
        <f t="shared" si="185"/>
        <v>182020.30000000002</v>
      </c>
      <c r="AC149" s="114"/>
    </row>
    <row r="150" spans="1:29" ht="11.5" customHeight="1" x14ac:dyDescent="0.3">
      <c r="A150" s="112">
        <v>44170</v>
      </c>
      <c r="B150" s="128" t="s">
        <v>185</v>
      </c>
      <c r="C150" s="77" t="s">
        <v>72</v>
      </c>
      <c r="D150" s="77" t="s">
        <v>187</v>
      </c>
      <c r="E150" s="108" t="s">
        <v>40</v>
      </c>
      <c r="F150" s="75">
        <v>4.7</v>
      </c>
      <c r="G150" s="51">
        <v>54</v>
      </c>
      <c r="H150" s="67" t="s">
        <v>14</v>
      </c>
      <c r="I150" s="53">
        <f t="shared" si="143"/>
        <v>253.8</v>
      </c>
      <c r="J150" s="54">
        <v>7.4</v>
      </c>
      <c r="K150" s="55">
        <f t="shared" si="187"/>
        <v>0.57446808510638303</v>
      </c>
      <c r="L150" s="56">
        <f t="shared" si="188"/>
        <v>2.7</v>
      </c>
      <c r="M150" s="57">
        <f t="shared" si="189"/>
        <v>145.80000000000001</v>
      </c>
      <c r="N150" s="58"/>
      <c r="O150" s="57"/>
      <c r="P150" s="59"/>
      <c r="Q150" s="60"/>
      <c r="R150" s="56"/>
      <c r="S150" s="61"/>
      <c r="T150" s="62"/>
      <c r="U150" s="68">
        <f t="shared" si="196"/>
        <v>507.6</v>
      </c>
      <c r="V150" s="69">
        <f t="shared" si="198"/>
        <v>148598.25000000003</v>
      </c>
      <c r="W150" s="70">
        <v>2</v>
      </c>
      <c r="X150" s="71">
        <f t="shared" si="176"/>
        <v>291.60000000000002</v>
      </c>
      <c r="Y150" s="72">
        <f t="shared" si="183"/>
        <v>34221.25</v>
      </c>
      <c r="Z150" s="70">
        <f t="shared" si="140"/>
        <v>12</v>
      </c>
      <c r="AA150" s="139">
        <f t="shared" si="186"/>
        <v>799.2</v>
      </c>
      <c r="AB150" s="113">
        <f t="shared" si="185"/>
        <v>182819.50000000003</v>
      </c>
      <c r="AC150" s="114"/>
    </row>
    <row r="151" spans="1:29" ht="11.5" customHeight="1" x14ac:dyDescent="0.3">
      <c r="A151" s="112">
        <v>44180</v>
      </c>
      <c r="B151" s="128" t="s">
        <v>186</v>
      </c>
      <c r="C151" s="77" t="s">
        <v>71</v>
      </c>
      <c r="D151" s="77" t="s">
        <v>69</v>
      </c>
      <c r="E151" s="108" t="s">
        <v>36</v>
      </c>
      <c r="F151" s="75">
        <v>6.6</v>
      </c>
      <c r="G151" s="51">
        <v>220</v>
      </c>
      <c r="H151" s="67" t="s">
        <v>14</v>
      </c>
      <c r="I151" s="53">
        <f t="shared" si="143"/>
        <v>1452</v>
      </c>
      <c r="J151" s="54">
        <v>7.8</v>
      </c>
      <c r="K151" s="55">
        <f t="shared" si="187"/>
        <v>0.18181818181818185</v>
      </c>
      <c r="L151" s="56">
        <f t="shared" si="188"/>
        <v>1.2000000000000002</v>
      </c>
      <c r="M151" s="57">
        <f t="shared" si="189"/>
        <v>264.00000000000006</v>
      </c>
      <c r="N151" s="58"/>
      <c r="O151" s="57"/>
      <c r="P151" s="59"/>
      <c r="Q151" s="60"/>
      <c r="R151" s="56"/>
      <c r="S151" s="61"/>
      <c r="T151" s="62"/>
      <c r="U151" s="68">
        <f t="shared" si="196"/>
        <v>1452</v>
      </c>
      <c r="V151" s="69">
        <f t="shared" si="198"/>
        <v>150050.25000000003</v>
      </c>
      <c r="W151" s="70">
        <v>1</v>
      </c>
      <c r="X151" s="71">
        <f t="shared" si="176"/>
        <v>264.00000000000006</v>
      </c>
      <c r="Y151" s="72">
        <f t="shared" si="183"/>
        <v>34485.25</v>
      </c>
      <c r="Z151" s="70">
        <f t="shared" si="140"/>
        <v>12</v>
      </c>
      <c r="AA151" s="139">
        <f t="shared" si="186"/>
        <v>1716</v>
      </c>
      <c r="AB151" s="113">
        <f t="shared" si="185"/>
        <v>184535.50000000003</v>
      </c>
      <c r="AC151" s="114"/>
    </row>
    <row r="152" spans="1:29" ht="11.5" customHeight="1" x14ac:dyDescent="0.3">
      <c r="A152" s="112">
        <v>44180</v>
      </c>
      <c r="B152" s="128" t="s">
        <v>186</v>
      </c>
      <c r="C152" s="77" t="s">
        <v>71</v>
      </c>
      <c r="D152" s="77" t="s">
        <v>69</v>
      </c>
      <c r="E152" s="108" t="s">
        <v>75</v>
      </c>
      <c r="F152" s="75">
        <v>10.199999999999999</v>
      </c>
      <c r="G152" s="51">
        <v>20</v>
      </c>
      <c r="H152" s="67" t="s">
        <v>14</v>
      </c>
      <c r="I152" s="53">
        <f t="shared" si="143"/>
        <v>204</v>
      </c>
      <c r="J152" s="54">
        <v>12.8</v>
      </c>
      <c r="K152" s="55">
        <f t="shared" si="187"/>
        <v>0.25490196078431387</v>
      </c>
      <c r="L152" s="56">
        <f t="shared" si="188"/>
        <v>2.6000000000000014</v>
      </c>
      <c r="M152" s="57">
        <f t="shared" si="189"/>
        <v>52.000000000000028</v>
      </c>
      <c r="N152" s="58"/>
      <c r="O152" s="57"/>
      <c r="P152" s="59"/>
      <c r="Q152" s="60"/>
      <c r="R152" s="56"/>
      <c r="S152" s="61"/>
      <c r="T152" s="62"/>
      <c r="U152" s="68">
        <f t="shared" si="196"/>
        <v>408</v>
      </c>
      <c r="V152" s="69">
        <f t="shared" si="198"/>
        <v>150458.25000000003</v>
      </c>
      <c r="W152" s="70">
        <v>2</v>
      </c>
      <c r="X152" s="71">
        <f t="shared" si="176"/>
        <v>104.00000000000006</v>
      </c>
      <c r="Y152" s="72">
        <f t="shared" si="183"/>
        <v>34589.25</v>
      </c>
      <c r="Z152" s="70">
        <f t="shared" si="140"/>
        <v>12</v>
      </c>
      <c r="AA152" s="139">
        <f t="shared" si="186"/>
        <v>512</v>
      </c>
      <c r="AB152" s="113">
        <f t="shared" si="185"/>
        <v>185047.50000000003</v>
      </c>
      <c r="AC152" s="114"/>
    </row>
    <row r="153" spans="1:29" ht="11.5" customHeight="1" x14ac:dyDescent="0.3">
      <c r="A153" s="112">
        <v>44191</v>
      </c>
      <c r="B153" s="128" t="s">
        <v>188</v>
      </c>
      <c r="C153" s="77" t="s">
        <v>83</v>
      </c>
      <c r="D153" s="77" t="s">
        <v>84</v>
      </c>
      <c r="E153" s="108" t="s">
        <v>38</v>
      </c>
      <c r="F153" s="75">
        <v>5.05</v>
      </c>
      <c r="G153" s="51">
        <v>220</v>
      </c>
      <c r="H153" s="67" t="s">
        <v>14</v>
      </c>
      <c r="I153" s="53">
        <f t="shared" si="143"/>
        <v>1111</v>
      </c>
      <c r="J153" s="54">
        <v>6.5</v>
      </c>
      <c r="K153" s="55">
        <f t="shared" si="187"/>
        <v>0.28712871287128716</v>
      </c>
      <c r="L153" s="56">
        <f t="shared" si="188"/>
        <v>1.4500000000000002</v>
      </c>
      <c r="M153" s="57">
        <f t="shared" si="189"/>
        <v>319.00000000000006</v>
      </c>
      <c r="N153" s="58"/>
      <c r="O153" s="57"/>
      <c r="P153" s="59"/>
      <c r="Q153" s="60"/>
      <c r="R153" s="56"/>
      <c r="S153" s="61"/>
      <c r="T153" s="62"/>
      <c r="U153" s="68">
        <f t="shared" si="196"/>
        <v>2222</v>
      </c>
      <c r="V153" s="69">
        <f t="shared" si="198"/>
        <v>152680.25000000003</v>
      </c>
      <c r="W153" s="70">
        <v>2</v>
      </c>
      <c r="X153" s="71">
        <f t="shared" si="176"/>
        <v>638.00000000000011</v>
      </c>
      <c r="Y153" s="72">
        <f t="shared" si="183"/>
        <v>35227.25</v>
      </c>
      <c r="Z153" s="70">
        <f t="shared" si="140"/>
        <v>12</v>
      </c>
      <c r="AA153" s="139">
        <f t="shared" si="186"/>
        <v>2860</v>
      </c>
      <c r="AB153" s="113">
        <f t="shared" si="185"/>
        <v>187907.50000000003</v>
      </c>
      <c r="AC153" s="114"/>
    </row>
    <row r="154" spans="1:29" ht="11.5" customHeight="1" x14ac:dyDescent="0.3">
      <c r="A154" s="112">
        <v>44195</v>
      </c>
      <c r="B154" s="128" t="s">
        <v>189</v>
      </c>
      <c r="C154" s="77" t="s">
        <v>81</v>
      </c>
      <c r="D154" s="77" t="s">
        <v>66</v>
      </c>
      <c r="E154" s="108" t="s">
        <v>36</v>
      </c>
      <c r="F154" s="75">
        <v>6.6</v>
      </c>
      <c r="G154" s="51">
        <v>220</v>
      </c>
      <c r="H154" s="67" t="s">
        <v>14</v>
      </c>
      <c r="I154" s="53">
        <f t="shared" si="143"/>
        <v>1452</v>
      </c>
      <c r="J154" s="54">
        <v>7.8</v>
      </c>
      <c r="K154" s="55">
        <f t="shared" si="187"/>
        <v>0.18181818181818185</v>
      </c>
      <c r="L154" s="56">
        <f t="shared" si="188"/>
        <v>1.2000000000000002</v>
      </c>
      <c r="M154" s="57">
        <f t="shared" si="189"/>
        <v>264.00000000000006</v>
      </c>
      <c r="N154" s="58"/>
      <c r="O154" s="57"/>
      <c r="P154" s="59"/>
      <c r="Q154" s="60"/>
      <c r="R154" s="56"/>
      <c r="S154" s="61"/>
      <c r="T154" s="62"/>
      <c r="U154" s="68">
        <f t="shared" si="196"/>
        <v>4356</v>
      </c>
      <c r="V154" s="69">
        <f t="shared" si="198"/>
        <v>157036.25000000003</v>
      </c>
      <c r="W154" s="70">
        <v>3</v>
      </c>
      <c r="X154" s="71">
        <f t="shared" si="176"/>
        <v>792.00000000000023</v>
      </c>
      <c r="Y154" s="72">
        <f t="shared" si="183"/>
        <v>36019.25</v>
      </c>
      <c r="Z154" s="70">
        <f t="shared" si="140"/>
        <v>12</v>
      </c>
      <c r="AA154" s="139">
        <f t="shared" si="186"/>
        <v>5148</v>
      </c>
      <c r="AB154" s="113">
        <f t="shared" si="185"/>
        <v>193055.50000000003</v>
      </c>
      <c r="AC154" s="114"/>
    </row>
    <row r="155" spans="1:29" ht="11.5" customHeight="1" x14ac:dyDescent="0.3">
      <c r="A155" s="112">
        <v>44195</v>
      </c>
      <c r="B155" s="128" t="s">
        <v>189</v>
      </c>
      <c r="C155" s="77" t="s">
        <v>81</v>
      </c>
      <c r="D155" s="77" t="s">
        <v>66</v>
      </c>
      <c r="E155" s="108" t="s">
        <v>39</v>
      </c>
      <c r="F155" s="75">
        <v>4.7</v>
      </c>
      <c r="G155" s="51">
        <v>54</v>
      </c>
      <c r="H155" s="67" t="s">
        <v>14</v>
      </c>
      <c r="I155" s="53">
        <f t="shared" si="143"/>
        <v>253.8</v>
      </c>
      <c r="J155" s="54">
        <v>7.5</v>
      </c>
      <c r="K155" s="55">
        <f t="shared" si="187"/>
        <v>0.5957446808510638</v>
      </c>
      <c r="L155" s="56">
        <f t="shared" si="188"/>
        <v>2.8</v>
      </c>
      <c r="M155" s="57">
        <f t="shared" si="189"/>
        <v>151.19999999999999</v>
      </c>
      <c r="N155" s="58"/>
      <c r="O155" s="57"/>
      <c r="P155" s="59"/>
      <c r="Q155" s="60"/>
      <c r="R155" s="56"/>
      <c r="S155" s="61"/>
      <c r="T155" s="62"/>
      <c r="U155" s="68">
        <f t="shared" si="196"/>
        <v>253.8</v>
      </c>
      <c r="V155" s="69">
        <f t="shared" si="198"/>
        <v>157290.05000000002</v>
      </c>
      <c r="W155" s="70">
        <v>1</v>
      </c>
      <c r="X155" s="71">
        <f t="shared" si="176"/>
        <v>151.19999999999999</v>
      </c>
      <c r="Y155" s="72">
        <f t="shared" si="183"/>
        <v>36170.449999999997</v>
      </c>
      <c r="Z155" s="70">
        <f t="shared" si="140"/>
        <v>12</v>
      </c>
      <c r="AA155" s="139">
        <f t="shared" si="186"/>
        <v>405</v>
      </c>
      <c r="AB155" s="113">
        <f t="shared" si="185"/>
        <v>193460.5</v>
      </c>
      <c r="AC155" s="114"/>
    </row>
    <row r="156" spans="1:29" ht="11.5" customHeight="1" x14ac:dyDescent="0.3">
      <c r="A156" s="112">
        <v>44195</v>
      </c>
      <c r="B156" s="128" t="s">
        <v>189</v>
      </c>
      <c r="C156" s="77" t="s">
        <v>81</v>
      </c>
      <c r="D156" s="77" t="s">
        <v>66</v>
      </c>
      <c r="E156" s="108" t="s">
        <v>26</v>
      </c>
      <c r="F156" s="75">
        <v>15.5</v>
      </c>
      <c r="G156" s="51">
        <v>5</v>
      </c>
      <c r="H156" s="67" t="s">
        <v>14</v>
      </c>
      <c r="I156" s="53">
        <f t="shared" si="143"/>
        <v>77.5</v>
      </c>
      <c r="J156" s="54">
        <v>18.5</v>
      </c>
      <c r="K156" s="55">
        <f t="shared" si="187"/>
        <v>0.19354838709677419</v>
      </c>
      <c r="L156" s="56">
        <f t="shared" si="188"/>
        <v>3</v>
      </c>
      <c r="M156" s="57">
        <f t="shared" si="189"/>
        <v>15</v>
      </c>
      <c r="N156" s="58"/>
      <c r="O156" s="57"/>
      <c r="P156" s="59"/>
      <c r="Q156" s="60"/>
      <c r="R156" s="56"/>
      <c r="S156" s="61"/>
      <c r="T156" s="62"/>
      <c r="U156" s="68">
        <f t="shared" si="196"/>
        <v>465</v>
      </c>
      <c r="V156" s="69">
        <f t="shared" si="198"/>
        <v>157755.05000000002</v>
      </c>
      <c r="W156" s="70">
        <v>6</v>
      </c>
      <c r="X156" s="71">
        <f t="shared" si="176"/>
        <v>90</v>
      </c>
      <c r="Y156" s="72">
        <f t="shared" si="183"/>
        <v>36260.449999999997</v>
      </c>
      <c r="Z156" s="70">
        <f t="shared" si="140"/>
        <v>12</v>
      </c>
      <c r="AA156" s="139">
        <f t="shared" si="186"/>
        <v>555</v>
      </c>
      <c r="AB156" s="113">
        <f t="shared" si="185"/>
        <v>194015.5</v>
      </c>
      <c r="AC156" s="114"/>
    </row>
    <row r="157" spans="1:29" ht="11.5" customHeight="1" x14ac:dyDescent="0.3">
      <c r="A157" s="112">
        <v>44196</v>
      </c>
      <c r="B157" s="128" t="s">
        <v>190</v>
      </c>
      <c r="C157" s="77" t="s">
        <v>111</v>
      </c>
      <c r="D157" s="77" t="s">
        <v>112</v>
      </c>
      <c r="E157" s="108" t="s">
        <v>29</v>
      </c>
      <c r="F157" s="75">
        <v>5.45</v>
      </c>
      <c r="G157" s="51">
        <v>220</v>
      </c>
      <c r="H157" s="67" t="s">
        <v>14</v>
      </c>
      <c r="I157" s="53">
        <f t="shared" si="143"/>
        <v>1199</v>
      </c>
      <c r="J157" s="54">
        <v>7</v>
      </c>
      <c r="K157" s="55">
        <f t="shared" si="187"/>
        <v>0.2844036697247706</v>
      </c>
      <c r="L157" s="56">
        <f t="shared" si="188"/>
        <v>1.5499999999999998</v>
      </c>
      <c r="M157" s="57">
        <f t="shared" si="189"/>
        <v>340.99999999999994</v>
      </c>
      <c r="N157" s="58"/>
      <c r="O157" s="57"/>
      <c r="P157" s="59"/>
      <c r="Q157" s="60"/>
      <c r="R157" s="56"/>
      <c r="S157" s="61"/>
      <c r="T157" s="62"/>
      <c r="U157" s="68">
        <f t="shared" si="196"/>
        <v>5995</v>
      </c>
      <c r="V157" s="69">
        <f t="shared" si="198"/>
        <v>163750.05000000002</v>
      </c>
      <c r="W157" s="70">
        <v>5</v>
      </c>
      <c r="X157" s="71">
        <f t="shared" si="176"/>
        <v>1704.9999999999998</v>
      </c>
      <c r="Y157" s="72">
        <f t="shared" si="183"/>
        <v>37965.449999999997</v>
      </c>
      <c r="Z157" s="70">
        <f t="shared" si="140"/>
        <v>12</v>
      </c>
      <c r="AA157" s="139">
        <f t="shared" si="186"/>
        <v>7700</v>
      </c>
      <c r="AB157" s="113">
        <f t="shared" si="185"/>
        <v>201715.5</v>
      </c>
      <c r="AC157" s="114"/>
    </row>
    <row r="158" spans="1:29" ht="11.5" customHeight="1" x14ac:dyDescent="0.3">
      <c r="A158" s="112">
        <v>44196</v>
      </c>
      <c r="B158" s="128" t="s">
        <v>190</v>
      </c>
      <c r="C158" s="77" t="s">
        <v>111</v>
      </c>
      <c r="D158" s="77" t="s">
        <v>112</v>
      </c>
      <c r="E158" s="108" t="s">
        <v>191</v>
      </c>
      <c r="F158" s="75">
        <v>5.6</v>
      </c>
      <c r="G158" s="51">
        <v>30</v>
      </c>
      <c r="H158" s="67" t="s">
        <v>14</v>
      </c>
      <c r="I158" s="53">
        <f t="shared" si="143"/>
        <v>168</v>
      </c>
      <c r="J158" s="54">
        <v>7</v>
      </c>
      <c r="K158" s="55">
        <f t="shared" si="187"/>
        <v>0.25000000000000006</v>
      </c>
      <c r="L158" s="56">
        <f t="shared" si="188"/>
        <v>1.4000000000000004</v>
      </c>
      <c r="M158" s="57">
        <f t="shared" si="189"/>
        <v>42.000000000000014</v>
      </c>
      <c r="N158" s="58"/>
      <c r="O158" s="57"/>
      <c r="P158" s="59"/>
      <c r="Q158" s="60"/>
      <c r="R158" s="56"/>
      <c r="S158" s="61"/>
      <c r="T158" s="62"/>
      <c r="U158" s="68">
        <f t="shared" si="196"/>
        <v>1344</v>
      </c>
      <c r="V158" s="69">
        <f t="shared" si="198"/>
        <v>165094.05000000002</v>
      </c>
      <c r="W158" s="70">
        <v>8</v>
      </c>
      <c r="X158" s="71">
        <f t="shared" si="176"/>
        <v>336.00000000000011</v>
      </c>
      <c r="Y158" s="72">
        <f t="shared" si="183"/>
        <v>38301.449999999997</v>
      </c>
      <c r="Z158" s="70">
        <f t="shared" si="140"/>
        <v>12</v>
      </c>
      <c r="AA158" s="139">
        <f t="shared" si="186"/>
        <v>1680</v>
      </c>
      <c r="AB158" s="113">
        <f t="shared" si="185"/>
        <v>203395.5</v>
      </c>
      <c r="AC158" s="114"/>
    </row>
    <row r="159" spans="1:29" ht="11.5" customHeight="1" x14ac:dyDescent="0.3">
      <c r="A159" s="112">
        <v>44196</v>
      </c>
      <c r="B159" s="128" t="s">
        <v>190</v>
      </c>
      <c r="C159" s="77" t="s">
        <v>111</v>
      </c>
      <c r="D159" s="77" t="s">
        <v>112</v>
      </c>
      <c r="E159" s="108" t="s">
        <v>34</v>
      </c>
      <c r="F159" s="75">
        <v>1</v>
      </c>
      <c r="G159" s="51">
        <v>25</v>
      </c>
      <c r="H159" s="67" t="s">
        <v>14</v>
      </c>
      <c r="I159" s="53">
        <f t="shared" si="143"/>
        <v>25</v>
      </c>
      <c r="J159" s="54">
        <v>2.2000000000000002</v>
      </c>
      <c r="K159" s="55">
        <f t="shared" si="187"/>
        <v>1.2000000000000002</v>
      </c>
      <c r="L159" s="56">
        <f t="shared" si="188"/>
        <v>1.2000000000000002</v>
      </c>
      <c r="M159" s="57">
        <f t="shared" si="189"/>
        <v>30.000000000000004</v>
      </c>
      <c r="N159" s="58"/>
      <c r="O159" s="57"/>
      <c r="P159" s="59"/>
      <c r="Q159" s="60"/>
      <c r="R159" s="56"/>
      <c r="S159" s="61"/>
      <c r="T159" s="62"/>
      <c r="U159" s="68">
        <f t="shared" si="196"/>
        <v>250</v>
      </c>
      <c r="V159" s="69">
        <f t="shared" si="198"/>
        <v>165344.05000000002</v>
      </c>
      <c r="W159" s="70">
        <v>10</v>
      </c>
      <c r="X159" s="71">
        <f t="shared" si="176"/>
        <v>300.00000000000006</v>
      </c>
      <c r="Y159" s="72">
        <f t="shared" si="183"/>
        <v>38601.449999999997</v>
      </c>
      <c r="Z159" s="70">
        <f t="shared" si="140"/>
        <v>12</v>
      </c>
      <c r="AA159" s="139">
        <f t="shared" si="186"/>
        <v>550</v>
      </c>
      <c r="AB159" s="113">
        <f t="shared" si="185"/>
        <v>203945.5</v>
      </c>
      <c r="AC159" s="114"/>
    </row>
    <row r="160" spans="1:29" ht="11.5" customHeight="1" x14ac:dyDescent="0.3">
      <c r="A160" s="112">
        <v>44196</v>
      </c>
      <c r="B160" s="128" t="s">
        <v>190</v>
      </c>
      <c r="C160" s="77" t="s">
        <v>111</v>
      </c>
      <c r="D160" s="77" t="s">
        <v>112</v>
      </c>
      <c r="E160" s="108" t="s">
        <v>26</v>
      </c>
      <c r="F160" s="75">
        <v>15.5</v>
      </c>
      <c r="G160" s="51">
        <v>5</v>
      </c>
      <c r="H160" s="67" t="s">
        <v>14</v>
      </c>
      <c r="I160" s="53">
        <f t="shared" si="143"/>
        <v>77.5</v>
      </c>
      <c r="J160" s="54">
        <v>19</v>
      </c>
      <c r="K160" s="55">
        <f t="shared" si="187"/>
        <v>0.22580645161290322</v>
      </c>
      <c r="L160" s="56">
        <f t="shared" si="188"/>
        <v>3.5</v>
      </c>
      <c r="M160" s="57">
        <f t="shared" si="189"/>
        <v>17.5</v>
      </c>
      <c r="N160" s="58"/>
      <c r="O160" s="57"/>
      <c r="P160" s="59"/>
      <c r="Q160" s="60"/>
      <c r="R160" s="56"/>
      <c r="S160" s="61"/>
      <c r="T160" s="62"/>
      <c r="U160" s="68">
        <f t="shared" si="196"/>
        <v>155</v>
      </c>
      <c r="V160" s="69">
        <f t="shared" si="198"/>
        <v>165499.05000000002</v>
      </c>
      <c r="W160" s="70">
        <v>2</v>
      </c>
      <c r="X160" s="71">
        <f t="shared" si="176"/>
        <v>35</v>
      </c>
      <c r="Y160" s="72">
        <f t="shared" si="183"/>
        <v>38636.449999999997</v>
      </c>
      <c r="Z160" s="70">
        <f t="shared" si="140"/>
        <v>12</v>
      </c>
      <c r="AA160" s="139">
        <f t="shared" si="186"/>
        <v>190</v>
      </c>
      <c r="AB160" s="113">
        <f t="shared" si="185"/>
        <v>204135.5</v>
      </c>
      <c r="AC160" s="114"/>
    </row>
    <row r="161" spans="1:29" ht="11.5" customHeight="1" x14ac:dyDescent="0.3">
      <c r="A161" s="112">
        <v>44200</v>
      </c>
      <c r="B161" s="128" t="s">
        <v>194</v>
      </c>
      <c r="C161" s="77" t="s">
        <v>198</v>
      </c>
      <c r="D161" s="77" t="s">
        <v>199</v>
      </c>
      <c r="E161" s="108" t="s">
        <v>200</v>
      </c>
      <c r="F161" s="75">
        <v>27</v>
      </c>
      <c r="G161" s="51">
        <v>22</v>
      </c>
      <c r="H161" s="67" t="s">
        <v>14</v>
      </c>
      <c r="I161" s="53">
        <f t="shared" si="143"/>
        <v>594</v>
      </c>
      <c r="J161" s="54">
        <v>35</v>
      </c>
      <c r="K161" s="55">
        <f t="shared" ref="K161:K176" si="199">(J161-F161)/F161</f>
        <v>0.29629629629629628</v>
      </c>
      <c r="L161" s="56">
        <f t="shared" ref="L161:L176" si="200">J161-F161</f>
        <v>8</v>
      </c>
      <c r="M161" s="57">
        <f t="shared" ref="M161:M176" si="201">L161*G161</f>
        <v>176</v>
      </c>
      <c r="N161" s="58"/>
      <c r="O161" s="57"/>
      <c r="P161" s="59"/>
      <c r="Q161" s="60"/>
      <c r="R161" s="56"/>
      <c r="S161" s="61"/>
      <c r="T161" s="62"/>
      <c r="U161" s="68">
        <f t="shared" si="196"/>
        <v>1188</v>
      </c>
      <c r="V161" s="69">
        <f t="shared" ref="V161:V208" si="202">V160+U161</f>
        <v>166687.05000000002</v>
      </c>
      <c r="W161" s="70">
        <v>2</v>
      </c>
      <c r="X161" s="71">
        <f t="shared" ref="X161:X231" si="203">M161*W161</f>
        <v>352</v>
      </c>
      <c r="Y161" s="72">
        <f t="shared" ref="Y161:Y208" si="204">Y160+X161</f>
        <v>38988.449999999997</v>
      </c>
      <c r="Z161" s="70">
        <f t="shared" ref="Z161:Z208" si="205">MONTH(A161)</f>
        <v>1</v>
      </c>
      <c r="AA161" s="139">
        <f t="shared" ref="AA161:AA176" si="206">U161+X161</f>
        <v>1540</v>
      </c>
      <c r="AB161" s="113">
        <f t="shared" ref="AB161:AB176" si="207">V161+Y161</f>
        <v>205675.5</v>
      </c>
      <c r="AC161" s="114"/>
    </row>
    <row r="162" spans="1:29" ht="11.5" customHeight="1" x14ac:dyDescent="0.3">
      <c r="A162" s="112">
        <v>44200</v>
      </c>
      <c r="B162" s="128" t="s">
        <v>194</v>
      </c>
      <c r="C162" s="77" t="s">
        <v>198</v>
      </c>
      <c r="D162" s="77" t="s">
        <v>199</v>
      </c>
      <c r="E162" s="108" t="s">
        <v>201</v>
      </c>
      <c r="F162" s="75">
        <v>4.7</v>
      </c>
      <c r="G162" s="51">
        <v>54</v>
      </c>
      <c r="H162" s="67" t="s">
        <v>14</v>
      </c>
      <c r="I162" s="53">
        <f t="shared" si="143"/>
        <v>253.8</v>
      </c>
      <c r="J162" s="54">
        <v>7.5</v>
      </c>
      <c r="K162" s="55">
        <f t="shared" si="199"/>
        <v>0.5957446808510638</v>
      </c>
      <c r="L162" s="56">
        <f t="shared" si="200"/>
        <v>2.8</v>
      </c>
      <c r="M162" s="57">
        <f t="shared" si="201"/>
        <v>151.19999999999999</v>
      </c>
      <c r="N162" s="58"/>
      <c r="O162" s="57"/>
      <c r="P162" s="59"/>
      <c r="Q162" s="60"/>
      <c r="R162" s="56"/>
      <c r="S162" s="61"/>
      <c r="T162" s="62"/>
      <c r="U162" s="68">
        <f t="shared" si="196"/>
        <v>507.6</v>
      </c>
      <c r="V162" s="69">
        <f t="shared" si="202"/>
        <v>167194.65000000002</v>
      </c>
      <c r="W162" s="70">
        <v>2</v>
      </c>
      <c r="X162" s="71">
        <f t="shared" si="203"/>
        <v>302.39999999999998</v>
      </c>
      <c r="Y162" s="72">
        <f t="shared" si="204"/>
        <v>39290.85</v>
      </c>
      <c r="Z162" s="70">
        <f t="shared" si="205"/>
        <v>1</v>
      </c>
      <c r="AA162" s="139">
        <f t="shared" si="206"/>
        <v>810</v>
      </c>
      <c r="AB162" s="113">
        <f t="shared" si="207"/>
        <v>206485.50000000003</v>
      </c>
      <c r="AC162" s="114"/>
    </row>
    <row r="163" spans="1:29" ht="11.5" customHeight="1" x14ac:dyDescent="0.3">
      <c r="A163" s="112">
        <v>44200</v>
      </c>
      <c r="B163" s="128" t="s">
        <v>194</v>
      </c>
      <c r="C163" s="77" t="s">
        <v>198</v>
      </c>
      <c r="D163" s="77" t="s">
        <v>199</v>
      </c>
      <c r="E163" s="108" t="s">
        <v>40</v>
      </c>
      <c r="F163" s="75">
        <v>4.7</v>
      </c>
      <c r="G163" s="51">
        <v>54</v>
      </c>
      <c r="H163" s="67" t="s">
        <v>14</v>
      </c>
      <c r="I163" s="53">
        <f t="shared" si="143"/>
        <v>253.8</v>
      </c>
      <c r="J163" s="54">
        <v>7.5</v>
      </c>
      <c r="K163" s="55">
        <f t="shared" si="199"/>
        <v>0.5957446808510638</v>
      </c>
      <c r="L163" s="56">
        <f t="shared" si="200"/>
        <v>2.8</v>
      </c>
      <c r="M163" s="57">
        <f t="shared" si="201"/>
        <v>151.19999999999999</v>
      </c>
      <c r="N163" s="58"/>
      <c r="O163" s="57"/>
      <c r="P163" s="59"/>
      <c r="Q163" s="60"/>
      <c r="R163" s="56"/>
      <c r="S163" s="61"/>
      <c r="T163" s="62"/>
      <c r="U163" s="68">
        <f t="shared" ref="U163:U176" si="208">I163*W163</f>
        <v>253.8</v>
      </c>
      <c r="V163" s="69">
        <f t="shared" si="202"/>
        <v>167448.45000000001</v>
      </c>
      <c r="W163" s="70">
        <v>1</v>
      </c>
      <c r="X163" s="71">
        <f t="shared" si="203"/>
        <v>151.19999999999999</v>
      </c>
      <c r="Y163" s="72">
        <f t="shared" si="204"/>
        <v>39442.049999999996</v>
      </c>
      <c r="Z163" s="70">
        <f t="shared" si="205"/>
        <v>1</v>
      </c>
      <c r="AA163" s="139">
        <f t="shared" si="206"/>
        <v>405</v>
      </c>
      <c r="AB163" s="113">
        <f t="shared" si="207"/>
        <v>206890.5</v>
      </c>
      <c r="AC163" s="114"/>
    </row>
    <row r="164" spans="1:29" ht="11.5" customHeight="1" x14ac:dyDescent="0.3">
      <c r="A164" s="112">
        <v>44200</v>
      </c>
      <c r="B164" s="128" t="s">
        <v>194</v>
      </c>
      <c r="C164" s="77" t="s">
        <v>198</v>
      </c>
      <c r="D164" s="77" t="s">
        <v>199</v>
      </c>
      <c r="E164" s="108" t="s">
        <v>202</v>
      </c>
      <c r="F164" s="75">
        <v>13</v>
      </c>
      <c r="G164" s="51">
        <v>200</v>
      </c>
      <c r="H164" s="67" t="s">
        <v>14</v>
      </c>
      <c r="I164" s="53">
        <f t="shared" si="143"/>
        <v>2600</v>
      </c>
      <c r="J164" s="54">
        <v>14.8</v>
      </c>
      <c r="K164" s="55">
        <f t="shared" si="199"/>
        <v>0.13846153846153852</v>
      </c>
      <c r="L164" s="56">
        <f t="shared" si="200"/>
        <v>1.8000000000000007</v>
      </c>
      <c r="M164" s="57">
        <f t="shared" si="201"/>
        <v>360.00000000000011</v>
      </c>
      <c r="N164" s="58"/>
      <c r="O164" s="57"/>
      <c r="P164" s="59"/>
      <c r="Q164" s="60"/>
      <c r="R164" s="56"/>
      <c r="S164" s="61"/>
      <c r="T164" s="62"/>
      <c r="U164" s="68">
        <f t="shared" si="208"/>
        <v>5200</v>
      </c>
      <c r="V164" s="69">
        <f t="shared" si="202"/>
        <v>172648.45</v>
      </c>
      <c r="W164" s="70">
        <v>2</v>
      </c>
      <c r="X164" s="71">
        <f t="shared" si="203"/>
        <v>720.00000000000023</v>
      </c>
      <c r="Y164" s="72">
        <f t="shared" si="204"/>
        <v>40162.049999999996</v>
      </c>
      <c r="Z164" s="70">
        <f t="shared" si="205"/>
        <v>1</v>
      </c>
      <c r="AA164" s="139">
        <f t="shared" si="206"/>
        <v>5920</v>
      </c>
      <c r="AB164" s="113">
        <f t="shared" si="207"/>
        <v>212810.5</v>
      </c>
      <c r="AC164" s="114"/>
    </row>
    <row r="165" spans="1:29" ht="11.5" customHeight="1" x14ac:dyDescent="0.3">
      <c r="A165" s="112">
        <v>44200</v>
      </c>
      <c r="B165" s="128" t="s">
        <v>194</v>
      </c>
      <c r="C165" s="77" t="s">
        <v>198</v>
      </c>
      <c r="D165" s="77" t="s">
        <v>199</v>
      </c>
      <c r="E165" s="108" t="s">
        <v>203</v>
      </c>
      <c r="F165" s="75">
        <v>28</v>
      </c>
      <c r="G165" s="51">
        <v>1</v>
      </c>
      <c r="H165" s="67" t="s">
        <v>14</v>
      </c>
      <c r="I165" s="53">
        <f t="shared" si="143"/>
        <v>28</v>
      </c>
      <c r="J165" s="54">
        <v>45</v>
      </c>
      <c r="K165" s="55">
        <f t="shared" si="199"/>
        <v>0.6071428571428571</v>
      </c>
      <c r="L165" s="56">
        <f t="shared" si="200"/>
        <v>17</v>
      </c>
      <c r="M165" s="57">
        <f t="shared" si="201"/>
        <v>17</v>
      </c>
      <c r="N165" s="58"/>
      <c r="O165" s="57"/>
      <c r="P165" s="59"/>
      <c r="Q165" s="60"/>
      <c r="R165" s="56"/>
      <c r="S165" s="61"/>
      <c r="T165" s="62"/>
      <c r="U165" s="68">
        <f t="shared" si="208"/>
        <v>84</v>
      </c>
      <c r="V165" s="69">
        <f t="shared" si="202"/>
        <v>172732.45</v>
      </c>
      <c r="W165" s="70">
        <v>3</v>
      </c>
      <c r="X165" s="71">
        <f t="shared" si="203"/>
        <v>51</v>
      </c>
      <c r="Y165" s="72">
        <f t="shared" si="204"/>
        <v>40213.049999999996</v>
      </c>
      <c r="Z165" s="70">
        <f t="shared" si="205"/>
        <v>1</v>
      </c>
      <c r="AA165" s="139">
        <f t="shared" si="206"/>
        <v>135</v>
      </c>
      <c r="AB165" s="113">
        <f t="shared" si="207"/>
        <v>212945.5</v>
      </c>
      <c r="AC165" s="114"/>
    </row>
    <row r="166" spans="1:29" ht="11.5" customHeight="1" x14ac:dyDescent="0.3">
      <c r="A166" s="112">
        <v>44200</v>
      </c>
      <c r="B166" s="128" t="s">
        <v>194</v>
      </c>
      <c r="C166" s="77" t="s">
        <v>198</v>
      </c>
      <c r="D166" s="77" t="s">
        <v>199</v>
      </c>
      <c r="E166" s="108" t="s">
        <v>204</v>
      </c>
      <c r="F166" s="75">
        <v>22</v>
      </c>
      <c r="G166" s="51">
        <v>5</v>
      </c>
      <c r="H166" s="67" t="s">
        <v>14</v>
      </c>
      <c r="I166" s="53">
        <f t="shared" si="143"/>
        <v>110</v>
      </c>
      <c r="J166" s="54">
        <v>26</v>
      </c>
      <c r="K166" s="55">
        <f t="shared" si="199"/>
        <v>0.18181818181818182</v>
      </c>
      <c r="L166" s="56">
        <f t="shared" si="200"/>
        <v>4</v>
      </c>
      <c r="M166" s="57">
        <f t="shared" si="201"/>
        <v>20</v>
      </c>
      <c r="N166" s="58"/>
      <c r="O166" s="57"/>
      <c r="P166" s="59"/>
      <c r="Q166" s="60"/>
      <c r="R166" s="56"/>
      <c r="S166" s="61"/>
      <c r="T166" s="62"/>
      <c r="U166" s="68">
        <f t="shared" si="208"/>
        <v>110</v>
      </c>
      <c r="V166" s="69">
        <f t="shared" si="202"/>
        <v>172842.45</v>
      </c>
      <c r="W166" s="70">
        <v>1</v>
      </c>
      <c r="X166" s="71">
        <f t="shared" si="203"/>
        <v>20</v>
      </c>
      <c r="Y166" s="72">
        <f t="shared" si="204"/>
        <v>40233.049999999996</v>
      </c>
      <c r="Z166" s="70">
        <f t="shared" si="205"/>
        <v>1</v>
      </c>
      <c r="AA166" s="139">
        <f t="shared" si="206"/>
        <v>130</v>
      </c>
      <c r="AB166" s="113">
        <f t="shared" si="207"/>
        <v>213075.5</v>
      </c>
      <c r="AC166" s="114"/>
    </row>
    <row r="167" spans="1:29" ht="11.5" customHeight="1" x14ac:dyDescent="0.3">
      <c r="A167" s="112">
        <v>44200</v>
      </c>
      <c r="B167" s="128" t="s">
        <v>194</v>
      </c>
      <c r="C167" s="77" t="s">
        <v>198</v>
      </c>
      <c r="D167" s="77" t="s">
        <v>199</v>
      </c>
      <c r="E167" s="108" t="s">
        <v>205</v>
      </c>
      <c r="F167" s="75">
        <v>290</v>
      </c>
      <c r="G167" s="51">
        <v>1</v>
      </c>
      <c r="H167" s="67"/>
      <c r="I167" s="53">
        <f t="shared" si="143"/>
        <v>290</v>
      </c>
      <c r="J167" s="54">
        <v>380</v>
      </c>
      <c r="K167" s="55">
        <f t="shared" si="199"/>
        <v>0.31034482758620691</v>
      </c>
      <c r="L167" s="56">
        <f t="shared" si="200"/>
        <v>90</v>
      </c>
      <c r="M167" s="57">
        <f t="shared" si="201"/>
        <v>90</v>
      </c>
      <c r="N167" s="58"/>
      <c r="O167" s="57"/>
      <c r="P167" s="59"/>
      <c r="Q167" s="60"/>
      <c r="R167" s="56"/>
      <c r="S167" s="61"/>
      <c r="T167" s="62"/>
      <c r="U167" s="68">
        <f t="shared" si="208"/>
        <v>290</v>
      </c>
      <c r="V167" s="69">
        <f t="shared" si="202"/>
        <v>173132.45</v>
      </c>
      <c r="W167" s="70">
        <v>1</v>
      </c>
      <c r="X167" s="71">
        <f t="shared" si="203"/>
        <v>90</v>
      </c>
      <c r="Y167" s="72">
        <f t="shared" si="204"/>
        <v>40323.049999999996</v>
      </c>
      <c r="Z167" s="70">
        <f t="shared" si="205"/>
        <v>1</v>
      </c>
      <c r="AA167" s="139">
        <f t="shared" si="206"/>
        <v>380</v>
      </c>
      <c r="AB167" s="113">
        <f t="shared" si="207"/>
        <v>213455.5</v>
      </c>
      <c r="AC167" s="114"/>
    </row>
    <row r="168" spans="1:29" ht="11.5" customHeight="1" x14ac:dyDescent="0.3">
      <c r="A168" s="112">
        <v>44200</v>
      </c>
      <c r="B168" s="128" t="s">
        <v>194</v>
      </c>
      <c r="C168" s="77" t="s">
        <v>198</v>
      </c>
      <c r="D168" s="77" t="s">
        <v>199</v>
      </c>
      <c r="E168" s="108" t="s">
        <v>206</v>
      </c>
      <c r="F168" s="75">
        <v>30</v>
      </c>
      <c r="G168" s="51">
        <v>5</v>
      </c>
      <c r="H168" s="67" t="s">
        <v>14</v>
      </c>
      <c r="I168" s="53">
        <f t="shared" si="143"/>
        <v>150</v>
      </c>
      <c r="J168" s="54">
        <v>36</v>
      </c>
      <c r="K168" s="55">
        <f t="shared" si="199"/>
        <v>0.2</v>
      </c>
      <c r="L168" s="56">
        <f t="shared" si="200"/>
        <v>6</v>
      </c>
      <c r="M168" s="57">
        <f t="shared" si="201"/>
        <v>30</v>
      </c>
      <c r="N168" s="58"/>
      <c r="O168" s="57"/>
      <c r="P168" s="59"/>
      <c r="Q168" s="60"/>
      <c r="R168" s="56"/>
      <c r="S168" s="61"/>
      <c r="T168" s="62"/>
      <c r="U168" s="68">
        <f t="shared" si="208"/>
        <v>150</v>
      </c>
      <c r="V168" s="69">
        <f t="shared" si="202"/>
        <v>173282.45</v>
      </c>
      <c r="W168" s="70">
        <v>1</v>
      </c>
      <c r="X168" s="71">
        <f t="shared" si="203"/>
        <v>30</v>
      </c>
      <c r="Y168" s="72">
        <f t="shared" si="204"/>
        <v>40353.049999999996</v>
      </c>
      <c r="Z168" s="70">
        <f t="shared" si="205"/>
        <v>1</v>
      </c>
      <c r="AA168" s="139">
        <f t="shared" si="206"/>
        <v>180</v>
      </c>
      <c r="AB168" s="113">
        <f t="shared" si="207"/>
        <v>213635.5</v>
      </c>
      <c r="AC168" s="114"/>
    </row>
    <row r="169" spans="1:29" ht="11.5" customHeight="1" x14ac:dyDescent="0.3">
      <c r="A169" s="112">
        <v>44200</v>
      </c>
      <c r="B169" s="128" t="s">
        <v>194</v>
      </c>
      <c r="C169" s="77" t="s">
        <v>198</v>
      </c>
      <c r="D169" s="77" t="s">
        <v>199</v>
      </c>
      <c r="E169" s="108" t="s">
        <v>207</v>
      </c>
      <c r="F169" s="75">
        <v>38</v>
      </c>
      <c r="G169" s="51">
        <v>1</v>
      </c>
      <c r="H169" s="67"/>
      <c r="I169" s="53">
        <f t="shared" si="143"/>
        <v>38</v>
      </c>
      <c r="J169" s="54">
        <v>48</v>
      </c>
      <c r="K169" s="55">
        <f t="shared" si="199"/>
        <v>0.26315789473684209</v>
      </c>
      <c r="L169" s="56">
        <f t="shared" si="200"/>
        <v>10</v>
      </c>
      <c r="M169" s="57">
        <f t="shared" si="201"/>
        <v>10</v>
      </c>
      <c r="N169" s="58"/>
      <c r="O169" s="57"/>
      <c r="P169" s="59"/>
      <c r="Q169" s="60"/>
      <c r="R169" s="56"/>
      <c r="S169" s="61"/>
      <c r="T169" s="62"/>
      <c r="U169" s="68">
        <f t="shared" si="208"/>
        <v>114</v>
      </c>
      <c r="V169" s="69">
        <f t="shared" si="202"/>
        <v>173396.45</v>
      </c>
      <c r="W169" s="70">
        <v>3</v>
      </c>
      <c r="X169" s="71">
        <f t="shared" si="203"/>
        <v>30</v>
      </c>
      <c r="Y169" s="72">
        <f t="shared" si="204"/>
        <v>40383.049999999996</v>
      </c>
      <c r="Z169" s="70">
        <f t="shared" si="205"/>
        <v>1</v>
      </c>
      <c r="AA169" s="139">
        <f t="shared" si="206"/>
        <v>144</v>
      </c>
      <c r="AB169" s="113">
        <f t="shared" si="207"/>
        <v>213779.5</v>
      </c>
      <c r="AC169" s="114"/>
    </row>
    <row r="170" spans="1:29" ht="11.5" customHeight="1" x14ac:dyDescent="0.3">
      <c r="A170" s="112">
        <v>44200</v>
      </c>
      <c r="B170" s="128" t="s">
        <v>194</v>
      </c>
      <c r="C170" s="77" t="s">
        <v>198</v>
      </c>
      <c r="D170" s="77" t="s">
        <v>199</v>
      </c>
      <c r="E170" s="108" t="s">
        <v>208</v>
      </c>
      <c r="F170" s="75">
        <v>29</v>
      </c>
      <c r="G170" s="51">
        <v>10</v>
      </c>
      <c r="H170" s="67" t="s">
        <v>14</v>
      </c>
      <c r="I170" s="53">
        <f t="shared" si="143"/>
        <v>290</v>
      </c>
      <c r="J170" s="54">
        <v>36</v>
      </c>
      <c r="K170" s="55">
        <f t="shared" si="199"/>
        <v>0.2413793103448276</v>
      </c>
      <c r="L170" s="56">
        <f t="shared" si="200"/>
        <v>7</v>
      </c>
      <c r="M170" s="57">
        <f t="shared" si="201"/>
        <v>70</v>
      </c>
      <c r="N170" s="58"/>
      <c r="O170" s="57"/>
      <c r="P170" s="59"/>
      <c r="Q170" s="60"/>
      <c r="R170" s="56"/>
      <c r="S170" s="61"/>
      <c r="T170" s="62"/>
      <c r="U170" s="68">
        <f t="shared" si="208"/>
        <v>290</v>
      </c>
      <c r="V170" s="69">
        <f t="shared" si="202"/>
        <v>173686.45</v>
      </c>
      <c r="W170" s="70">
        <v>1</v>
      </c>
      <c r="X170" s="71">
        <f t="shared" si="203"/>
        <v>70</v>
      </c>
      <c r="Y170" s="72">
        <f t="shared" si="204"/>
        <v>40453.049999999996</v>
      </c>
      <c r="Z170" s="70">
        <f t="shared" si="205"/>
        <v>1</v>
      </c>
      <c r="AA170" s="139">
        <f t="shared" si="206"/>
        <v>360</v>
      </c>
      <c r="AB170" s="113">
        <f t="shared" si="207"/>
        <v>214139.5</v>
      </c>
      <c r="AC170" s="114"/>
    </row>
    <row r="171" spans="1:29" ht="11.5" customHeight="1" x14ac:dyDescent="0.3">
      <c r="A171" s="112">
        <v>44200</v>
      </c>
      <c r="B171" s="128" t="s">
        <v>194</v>
      </c>
      <c r="C171" s="77" t="s">
        <v>198</v>
      </c>
      <c r="D171" s="77" t="s">
        <v>199</v>
      </c>
      <c r="E171" s="108" t="s">
        <v>31</v>
      </c>
      <c r="F171" s="75">
        <v>15.5</v>
      </c>
      <c r="G171" s="51">
        <v>5</v>
      </c>
      <c r="H171" s="67" t="s">
        <v>14</v>
      </c>
      <c r="I171" s="53">
        <f t="shared" si="143"/>
        <v>77.5</v>
      </c>
      <c r="J171" s="54">
        <v>19</v>
      </c>
      <c r="K171" s="55">
        <f t="shared" si="199"/>
        <v>0.22580645161290322</v>
      </c>
      <c r="L171" s="56">
        <f t="shared" si="200"/>
        <v>3.5</v>
      </c>
      <c r="M171" s="57">
        <f t="shared" si="201"/>
        <v>17.5</v>
      </c>
      <c r="N171" s="58"/>
      <c r="O171" s="57"/>
      <c r="P171" s="59"/>
      <c r="Q171" s="60"/>
      <c r="R171" s="56"/>
      <c r="S171" s="61"/>
      <c r="T171" s="62"/>
      <c r="U171" s="68">
        <f t="shared" si="208"/>
        <v>77.5</v>
      </c>
      <c r="V171" s="69">
        <f t="shared" si="202"/>
        <v>173763.95</v>
      </c>
      <c r="W171" s="70">
        <v>1</v>
      </c>
      <c r="X171" s="71">
        <f t="shared" si="203"/>
        <v>17.5</v>
      </c>
      <c r="Y171" s="72">
        <f t="shared" si="204"/>
        <v>40470.549999999996</v>
      </c>
      <c r="Z171" s="70">
        <f t="shared" si="205"/>
        <v>1</v>
      </c>
      <c r="AA171" s="139">
        <f t="shared" si="206"/>
        <v>95</v>
      </c>
      <c r="AB171" s="113">
        <f t="shared" si="207"/>
        <v>214234.5</v>
      </c>
      <c r="AC171" s="114"/>
    </row>
    <row r="172" spans="1:29" ht="11.5" customHeight="1" x14ac:dyDescent="0.3">
      <c r="A172" s="112">
        <v>44200</v>
      </c>
      <c r="B172" s="128" t="s">
        <v>194</v>
      </c>
      <c r="C172" s="77" t="s">
        <v>198</v>
      </c>
      <c r="D172" s="77" t="s">
        <v>199</v>
      </c>
      <c r="E172" s="108" t="s">
        <v>209</v>
      </c>
      <c r="F172" s="75">
        <v>60</v>
      </c>
      <c r="G172" s="51">
        <v>4</v>
      </c>
      <c r="H172" s="67" t="s">
        <v>14</v>
      </c>
      <c r="I172" s="53">
        <f t="shared" si="143"/>
        <v>240</v>
      </c>
      <c r="J172" s="54">
        <v>75</v>
      </c>
      <c r="K172" s="55">
        <f t="shared" si="199"/>
        <v>0.25</v>
      </c>
      <c r="L172" s="56">
        <f t="shared" si="200"/>
        <v>15</v>
      </c>
      <c r="M172" s="57">
        <f t="shared" si="201"/>
        <v>60</v>
      </c>
      <c r="N172" s="58"/>
      <c r="O172" s="57"/>
      <c r="P172" s="59"/>
      <c r="Q172" s="60"/>
      <c r="R172" s="56"/>
      <c r="S172" s="61"/>
      <c r="T172" s="62"/>
      <c r="U172" s="68">
        <f t="shared" si="208"/>
        <v>240</v>
      </c>
      <c r="V172" s="69">
        <f t="shared" si="202"/>
        <v>174003.95</v>
      </c>
      <c r="W172" s="70">
        <v>1</v>
      </c>
      <c r="X172" s="71">
        <f t="shared" si="203"/>
        <v>60</v>
      </c>
      <c r="Y172" s="72">
        <f t="shared" si="204"/>
        <v>40530.549999999996</v>
      </c>
      <c r="Z172" s="70">
        <f t="shared" si="205"/>
        <v>1</v>
      </c>
      <c r="AA172" s="139">
        <f t="shared" si="206"/>
        <v>300</v>
      </c>
      <c r="AB172" s="113">
        <f t="shared" si="207"/>
        <v>214534.5</v>
      </c>
      <c r="AC172" s="114"/>
    </row>
    <row r="173" spans="1:29" ht="11.5" customHeight="1" x14ac:dyDescent="0.3">
      <c r="A173" s="112">
        <v>44207</v>
      </c>
      <c r="B173" s="128" t="s">
        <v>195</v>
      </c>
      <c r="C173" s="77" t="s">
        <v>111</v>
      </c>
      <c r="D173" s="77" t="s">
        <v>112</v>
      </c>
      <c r="E173" s="108" t="s">
        <v>210</v>
      </c>
      <c r="F173" s="75">
        <v>7.5</v>
      </c>
      <c r="G173" s="51">
        <v>6</v>
      </c>
      <c r="H173" s="67" t="s">
        <v>14</v>
      </c>
      <c r="I173" s="53">
        <v>0</v>
      </c>
      <c r="J173" s="54">
        <v>0</v>
      </c>
      <c r="K173" s="55">
        <f t="shared" si="199"/>
        <v>-1</v>
      </c>
      <c r="L173" s="56">
        <f t="shared" si="200"/>
        <v>-7.5</v>
      </c>
      <c r="M173" s="57">
        <f t="shared" si="201"/>
        <v>-45</v>
      </c>
      <c r="N173" s="58"/>
      <c r="O173" s="57"/>
      <c r="P173" s="59"/>
      <c r="Q173" s="60"/>
      <c r="R173" s="56"/>
      <c r="S173" s="61"/>
      <c r="T173" s="62"/>
      <c r="U173" s="68">
        <f t="shared" si="208"/>
        <v>0</v>
      </c>
      <c r="V173" s="69">
        <f t="shared" si="202"/>
        <v>174003.95</v>
      </c>
      <c r="W173" s="70">
        <v>1</v>
      </c>
      <c r="X173" s="141">
        <v>0</v>
      </c>
      <c r="Y173" s="72">
        <f t="shared" si="204"/>
        <v>40530.549999999996</v>
      </c>
      <c r="Z173" s="70">
        <f t="shared" si="205"/>
        <v>1</v>
      </c>
      <c r="AA173" s="142">
        <f t="shared" si="206"/>
        <v>0</v>
      </c>
      <c r="AB173" s="113">
        <f t="shared" si="207"/>
        <v>214534.5</v>
      </c>
      <c r="AC173" s="143" t="s">
        <v>212</v>
      </c>
    </row>
    <row r="174" spans="1:29" ht="11.5" customHeight="1" x14ac:dyDescent="0.3">
      <c r="A174" s="112">
        <v>44204</v>
      </c>
      <c r="B174" s="128" t="s">
        <v>196</v>
      </c>
      <c r="C174" s="77" t="s">
        <v>198</v>
      </c>
      <c r="D174" s="77" t="s">
        <v>199</v>
      </c>
      <c r="E174" s="108" t="s">
        <v>211</v>
      </c>
      <c r="F174" s="75">
        <v>39</v>
      </c>
      <c r="G174" s="51">
        <v>1</v>
      </c>
      <c r="H174" s="67"/>
      <c r="I174" s="53">
        <f t="shared" ref="I174:I176" si="209">G174*F174</f>
        <v>39</v>
      </c>
      <c r="J174" s="54">
        <v>49</v>
      </c>
      <c r="K174" s="55">
        <f t="shared" si="199"/>
        <v>0.25641025641025639</v>
      </c>
      <c r="L174" s="56">
        <f t="shared" si="200"/>
        <v>10</v>
      </c>
      <c r="M174" s="57">
        <f t="shared" si="201"/>
        <v>10</v>
      </c>
      <c r="N174" s="58"/>
      <c r="O174" s="57"/>
      <c r="P174" s="59"/>
      <c r="Q174" s="60"/>
      <c r="R174" s="56"/>
      <c r="S174" s="61"/>
      <c r="T174" s="62"/>
      <c r="U174" s="68">
        <f t="shared" si="208"/>
        <v>39</v>
      </c>
      <c r="V174" s="69">
        <f t="shared" si="202"/>
        <v>174042.95</v>
      </c>
      <c r="W174" s="70">
        <v>1</v>
      </c>
      <c r="X174" s="71">
        <f t="shared" si="203"/>
        <v>10</v>
      </c>
      <c r="Y174" s="72">
        <f t="shared" si="204"/>
        <v>40540.549999999996</v>
      </c>
      <c r="Z174" s="70">
        <f t="shared" si="205"/>
        <v>1</v>
      </c>
      <c r="AA174" s="139">
        <f t="shared" si="206"/>
        <v>49</v>
      </c>
      <c r="AB174" s="113">
        <f t="shared" si="207"/>
        <v>214583.5</v>
      </c>
      <c r="AC174" s="114"/>
    </row>
    <row r="175" spans="1:29" ht="11.5" customHeight="1" x14ac:dyDescent="0.3">
      <c r="A175" s="112">
        <v>44205</v>
      </c>
      <c r="B175" s="128" t="s">
        <v>197</v>
      </c>
      <c r="C175" s="77" t="s">
        <v>81</v>
      </c>
      <c r="D175" s="77" t="s">
        <v>66</v>
      </c>
      <c r="E175" s="108" t="s">
        <v>42</v>
      </c>
      <c r="F175" s="75">
        <v>1</v>
      </c>
      <c r="G175" s="51">
        <v>25</v>
      </c>
      <c r="H175" s="67" t="s">
        <v>14</v>
      </c>
      <c r="I175" s="53">
        <f t="shared" si="209"/>
        <v>25</v>
      </c>
      <c r="J175" s="54">
        <v>2</v>
      </c>
      <c r="K175" s="55">
        <f t="shared" si="199"/>
        <v>1</v>
      </c>
      <c r="L175" s="56">
        <f t="shared" si="200"/>
        <v>1</v>
      </c>
      <c r="M175" s="57">
        <f t="shared" si="201"/>
        <v>25</v>
      </c>
      <c r="N175" s="58"/>
      <c r="O175" s="57"/>
      <c r="P175" s="59"/>
      <c r="Q175" s="60"/>
      <c r="R175" s="56"/>
      <c r="S175" s="61"/>
      <c r="T175" s="62"/>
      <c r="U175" s="68">
        <f t="shared" si="208"/>
        <v>125</v>
      </c>
      <c r="V175" s="69">
        <f t="shared" si="202"/>
        <v>174167.95</v>
      </c>
      <c r="W175" s="70">
        <v>5</v>
      </c>
      <c r="X175" s="71">
        <f t="shared" si="203"/>
        <v>125</v>
      </c>
      <c r="Y175" s="72">
        <f t="shared" si="204"/>
        <v>40665.549999999996</v>
      </c>
      <c r="Z175" s="70">
        <f t="shared" si="205"/>
        <v>1</v>
      </c>
      <c r="AA175" s="139">
        <f t="shared" si="206"/>
        <v>250</v>
      </c>
      <c r="AB175" s="113">
        <f t="shared" si="207"/>
        <v>214833.5</v>
      </c>
      <c r="AC175" s="114"/>
    </row>
    <row r="176" spans="1:29" ht="11.5" customHeight="1" x14ac:dyDescent="0.3">
      <c r="A176" s="112">
        <v>44205</v>
      </c>
      <c r="B176" s="128" t="s">
        <v>197</v>
      </c>
      <c r="C176" s="77" t="s">
        <v>81</v>
      </c>
      <c r="D176" s="77" t="s">
        <v>66</v>
      </c>
      <c r="E176" s="108" t="s">
        <v>228</v>
      </c>
      <c r="F176" s="75">
        <v>28</v>
      </c>
      <c r="G176" s="51">
        <v>1</v>
      </c>
      <c r="H176" s="67"/>
      <c r="I176" s="53">
        <f t="shared" si="209"/>
        <v>28</v>
      </c>
      <c r="J176" s="54">
        <v>45</v>
      </c>
      <c r="K176" s="55">
        <f t="shared" si="199"/>
        <v>0.6071428571428571</v>
      </c>
      <c r="L176" s="56">
        <f t="shared" si="200"/>
        <v>17</v>
      </c>
      <c r="M176" s="57">
        <f t="shared" si="201"/>
        <v>17</v>
      </c>
      <c r="N176" s="58"/>
      <c r="O176" s="57"/>
      <c r="P176" s="59"/>
      <c r="Q176" s="60"/>
      <c r="R176" s="56"/>
      <c r="S176" s="61"/>
      <c r="T176" s="62"/>
      <c r="U176" s="68">
        <f t="shared" si="208"/>
        <v>56</v>
      </c>
      <c r="V176" s="69">
        <f t="shared" si="202"/>
        <v>174223.95</v>
      </c>
      <c r="W176" s="70">
        <v>2</v>
      </c>
      <c r="X176" s="71">
        <f t="shared" si="203"/>
        <v>34</v>
      </c>
      <c r="Y176" s="72">
        <f t="shared" si="204"/>
        <v>40699.549999999996</v>
      </c>
      <c r="Z176" s="70">
        <f t="shared" si="205"/>
        <v>1</v>
      </c>
      <c r="AA176" s="139">
        <f t="shared" si="206"/>
        <v>90</v>
      </c>
      <c r="AB176" s="113">
        <f t="shared" si="207"/>
        <v>214923.5</v>
      </c>
      <c r="AC176" s="114"/>
    </row>
    <row r="177" spans="1:29" ht="11.5" customHeight="1" x14ac:dyDescent="0.3">
      <c r="A177" s="112">
        <v>44214</v>
      </c>
      <c r="B177" s="128" t="s">
        <v>226</v>
      </c>
      <c r="C177" s="77" t="s">
        <v>198</v>
      </c>
      <c r="D177" s="77" t="s">
        <v>199</v>
      </c>
      <c r="E177" s="108" t="s">
        <v>227</v>
      </c>
      <c r="F177" s="75">
        <v>8.4</v>
      </c>
      <c r="G177" s="51">
        <v>20</v>
      </c>
      <c r="H177" s="67" t="s">
        <v>14</v>
      </c>
      <c r="I177" s="53">
        <f t="shared" ref="I177:I201" si="210">G177*F177</f>
        <v>168</v>
      </c>
      <c r="J177" s="54">
        <v>11.8</v>
      </c>
      <c r="K177" s="55">
        <f t="shared" ref="K177:K201" si="211">(J177-F177)/F177</f>
        <v>0.40476190476190477</v>
      </c>
      <c r="L177" s="56">
        <f t="shared" ref="L177:L201" si="212">J177-F177</f>
        <v>3.4000000000000004</v>
      </c>
      <c r="M177" s="57">
        <f t="shared" ref="M177:M201" si="213">L177*G177</f>
        <v>68</v>
      </c>
      <c r="N177" s="58"/>
      <c r="O177" s="57"/>
      <c r="P177" s="59"/>
      <c r="Q177" s="60"/>
      <c r="R177" s="56"/>
      <c r="S177" s="61"/>
      <c r="T177" s="62"/>
      <c r="U177" s="68">
        <f t="shared" ref="U177:U201" si="214">I177*W177</f>
        <v>336</v>
      </c>
      <c r="V177" s="69">
        <f t="shared" si="202"/>
        <v>174559.95</v>
      </c>
      <c r="W177" s="70">
        <v>2</v>
      </c>
      <c r="X177" s="71">
        <f t="shared" si="203"/>
        <v>136</v>
      </c>
      <c r="Y177" s="72">
        <f t="shared" si="204"/>
        <v>40835.549999999996</v>
      </c>
      <c r="Z177" s="70">
        <f t="shared" si="205"/>
        <v>1</v>
      </c>
      <c r="AA177" s="139">
        <f t="shared" ref="AA177:AA201" si="215">U177+X177</f>
        <v>472</v>
      </c>
      <c r="AB177" s="113">
        <f t="shared" ref="AB177:AB208" si="216">V177+Y177</f>
        <v>215395.5</v>
      </c>
      <c r="AC177" s="114"/>
    </row>
    <row r="178" spans="1:29" ht="11.5" customHeight="1" x14ac:dyDescent="0.3">
      <c r="A178" s="112">
        <v>44214</v>
      </c>
      <c r="B178" s="128" t="s">
        <v>226</v>
      </c>
      <c r="C178" s="77" t="s">
        <v>198</v>
      </c>
      <c r="D178" s="77" t="s">
        <v>199</v>
      </c>
      <c r="E178" s="108" t="s">
        <v>201</v>
      </c>
      <c r="F178" s="75">
        <v>4.7</v>
      </c>
      <c r="G178" s="51">
        <v>54</v>
      </c>
      <c r="H178" s="67" t="s">
        <v>14</v>
      </c>
      <c r="I178" s="53">
        <f t="shared" si="210"/>
        <v>253.8</v>
      </c>
      <c r="J178" s="54">
        <v>7.5</v>
      </c>
      <c r="K178" s="55">
        <f t="shared" si="211"/>
        <v>0.5957446808510638</v>
      </c>
      <c r="L178" s="56">
        <f t="shared" si="212"/>
        <v>2.8</v>
      </c>
      <c r="M178" s="57">
        <f t="shared" si="213"/>
        <v>151.19999999999999</v>
      </c>
      <c r="N178" s="58"/>
      <c r="O178" s="57"/>
      <c r="P178" s="59"/>
      <c r="Q178" s="60"/>
      <c r="R178" s="56"/>
      <c r="S178" s="61"/>
      <c r="T178" s="62"/>
      <c r="U178" s="68">
        <f t="shared" si="214"/>
        <v>253.8</v>
      </c>
      <c r="V178" s="69">
        <f t="shared" si="202"/>
        <v>174813.75</v>
      </c>
      <c r="W178" s="70">
        <v>1</v>
      </c>
      <c r="X178" s="71">
        <f t="shared" si="203"/>
        <v>151.19999999999999</v>
      </c>
      <c r="Y178" s="72">
        <f t="shared" si="204"/>
        <v>40986.749999999993</v>
      </c>
      <c r="Z178" s="70">
        <f t="shared" si="205"/>
        <v>1</v>
      </c>
      <c r="AA178" s="139">
        <f t="shared" si="215"/>
        <v>405</v>
      </c>
      <c r="AB178" s="113">
        <f t="shared" si="216"/>
        <v>215800.5</v>
      </c>
      <c r="AC178" s="114"/>
    </row>
    <row r="179" spans="1:29" ht="11.5" customHeight="1" x14ac:dyDescent="0.3">
      <c r="A179" s="112">
        <v>44214</v>
      </c>
      <c r="B179" s="128" t="s">
        <v>226</v>
      </c>
      <c r="C179" s="77" t="s">
        <v>198</v>
      </c>
      <c r="D179" s="77" t="s">
        <v>199</v>
      </c>
      <c r="E179" s="108" t="s">
        <v>40</v>
      </c>
      <c r="F179" s="75">
        <v>4.7</v>
      </c>
      <c r="G179" s="51">
        <v>54</v>
      </c>
      <c r="H179" s="67" t="s">
        <v>14</v>
      </c>
      <c r="I179" s="53">
        <f t="shared" si="210"/>
        <v>253.8</v>
      </c>
      <c r="J179" s="54">
        <v>7.5</v>
      </c>
      <c r="K179" s="55">
        <f t="shared" si="211"/>
        <v>0.5957446808510638</v>
      </c>
      <c r="L179" s="56">
        <f t="shared" si="212"/>
        <v>2.8</v>
      </c>
      <c r="M179" s="57">
        <f t="shared" si="213"/>
        <v>151.19999999999999</v>
      </c>
      <c r="N179" s="58"/>
      <c r="O179" s="57"/>
      <c r="P179" s="59"/>
      <c r="Q179" s="60"/>
      <c r="R179" s="56"/>
      <c r="S179" s="61"/>
      <c r="T179" s="62"/>
      <c r="U179" s="68">
        <f t="shared" si="214"/>
        <v>253.8</v>
      </c>
      <c r="V179" s="69">
        <f t="shared" si="202"/>
        <v>175067.55</v>
      </c>
      <c r="W179" s="70">
        <v>1</v>
      </c>
      <c r="X179" s="71">
        <f t="shared" si="203"/>
        <v>151.19999999999999</v>
      </c>
      <c r="Y179" s="72">
        <f t="shared" si="204"/>
        <v>41137.94999999999</v>
      </c>
      <c r="Z179" s="70">
        <f t="shared" si="205"/>
        <v>1</v>
      </c>
      <c r="AA179" s="139">
        <f t="shared" si="215"/>
        <v>405</v>
      </c>
      <c r="AB179" s="113">
        <f t="shared" si="216"/>
        <v>216205.49999999997</v>
      </c>
      <c r="AC179" s="114"/>
    </row>
    <row r="180" spans="1:29" ht="11.5" customHeight="1" x14ac:dyDescent="0.3">
      <c r="A180" s="112">
        <v>44214</v>
      </c>
      <c r="B180" s="128" t="s">
        <v>226</v>
      </c>
      <c r="C180" s="77" t="s">
        <v>198</v>
      </c>
      <c r="D180" s="77" t="s">
        <v>199</v>
      </c>
      <c r="E180" s="108" t="s">
        <v>204</v>
      </c>
      <c r="F180" s="75">
        <v>22</v>
      </c>
      <c r="G180" s="51">
        <v>5</v>
      </c>
      <c r="H180" s="67" t="s">
        <v>14</v>
      </c>
      <c r="I180" s="53">
        <f t="shared" si="210"/>
        <v>110</v>
      </c>
      <c r="J180" s="54">
        <v>26</v>
      </c>
      <c r="K180" s="55">
        <f t="shared" si="211"/>
        <v>0.18181818181818182</v>
      </c>
      <c r="L180" s="56">
        <f t="shared" si="212"/>
        <v>4</v>
      </c>
      <c r="M180" s="57">
        <f t="shared" si="213"/>
        <v>20</v>
      </c>
      <c r="N180" s="58"/>
      <c r="O180" s="57"/>
      <c r="P180" s="59"/>
      <c r="Q180" s="60"/>
      <c r="R180" s="56"/>
      <c r="S180" s="61"/>
      <c r="T180" s="62"/>
      <c r="U180" s="68">
        <f t="shared" si="214"/>
        <v>110</v>
      </c>
      <c r="V180" s="69">
        <f t="shared" si="202"/>
        <v>175177.55</v>
      </c>
      <c r="W180" s="70">
        <v>1</v>
      </c>
      <c r="X180" s="71">
        <f t="shared" si="203"/>
        <v>20</v>
      </c>
      <c r="Y180" s="72">
        <f t="shared" si="204"/>
        <v>41157.94999999999</v>
      </c>
      <c r="Z180" s="70">
        <f t="shared" si="205"/>
        <v>1</v>
      </c>
      <c r="AA180" s="139">
        <f t="shared" si="215"/>
        <v>130</v>
      </c>
      <c r="AB180" s="113">
        <f t="shared" si="216"/>
        <v>216335.49999999997</v>
      </c>
      <c r="AC180" s="114"/>
    </row>
    <row r="181" spans="1:29" ht="11.5" customHeight="1" x14ac:dyDescent="0.3">
      <c r="A181" s="112">
        <v>44214</v>
      </c>
      <c r="B181" s="128" t="s">
        <v>226</v>
      </c>
      <c r="C181" s="77" t="s">
        <v>198</v>
      </c>
      <c r="D181" s="77" t="s">
        <v>199</v>
      </c>
      <c r="E181" s="108" t="s">
        <v>228</v>
      </c>
      <c r="F181" s="75">
        <v>28</v>
      </c>
      <c r="G181" s="51">
        <v>1</v>
      </c>
      <c r="H181" s="67"/>
      <c r="I181" s="53">
        <f t="shared" si="210"/>
        <v>28</v>
      </c>
      <c r="J181" s="54">
        <v>45</v>
      </c>
      <c r="K181" s="55">
        <f t="shared" si="211"/>
        <v>0.6071428571428571</v>
      </c>
      <c r="L181" s="56">
        <f t="shared" si="212"/>
        <v>17</v>
      </c>
      <c r="M181" s="57">
        <f t="shared" si="213"/>
        <v>17</v>
      </c>
      <c r="N181" s="58"/>
      <c r="O181" s="57"/>
      <c r="P181" s="59"/>
      <c r="Q181" s="60"/>
      <c r="R181" s="56"/>
      <c r="S181" s="61"/>
      <c r="T181" s="62"/>
      <c r="U181" s="68">
        <f t="shared" si="214"/>
        <v>56</v>
      </c>
      <c r="V181" s="69">
        <f t="shared" si="202"/>
        <v>175233.55</v>
      </c>
      <c r="W181" s="70">
        <v>2</v>
      </c>
      <c r="X181" s="71">
        <f t="shared" si="203"/>
        <v>34</v>
      </c>
      <c r="Y181" s="72">
        <f t="shared" si="204"/>
        <v>41191.94999999999</v>
      </c>
      <c r="Z181" s="70">
        <f t="shared" si="205"/>
        <v>1</v>
      </c>
      <c r="AA181" s="139">
        <f t="shared" si="215"/>
        <v>90</v>
      </c>
      <c r="AB181" s="113">
        <f t="shared" si="216"/>
        <v>216425.49999999997</v>
      </c>
      <c r="AC181" s="114"/>
    </row>
    <row r="182" spans="1:29" ht="11.5" customHeight="1" x14ac:dyDescent="0.3">
      <c r="A182" s="112">
        <v>44214</v>
      </c>
      <c r="B182" s="128" t="s">
        <v>226</v>
      </c>
      <c r="C182" s="77" t="s">
        <v>198</v>
      </c>
      <c r="D182" s="77" t="s">
        <v>199</v>
      </c>
      <c r="E182" s="108" t="s">
        <v>31</v>
      </c>
      <c r="F182" s="75">
        <v>15.5</v>
      </c>
      <c r="G182" s="51">
        <v>5</v>
      </c>
      <c r="H182" s="67" t="s">
        <v>14</v>
      </c>
      <c r="I182" s="53">
        <f t="shared" si="210"/>
        <v>77.5</v>
      </c>
      <c r="J182" s="54">
        <v>19</v>
      </c>
      <c r="K182" s="55">
        <f t="shared" si="211"/>
        <v>0.22580645161290322</v>
      </c>
      <c r="L182" s="56">
        <f t="shared" si="212"/>
        <v>3.5</v>
      </c>
      <c r="M182" s="57">
        <f t="shared" si="213"/>
        <v>17.5</v>
      </c>
      <c r="N182" s="58"/>
      <c r="O182" s="57"/>
      <c r="P182" s="59"/>
      <c r="Q182" s="60"/>
      <c r="R182" s="56"/>
      <c r="S182" s="61"/>
      <c r="T182" s="62"/>
      <c r="U182" s="68">
        <f t="shared" si="214"/>
        <v>155</v>
      </c>
      <c r="V182" s="69">
        <f t="shared" si="202"/>
        <v>175388.55</v>
      </c>
      <c r="W182" s="70">
        <v>2</v>
      </c>
      <c r="X182" s="71">
        <f t="shared" si="203"/>
        <v>35</v>
      </c>
      <c r="Y182" s="72">
        <f t="shared" si="204"/>
        <v>41226.94999999999</v>
      </c>
      <c r="Z182" s="70">
        <f t="shared" si="205"/>
        <v>1</v>
      </c>
      <c r="AA182" s="139">
        <f t="shared" si="215"/>
        <v>190</v>
      </c>
      <c r="AB182" s="113">
        <f t="shared" si="216"/>
        <v>216615.49999999997</v>
      </c>
      <c r="AC182" s="114"/>
    </row>
    <row r="183" spans="1:29" ht="11.5" customHeight="1" x14ac:dyDescent="0.3">
      <c r="A183" s="112">
        <v>44214</v>
      </c>
      <c r="B183" s="128" t="s">
        <v>226</v>
      </c>
      <c r="C183" s="77" t="s">
        <v>198</v>
      </c>
      <c r="D183" s="77" t="s">
        <v>199</v>
      </c>
      <c r="E183" s="108" t="s">
        <v>29</v>
      </c>
      <c r="F183" s="75">
        <v>5.45</v>
      </c>
      <c r="G183" s="51">
        <v>220</v>
      </c>
      <c r="H183" s="67" t="s">
        <v>14</v>
      </c>
      <c r="I183" s="53">
        <f t="shared" si="210"/>
        <v>1199</v>
      </c>
      <c r="J183" s="54">
        <v>7.8</v>
      </c>
      <c r="K183" s="55">
        <f t="shared" si="211"/>
        <v>0.43119266055045863</v>
      </c>
      <c r="L183" s="56">
        <f t="shared" si="212"/>
        <v>2.3499999999999996</v>
      </c>
      <c r="M183" s="57">
        <f t="shared" si="213"/>
        <v>516.99999999999989</v>
      </c>
      <c r="N183" s="58"/>
      <c r="O183" s="57"/>
      <c r="P183" s="59"/>
      <c r="Q183" s="60"/>
      <c r="R183" s="56"/>
      <c r="S183" s="61"/>
      <c r="T183" s="62"/>
      <c r="U183" s="68">
        <f t="shared" si="214"/>
        <v>1199</v>
      </c>
      <c r="V183" s="69">
        <f t="shared" si="202"/>
        <v>176587.55</v>
      </c>
      <c r="W183" s="70">
        <v>1</v>
      </c>
      <c r="X183" s="71">
        <f t="shared" si="203"/>
        <v>516.99999999999989</v>
      </c>
      <c r="Y183" s="72">
        <f t="shared" si="204"/>
        <v>41743.94999999999</v>
      </c>
      <c r="Z183" s="70">
        <f t="shared" si="205"/>
        <v>1</v>
      </c>
      <c r="AA183" s="139">
        <f t="shared" si="215"/>
        <v>1716</v>
      </c>
      <c r="AB183" s="113">
        <f t="shared" si="216"/>
        <v>218331.49999999997</v>
      </c>
      <c r="AC183" s="114"/>
    </row>
    <row r="184" spans="1:29" ht="11.5" customHeight="1" x14ac:dyDescent="0.3">
      <c r="A184" s="112">
        <v>44223</v>
      </c>
      <c r="B184" s="128" t="s">
        <v>230</v>
      </c>
      <c r="C184" s="77" t="s">
        <v>81</v>
      </c>
      <c r="D184" s="77" t="s">
        <v>66</v>
      </c>
      <c r="E184" s="108" t="s">
        <v>36</v>
      </c>
      <c r="F184" s="75">
        <v>6.6</v>
      </c>
      <c r="G184" s="51">
        <v>220</v>
      </c>
      <c r="H184" s="67" t="s">
        <v>14</v>
      </c>
      <c r="I184" s="53">
        <f t="shared" si="210"/>
        <v>1452</v>
      </c>
      <c r="J184" s="54">
        <v>7.7</v>
      </c>
      <c r="K184" s="55">
        <f t="shared" si="211"/>
        <v>0.16666666666666677</v>
      </c>
      <c r="L184" s="56">
        <f t="shared" si="212"/>
        <v>1.1000000000000005</v>
      </c>
      <c r="M184" s="57">
        <f t="shared" si="213"/>
        <v>242.00000000000011</v>
      </c>
      <c r="N184" s="58"/>
      <c r="O184" s="57"/>
      <c r="P184" s="59"/>
      <c r="Q184" s="60"/>
      <c r="R184" s="56"/>
      <c r="S184" s="61"/>
      <c r="T184" s="62"/>
      <c r="U184" s="68">
        <f t="shared" si="214"/>
        <v>4356</v>
      </c>
      <c r="V184" s="69">
        <f t="shared" si="202"/>
        <v>180943.55</v>
      </c>
      <c r="W184" s="70">
        <v>3</v>
      </c>
      <c r="X184" s="71">
        <f t="shared" si="203"/>
        <v>726.00000000000034</v>
      </c>
      <c r="Y184" s="72">
        <f t="shared" si="204"/>
        <v>42469.94999999999</v>
      </c>
      <c r="Z184" s="70">
        <f t="shared" si="205"/>
        <v>1</v>
      </c>
      <c r="AA184" s="139">
        <f t="shared" si="215"/>
        <v>5082</v>
      </c>
      <c r="AB184" s="113">
        <f t="shared" si="216"/>
        <v>223413.49999999997</v>
      </c>
      <c r="AC184" s="114"/>
    </row>
    <row r="185" spans="1:29" ht="11.5" customHeight="1" x14ac:dyDescent="0.3">
      <c r="A185" s="112">
        <v>44223</v>
      </c>
      <c r="B185" s="128" t="s">
        <v>230</v>
      </c>
      <c r="C185" s="77" t="s">
        <v>81</v>
      </c>
      <c r="D185" s="77" t="s">
        <v>66</v>
      </c>
      <c r="E185" s="108" t="s">
        <v>42</v>
      </c>
      <c r="F185" s="75">
        <v>1</v>
      </c>
      <c r="G185" s="51">
        <v>25</v>
      </c>
      <c r="H185" s="67" t="s">
        <v>14</v>
      </c>
      <c r="I185" s="53">
        <f t="shared" si="210"/>
        <v>25</v>
      </c>
      <c r="J185" s="54">
        <v>2</v>
      </c>
      <c r="K185" s="55">
        <f t="shared" si="211"/>
        <v>1</v>
      </c>
      <c r="L185" s="56">
        <f t="shared" si="212"/>
        <v>1</v>
      </c>
      <c r="M185" s="57">
        <f t="shared" si="213"/>
        <v>25</v>
      </c>
      <c r="N185" s="58"/>
      <c r="O185" s="57"/>
      <c r="P185" s="59"/>
      <c r="Q185" s="60"/>
      <c r="R185" s="56"/>
      <c r="S185" s="61"/>
      <c r="T185" s="62"/>
      <c r="U185" s="68">
        <f t="shared" si="214"/>
        <v>125</v>
      </c>
      <c r="V185" s="69">
        <f t="shared" si="202"/>
        <v>181068.55</v>
      </c>
      <c r="W185" s="70">
        <v>5</v>
      </c>
      <c r="X185" s="71">
        <f t="shared" si="203"/>
        <v>125</v>
      </c>
      <c r="Y185" s="72">
        <f t="shared" si="204"/>
        <v>42594.94999999999</v>
      </c>
      <c r="Z185" s="70">
        <f t="shared" si="205"/>
        <v>1</v>
      </c>
      <c r="AA185" s="139">
        <f t="shared" si="215"/>
        <v>250</v>
      </c>
      <c r="AB185" s="113">
        <f t="shared" si="216"/>
        <v>223663.49999999997</v>
      </c>
      <c r="AC185" s="114"/>
    </row>
    <row r="186" spans="1:29" ht="11.5" customHeight="1" x14ac:dyDescent="0.3">
      <c r="A186" s="112">
        <v>44223</v>
      </c>
      <c r="B186" s="128" t="s">
        <v>230</v>
      </c>
      <c r="C186" s="77" t="s">
        <v>81</v>
      </c>
      <c r="D186" s="77" t="s">
        <v>66</v>
      </c>
      <c r="E186" s="108" t="s">
        <v>26</v>
      </c>
      <c r="F186" s="75">
        <v>15.5</v>
      </c>
      <c r="G186" s="51">
        <v>5</v>
      </c>
      <c r="H186" s="67" t="s">
        <v>14</v>
      </c>
      <c r="I186" s="53">
        <f t="shared" si="210"/>
        <v>77.5</v>
      </c>
      <c r="J186" s="54">
        <v>18.5</v>
      </c>
      <c r="K186" s="55">
        <f t="shared" si="211"/>
        <v>0.19354838709677419</v>
      </c>
      <c r="L186" s="56">
        <f t="shared" si="212"/>
        <v>3</v>
      </c>
      <c r="M186" s="57">
        <f t="shared" si="213"/>
        <v>15</v>
      </c>
      <c r="N186" s="58"/>
      <c r="O186" s="57"/>
      <c r="P186" s="59"/>
      <c r="Q186" s="60"/>
      <c r="R186" s="56"/>
      <c r="S186" s="61"/>
      <c r="T186" s="62"/>
      <c r="U186" s="68">
        <f t="shared" si="214"/>
        <v>465</v>
      </c>
      <c r="V186" s="69">
        <f t="shared" si="202"/>
        <v>181533.55</v>
      </c>
      <c r="W186" s="70">
        <v>6</v>
      </c>
      <c r="X186" s="71">
        <f t="shared" si="203"/>
        <v>90</v>
      </c>
      <c r="Y186" s="72">
        <f t="shared" si="204"/>
        <v>42684.94999999999</v>
      </c>
      <c r="Z186" s="70">
        <f t="shared" si="205"/>
        <v>1</v>
      </c>
      <c r="AA186" s="139">
        <f t="shared" si="215"/>
        <v>555</v>
      </c>
      <c r="AB186" s="113">
        <f t="shared" si="216"/>
        <v>224218.49999999997</v>
      </c>
      <c r="AC186" s="114"/>
    </row>
    <row r="187" spans="1:29" ht="11.5" customHeight="1" x14ac:dyDescent="0.3">
      <c r="A187" s="112">
        <v>44225</v>
      </c>
      <c r="B187" s="128" t="s">
        <v>231</v>
      </c>
      <c r="C187" s="77" t="s">
        <v>71</v>
      </c>
      <c r="D187" s="77" t="s">
        <v>69</v>
      </c>
      <c r="E187" s="108" t="s">
        <v>36</v>
      </c>
      <c r="F187" s="75">
        <v>6.6</v>
      </c>
      <c r="G187" s="51">
        <v>220</v>
      </c>
      <c r="H187" s="67" t="s">
        <v>14</v>
      </c>
      <c r="I187" s="53">
        <f t="shared" si="210"/>
        <v>1452</v>
      </c>
      <c r="J187" s="54">
        <v>7.7</v>
      </c>
      <c r="K187" s="55">
        <f t="shared" si="211"/>
        <v>0.16666666666666677</v>
      </c>
      <c r="L187" s="56">
        <f t="shared" si="212"/>
        <v>1.1000000000000005</v>
      </c>
      <c r="M187" s="57">
        <f t="shared" si="213"/>
        <v>242.00000000000011</v>
      </c>
      <c r="N187" s="58"/>
      <c r="O187" s="57"/>
      <c r="P187" s="59"/>
      <c r="Q187" s="60"/>
      <c r="R187" s="56"/>
      <c r="S187" s="61"/>
      <c r="T187" s="62"/>
      <c r="U187" s="68">
        <f t="shared" si="214"/>
        <v>1452</v>
      </c>
      <c r="V187" s="69">
        <f t="shared" si="202"/>
        <v>182985.55</v>
      </c>
      <c r="W187" s="70">
        <v>1</v>
      </c>
      <c r="X187" s="71">
        <f t="shared" si="203"/>
        <v>242.00000000000011</v>
      </c>
      <c r="Y187" s="72">
        <f t="shared" si="204"/>
        <v>42926.94999999999</v>
      </c>
      <c r="Z187" s="70">
        <f t="shared" si="205"/>
        <v>1</v>
      </c>
      <c r="AA187" s="139">
        <f t="shared" si="215"/>
        <v>1694</v>
      </c>
      <c r="AB187" s="113">
        <f t="shared" si="216"/>
        <v>225912.49999999997</v>
      </c>
      <c r="AC187" s="114"/>
    </row>
    <row r="188" spans="1:29" ht="11.5" customHeight="1" x14ac:dyDescent="0.3">
      <c r="A188" s="112">
        <v>44225</v>
      </c>
      <c r="B188" s="128" t="s">
        <v>231</v>
      </c>
      <c r="C188" s="77" t="s">
        <v>71</v>
      </c>
      <c r="D188" s="77" t="s">
        <v>69</v>
      </c>
      <c r="E188" s="108" t="s">
        <v>175</v>
      </c>
      <c r="F188" s="75">
        <v>5.6</v>
      </c>
      <c r="G188" s="51">
        <v>30</v>
      </c>
      <c r="H188" s="67" t="s">
        <v>14</v>
      </c>
      <c r="I188" s="53">
        <f t="shared" si="210"/>
        <v>168</v>
      </c>
      <c r="J188" s="54">
        <v>7.5</v>
      </c>
      <c r="K188" s="55">
        <f t="shared" si="211"/>
        <v>0.33928571428571436</v>
      </c>
      <c r="L188" s="56">
        <f t="shared" si="212"/>
        <v>1.9000000000000004</v>
      </c>
      <c r="M188" s="57">
        <f t="shared" si="213"/>
        <v>57.000000000000014</v>
      </c>
      <c r="N188" s="58"/>
      <c r="O188" s="57"/>
      <c r="P188" s="59"/>
      <c r="Q188" s="60"/>
      <c r="R188" s="56"/>
      <c r="S188" s="61"/>
      <c r="T188" s="62"/>
      <c r="U188" s="68">
        <f t="shared" si="214"/>
        <v>672</v>
      </c>
      <c r="V188" s="69">
        <f t="shared" si="202"/>
        <v>183657.55</v>
      </c>
      <c r="W188" s="70">
        <v>4</v>
      </c>
      <c r="X188" s="71">
        <f t="shared" si="203"/>
        <v>228.00000000000006</v>
      </c>
      <c r="Y188" s="72">
        <f t="shared" si="204"/>
        <v>43154.94999999999</v>
      </c>
      <c r="Z188" s="70">
        <f t="shared" si="205"/>
        <v>1</v>
      </c>
      <c r="AA188" s="139">
        <f t="shared" si="215"/>
        <v>900</v>
      </c>
      <c r="AB188" s="113">
        <f t="shared" si="216"/>
        <v>226812.49999999997</v>
      </c>
      <c r="AC188" s="114"/>
    </row>
    <row r="189" spans="1:29" ht="11.5" customHeight="1" x14ac:dyDescent="0.3">
      <c r="A189" s="112">
        <v>44225</v>
      </c>
      <c r="B189" s="128" t="s">
        <v>231</v>
      </c>
      <c r="C189" s="77" t="s">
        <v>71</v>
      </c>
      <c r="D189" s="77" t="s">
        <v>69</v>
      </c>
      <c r="E189" s="103" t="s">
        <v>171</v>
      </c>
      <c r="F189" s="75">
        <v>5.3</v>
      </c>
      <c r="G189" s="51">
        <v>40</v>
      </c>
      <c r="H189" s="67" t="s">
        <v>14</v>
      </c>
      <c r="I189" s="53">
        <f t="shared" si="210"/>
        <v>212</v>
      </c>
      <c r="J189" s="54">
        <v>6.8</v>
      </c>
      <c r="K189" s="55">
        <f t="shared" si="211"/>
        <v>0.28301886792452829</v>
      </c>
      <c r="L189" s="56">
        <f t="shared" si="212"/>
        <v>1.5</v>
      </c>
      <c r="M189" s="57">
        <f t="shared" si="213"/>
        <v>60</v>
      </c>
      <c r="N189" s="58"/>
      <c r="O189" s="57"/>
      <c r="P189" s="59"/>
      <c r="Q189" s="60"/>
      <c r="R189" s="56"/>
      <c r="S189" s="61"/>
      <c r="T189" s="62"/>
      <c r="U189" s="68">
        <f t="shared" si="214"/>
        <v>212</v>
      </c>
      <c r="V189" s="69">
        <f t="shared" si="202"/>
        <v>183869.55</v>
      </c>
      <c r="W189" s="70">
        <v>1</v>
      </c>
      <c r="X189" s="71">
        <f t="shared" si="203"/>
        <v>60</v>
      </c>
      <c r="Y189" s="72">
        <f t="shared" si="204"/>
        <v>43214.94999999999</v>
      </c>
      <c r="Z189" s="70">
        <f t="shared" si="205"/>
        <v>1</v>
      </c>
      <c r="AA189" s="139">
        <f t="shared" si="215"/>
        <v>272</v>
      </c>
      <c r="AB189" s="113">
        <f t="shared" si="216"/>
        <v>227084.49999999997</v>
      </c>
      <c r="AC189" s="114"/>
    </row>
    <row r="190" spans="1:29" ht="11.5" customHeight="1" x14ac:dyDescent="0.3">
      <c r="A190" s="112">
        <v>44225</v>
      </c>
      <c r="B190" s="128" t="s">
        <v>232</v>
      </c>
      <c r="C190" s="77" t="s">
        <v>111</v>
      </c>
      <c r="D190" s="77" t="s">
        <v>112</v>
      </c>
      <c r="E190" s="108" t="s">
        <v>36</v>
      </c>
      <c r="F190" s="75">
        <v>6.6</v>
      </c>
      <c r="G190" s="51">
        <v>220</v>
      </c>
      <c r="H190" s="67" t="s">
        <v>14</v>
      </c>
      <c r="I190" s="53">
        <f t="shared" si="210"/>
        <v>1452</v>
      </c>
      <c r="J190" s="54">
        <v>7</v>
      </c>
      <c r="K190" s="55">
        <f t="shared" si="211"/>
        <v>6.0606060606060663E-2</v>
      </c>
      <c r="L190" s="56">
        <f t="shared" si="212"/>
        <v>0.40000000000000036</v>
      </c>
      <c r="M190" s="57">
        <f t="shared" si="213"/>
        <v>88.000000000000085</v>
      </c>
      <c r="N190" s="58"/>
      <c r="O190" s="57"/>
      <c r="P190" s="59"/>
      <c r="Q190" s="60"/>
      <c r="R190" s="56"/>
      <c r="S190" s="61"/>
      <c r="T190" s="62"/>
      <c r="U190" s="68">
        <f t="shared" si="214"/>
        <v>7260</v>
      </c>
      <c r="V190" s="69">
        <f t="shared" si="202"/>
        <v>191129.55</v>
      </c>
      <c r="W190" s="70">
        <v>5</v>
      </c>
      <c r="X190" s="71">
        <f t="shared" si="203"/>
        <v>440.00000000000045</v>
      </c>
      <c r="Y190" s="72">
        <f t="shared" si="204"/>
        <v>43654.94999999999</v>
      </c>
      <c r="Z190" s="70">
        <f t="shared" si="205"/>
        <v>1</v>
      </c>
      <c r="AA190" s="139">
        <f t="shared" si="215"/>
        <v>7700</v>
      </c>
      <c r="AB190" s="113">
        <f t="shared" si="216"/>
        <v>234784.49999999997</v>
      </c>
      <c r="AC190" s="114"/>
    </row>
    <row r="191" spans="1:29" ht="11.5" customHeight="1" x14ac:dyDescent="0.3">
      <c r="A191" s="112">
        <v>44225</v>
      </c>
      <c r="B191" s="128" t="s">
        <v>232</v>
      </c>
      <c r="C191" s="77" t="s">
        <v>111</v>
      </c>
      <c r="D191" s="77" t="s">
        <v>112</v>
      </c>
      <c r="E191" s="108" t="s">
        <v>191</v>
      </c>
      <c r="F191" s="75">
        <v>6.2</v>
      </c>
      <c r="G191" s="51">
        <v>30</v>
      </c>
      <c r="H191" s="67" t="s">
        <v>14</v>
      </c>
      <c r="I191" s="53">
        <f t="shared" si="210"/>
        <v>186</v>
      </c>
      <c r="J191" s="54">
        <v>7</v>
      </c>
      <c r="K191" s="55">
        <f t="shared" si="211"/>
        <v>0.1290322580645161</v>
      </c>
      <c r="L191" s="56">
        <f t="shared" si="212"/>
        <v>0.79999999999999982</v>
      </c>
      <c r="M191" s="57">
        <f t="shared" si="213"/>
        <v>23.999999999999993</v>
      </c>
      <c r="N191" s="58"/>
      <c r="O191" s="57"/>
      <c r="P191" s="59"/>
      <c r="Q191" s="60"/>
      <c r="R191" s="56"/>
      <c r="S191" s="61"/>
      <c r="T191" s="62"/>
      <c r="U191" s="68">
        <f t="shared" si="214"/>
        <v>1488</v>
      </c>
      <c r="V191" s="69">
        <f t="shared" si="202"/>
        <v>192617.55</v>
      </c>
      <c r="W191" s="70">
        <v>8</v>
      </c>
      <c r="X191" s="71">
        <f t="shared" si="203"/>
        <v>191.99999999999994</v>
      </c>
      <c r="Y191" s="72">
        <f t="shared" si="204"/>
        <v>43846.94999999999</v>
      </c>
      <c r="Z191" s="70">
        <f t="shared" si="205"/>
        <v>1</v>
      </c>
      <c r="AA191" s="139">
        <f t="shared" si="215"/>
        <v>1680</v>
      </c>
      <c r="AB191" s="113">
        <f t="shared" si="216"/>
        <v>236464.49999999997</v>
      </c>
      <c r="AC191" s="114"/>
    </row>
    <row r="192" spans="1:29" ht="11.5" customHeight="1" x14ac:dyDescent="0.3">
      <c r="A192" s="112">
        <v>44225</v>
      </c>
      <c r="B192" s="128" t="s">
        <v>232</v>
      </c>
      <c r="C192" s="77" t="s">
        <v>111</v>
      </c>
      <c r="D192" s="77" t="s">
        <v>112</v>
      </c>
      <c r="E192" s="108" t="s">
        <v>34</v>
      </c>
      <c r="F192" s="75">
        <v>1</v>
      </c>
      <c r="G192" s="51">
        <v>25</v>
      </c>
      <c r="H192" s="67" t="s">
        <v>14</v>
      </c>
      <c r="I192" s="53">
        <f t="shared" si="210"/>
        <v>25</v>
      </c>
      <c r="J192" s="54">
        <v>2.2000000000000002</v>
      </c>
      <c r="K192" s="55">
        <f t="shared" si="211"/>
        <v>1.2000000000000002</v>
      </c>
      <c r="L192" s="56">
        <f t="shared" si="212"/>
        <v>1.2000000000000002</v>
      </c>
      <c r="M192" s="57">
        <f t="shared" si="213"/>
        <v>30.000000000000004</v>
      </c>
      <c r="N192" s="58"/>
      <c r="O192" s="57"/>
      <c r="P192" s="59"/>
      <c r="Q192" s="60"/>
      <c r="R192" s="56"/>
      <c r="S192" s="61"/>
      <c r="T192" s="62"/>
      <c r="U192" s="68">
        <f t="shared" si="214"/>
        <v>250</v>
      </c>
      <c r="V192" s="69">
        <f t="shared" si="202"/>
        <v>192867.55</v>
      </c>
      <c r="W192" s="70">
        <v>10</v>
      </c>
      <c r="X192" s="71">
        <f t="shared" si="203"/>
        <v>300.00000000000006</v>
      </c>
      <c r="Y192" s="72">
        <f t="shared" si="204"/>
        <v>44146.94999999999</v>
      </c>
      <c r="Z192" s="70">
        <f t="shared" si="205"/>
        <v>1</v>
      </c>
      <c r="AA192" s="139">
        <f t="shared" si="215"/>
        <v>550</v>
      </c>
      <c r="AB192" s="113">
        <f t="shared" si="216"/>
        <v>237014.49999999997</v>
      </c>
      <c r="AC192" s="114"/>
    </row>
    <row r="193" spans="1:29" ht="11.5" customHeight="1" x14ac:dyDescent="0.3">
      <c r="A193" s="112">
        <v>44225</v>
      </c>
      <c r="B193" s="128" t="s">
        <v>232</v>
      </c>
      <c r="C193" s="77" t="s">
        <v>111</v>
      </c>
      <c r="D193" s="77" t="s">
        <v>112</v>
      </c>
      <c r="E193" s="108" t="s">
        <v>26</v>
      </c>
      <c r="F193" s="75">
        <v>15.5</v>
      </c>
      <c r="G193" s="51">
        <v>5</v>
      </c>
      <c r="H193" s="67" t="s">
        <v>14</v>
      </c>
      <c r="I193" s="53">
        <f t="shared" si="210"/>
        <v>77.5</v>
      </c>
      <c r="J193" s="54">
        <v>19</v>
      </c>
      <c r="K193" s="55">
        <f t="shared" si="211"/>
        <v>0.22580645161290322</v>
      </c>
      <c r="L193" s="56">
        <f t="shared" si="212"/>
        <v>3.5</v>
      </c>
      <c r="M193" s="57">
        <f t="shared" si="213"/>
        <v>17.5</v>
      </c>
      <c r="N193" s="58"/>
      <c r="O193" s="57"/>
      <c r="P193" s="59"/>
      <c r="Q193" s="60"/>
      <c r="R193" s="56"/>
      <c r="S193" s="61"/>
      <c r="T193" s="62"/>
      <c r="U193" s="68">
        <f t="shared" si="214"/>
        <v>310</v>
      </c>
      <c r="V193" s="69">
        <f t="shared" si="202"/>
        <v>193177.55</v>
      </c>
      <c r="W193" s="70">
        <v>4</v>
      </c>
      <c r="X193" s="71">
        <f t="shared" si="203"/>
        <v>70</v>
      </c>
      <c r="Y193" s="72">
        <f t="shared" si="204"/>
        <v>44216.94999999999</v>
      </c>
      <c r="Z193" s="70">
        <f t="shared" si="205"/>
        <v>1</v>
      </c>
      <c r="AA193" s="139">
        <f t="shared" si="215"/>
        <v>380</v>
      </c>
      <c r="AB193" s="113">
        <f t="shared" si="216"/>
        <v>237394.49999999997</v>
      </c>
      <c r="AC193" s="114"/>
    </row>
    <row r="194" spans="1:29" ht="11.5" customHeight="1" x14ac:dyDescent="0.3">
      <c r="A194" s="112">
        <v>44230</v>
      </c>
      <c r="B194" s="128" t="s">
        <v>233</v>
      </c>
      <c r="C194" s="77" t="s">
        <v>234</v>
      </c>
      <c r="D194" s="77" t="s">
        <v>253</v>
      </c>
      <c r="E194" s="108" t="s">
        <v>36</v>
      </c>
      <c r="F194" s="75">
        <v>6.6</v>
      </c>
      <c r="G194" s="51">
        <v>220</v>
      </c>
      <c r="H194" s="67" t="s">
        <v>14</v>
      </c>
      <c r="I194" s="53">
        <f t="shared" si="210"/>
        <v>1452</v>
      </c>
      <c r="J194" s="54">
        <v>7.6</v>
      </c>
      <c r="K194" s="55">
        <f t="shared" si="211"/>
        <v>0.15151515151515152</v>
      </c>
      <c r="L194" s="56">
        <f t="shared" si="212"/>
        <v>1</v>
      </c>
      <c r="M194" s="57">
        <f t="shared" si="213"/>
        <v>220</v>
      </c>
      <c r="N194" s="58"/>
      <c r="O194" s="57"/>
      <c r="P194" s="59"/>
      <c r="Q194" s="60"/>
      <c r="R194" s="56"/>
      <c r="S194" s="61"/>
      <c r="T194" s="62"/>
      <c r="U194" s="68">
        <f t="shared" si="214"/>
        <v>2904</v>
      </c>
      <c r="V194" s="69">
        <f t="shared" si="202"/>
        <v>196081.55</v>
      </c>
      <c r="W194" s="70">
        <v>2</v>
      </c>
      <c r="X194" s="71">
        <f>M194*W194</f>
        <v>440</v>
      </c>
      <c r="Y194" s="72">
        <f t="shared" si="204"/>
        <v>44656.94999999999</v>
      </c>
      <c r="Z194" s="70">
        <f t="shared" si="205"/>
        <v>2</v>
      </c>
      <c r="AA194" s="139">
        <f t="shared" si="215"/>
        <v>3344</v>
      </c>
      <c r="AB194" s="113">
        <f t="shared" si="216"/>
        <v>240738.49999999997</v>
      </c>
      <c r="AC194" s="114"/>
    </row>
    <row r="195" spans="1:29" ht="11.5" customHeight="1" x14ac:dyDescent="0.3">
      <c r="A195" s="112">
        <v>44230</v>
      </c>
      <c r="B195" s="128" t="s">
        <v>233</v>
      </c>
      <c r="C195" s="77" t="s">
        <v>234</v>
      </c>
      <c r="D195" s="77" t="s">
        <v>253</v>
      </c>
      <c r="E195" s="108" t="s">
        <v>175</v>
      </c>
      <c r="F195" s="75">
        <v>6.4</v>
      </c>
      <c r="G195" s="51">
        <v>30</v>
      </c>
      <c r="H195" s="67" t="s">
        <v>14</v>
      </c>
      <c r="I195" s="53">
        <f t="shared" ref="I195" si="217">G195*F195</f>
        <v>192</v>
      </c>
      <c r="J195" s="54">
        <v>7.5</v>
      </c>
      <c r="K195" s="55">
        <f t="shared" ref="K195" si="218">(J195-F195)/F195</f>
        <v>0.17187499999999994</v>
      </c>
      <c r="L195" s="56">
        <f t="shared" ref="L195" si="219">J195-F195</f>
        <v>1.0999999999999996</v>
      </c>
      <c r="M195" s="57">
        <f t="shared" ref="M195" si="220">L195*G195</f>
        <v>32.999999999999986</v>
      </c>
      <c r="N195" s="58"/>
      <c r="O195" s="57"/>
      <c r="P195" s="59"/>
      <c r="Q195" s="60"/>
      <c r="R195" s="56"/>
      <c r="S195" s="61"/>
      <c r="T195" s="62"/>
      <c r="U195" s="68">
        <f t="shared" ref="U195" si="221">I195*W195</f>
        <v>960</v>
      </c>
      <c r="V195" s="69">
        <f t="shared" si="202"/>
        <v>197041.55</v>
      </c>
      <c r="W195" s="70">
        <v>5</v>
      </c>
      <c r="X195" s="71">
        <f t="shared" ref="X195" si="222">M195*W195</f>
        <v>164.99999999999994</v>
      </c>
      <c r="Y195" s="72">
        <f t="shared" si="204"/>
        <v>44821.94999999999</v>
      </c>
      <c r="Z195" s="70">
        <f t="shared" si="205"/>
        <v>2</v>
      </c>
      <c r="AA195" s="139">
        <f t="shared" ref="AA195" si="223">U195+X195</f>
        <v>1125</v>
      </c>
      <c r="AB195" s="113">
        <f t="shared" si="216"/>
        <v>241863.49999999997</v>
      </c>
      <c r="AC195" s="114"/>
    </row>
    <row r="196" spans="1:29" ht="11.5" customHeight="1" x14ac:dyDescent="0.3">
      <c r="A196" s="112">
        <v>44230</v>
      </c>
      <c r="B196" s="128" t="s">
        <v>233</v>
      </c>
      <c r="C196" s="77" t="s">
        <v>234</v>
      </c>
      <c r="D196" s="77" t="s">
        <v>253</v>
      </c>
      <c r="E196" s="108" t="s">
        <v>235</v>
      </c>
      <c r="F196" s="75">
        <v>5.3</v>
      </c>
      <c r="G196" s="51">
        <v>40</v>
      </c>
      <c r="H196" s="67" t="s">
        <v>14</v>
      </c>
      <c r="I196" s="53">
        <f t="shared" si="210"/>
        <v>212</v>
      </c>
      <c r="J196" s="54">
        <v>7</v>
      </c>
      <c r="K196" s="55">
        <f t="shared" si="211"/>
        <v>0.32075471698113212</v>
      </c>
      <c r="L196" s="56">
        <f t="shared" si="212"/>
        <v>1.7000000000000002</v>
      </c>
      <c r="M196" s="57">
        <f t="shared" si="213"/>
        <v>68</v>
      </c>
      <c r="N196" s="58"/>
      <c r="O196" s="57"/>
      <c r="P196" s="59"/>
      <c r="Q196" s="60"/>
      <c r="R196" s="56"/>
      <c r="S196" s="61"/>
      <c r="T196" s="62"/>
      <c r="U196" s="68">
        <f t="shared" si="214"/>
        <v>212</v>
      </c>
      <c r="V196" s="69">
        <f t="shared" si="202"/>
        <v>197253.55</v>
      </c>
      <c r="W196" s="70">
        <v>1</v>
      </c>
      <c r="X196" s="71">
        <f t="shared" si="203"/>
        <v>68</v>
      </c>
      <c r="Y196" s="72">
        <f t="shared" si="204"/>
        <v>44889.94999999999</v>
      </c>
      <c r="Z196" s="70">
        <f t="shared" si="205"/>
        <v>2</v>
      </c>
      <c r="AA196" s="139">
        <f t="shared" si="215"/>
        <v>280</v>
      </c>
      <c r="AB196" s="113">
        <f t="shared" si="216"/>
        <v>242143.49999999997</v>
      </c>
      <c r="AC196" s="114"/>
    </row>
    <row r="197" spans="1:29" ht="11.5" customHeight="1" x14ac:dyDescent="0.3">
      <c r="A197" s="112">
        <v>44230</v>
      </c>
      <c r="B197" s="128" t="s">
        <v>233</v>
      </c>
      <c r="C197" s="77" t="s">
        <v>234</v>
      </c>
      <c r="D197" s="77" t="s">
        <v>253</v>
      </c>
      <c r="E197" s="108" t="s">
        <v>26</v>
      </c>
      <c r="F197" s="75">
        <v>15.5</v>
      </c>
      <c r="G197" s="51">
        <v>5</v>
      </c>
      <c r="H197" s="67" t="s">
        <v>14</v>
      </c>
      <c r="I197" s="53">
        <f t="shared" si="210"/>
        <v>77.5</v>
      </c>
      <c r="J197" s="54">
        <v>19.5</v>
      </c>
      <c r="K197" s="55">
        <f t="shared" si="211"/>
        <v>0.25806451612903225</v>
      </c>
      <c r="L197" s="56">
        <f t="shared" si="212"/>
        <v>4</v>
      </c>
      <c r="M197" s="57">
        <f t="shared" si="213"/>
        <v>20</v>
      </c>
      <c r="N197" s="58"/>
      <c r="O197" s="57"/>
      <c r="P197" s="59"/>
      <c r="Q197" s="60"/>
      <c r="R197" s="56"/>
      <c r="S197" s="61"/>
      <c r="T197" s="62"/>
      <c r="U197" s="68">
        <f t="shared" si="214"/>
        <v>155</v>
      </c>
      <c r="V197" s="69">
        <f t="shared" si="202"/>
        <v>197408.55</v>
      </c>
      <c r="W197" s="70">
        <v>2</v>
      </c>
      <c r="X197" s="71">
        <f t="shared" si="203"/>
        <v>40</v>
      </c>
      <c r="Y197" s="72">
        <f t="shared" si="204"/>
        <v>44929.94999999999</v>
      </c>
      <c r="Z197" s="70">
        <f t="shared" si="205"/>
        <v>2</v>
      </c>
      <c r="AA197" s="139">
        <f t="shared" si="215"/>
        <v>195</v>
      </c>
      <c r="AB197" s="113">
        <f t="shared" si="216"/>
        <v>242338.49999999997</v>
      </c>
      <c r="AC197" s="114"/>
    </row>
    <row r="198" spans="1:29" ht="11.5" customHeight="1" x14ac:dyDescent="0.3">
      <c r="A198" s="112">
        <v>44230</v>
      </c>
      <c r="B198" s="128" t="s">
        <v>233</v>
      </c>
      <c r="C198" s="77" t="s">
        <v>234</v>
      </c>
      <c r="D198" s="77" t="s">
        <v>253</v>
      </c>
      <c r="E198" s="108" t="s">
        <v>63</v>
      </c>
      <c r="F198" s="75">
        <v>28</v>
      </c>
      <c r="G198" s="51">
        <v>1</v>
      </c>
      <c r="H198" s="67"/>
      <c r="I198" s="53">
        <f t="shared" si="210"/>
        <v>28</v>
      </c>
      <c r="J198" s="54">
        <v>45</v>
      </c>
      <c r="K198" s="55">
        <f t="shared" si="211"/>
        <v>0.6071428571428571</v>
      </c>
      <c r="L198" s="56">
        <f t="shared" si="212"/>
        <v>17</v>
      </c>
      <c r="M198" s="57">
        <f t="shared" si="213"/>
        <v>17</v>
      </c>
      <c r="N198" s="58"/>
      <c r="O198" s="57"/>
      <c r="P198" s="59"/>
      <c r="Q198" s="60"/>
      <c r="R198" s="56"/>
      <c r="S198" s="61"/>
      <c r="T198" s="62"/>
      <c r="U198" s="68">
        <f t="shared" si="214"/>
        <v>112</v>
      </c>
      <c r="V198" s="69">
        <f t="shared" si="202"/>
        <v>197520.55</v>
      </c>
      <c r="W198" s="70">
        <v>4</v>
      </c>
      <c r="X198" s="71">
        <f t="shared" si="203"/>
        <v>68</v>
      </c>
      <c r="Y198" s="72">
        <f t="shared" si="204"/>
        <v>44997.94999999999</v>
      </c>
      <c r="Z198" s="70">
        <f t="shared" si="205"/>
        <v>2</v>
      </c>
      <c r="AA198" s="139">
        <f t="shared" si="215"/>
        <v>180</v>
      </c>
      <c r="AB198" s="113">
        <f t="shared" si="216"/>
        <v>242518.49999999997</v>
      </c>
      <c r="AC198" s="114"/>
    </row>
    <row r="199" spans="1:29" ht="11.5" customHeight="1" x14ac:dyDescent="0.3">
      <c r="A199" s="112">
        <v>44230</v>
      </c>
      <c r="B199" s="128" t="s">
        <v>233</v>
      </c>
      <c r="C199" s="77" t="s">
        <v>234</v>
      </c>
      <c r="D199" s="77" t="s">
        <v>253</v>
      </c>
      <c r="E199" s="74" t="s">
        <v>18</v>
      </c>
      <c r="F199" s="75">
        <v>8.4</v>
      </c>
      <c r="G199" s="147">
        <v>20</v>
      </c>
      <c r="H199" s="67" t="s">
        <v>14</v>
      </c>
      <c r="I199" s="53">
        <f t="shared" si="210"/>
        <v>168</v>
      </c>
      <c r="J199" s="54">
        <v>11.6</v>
      </c>
      <c r="K199" s="55">
        <f t="shared" si="211"/>
        <v>0.38095238095238088</v>
      </c>
      <c r="L199" s="56">
        <f t="shared" si="212"/>
        <v>3.1999999999999993</v>
      </c>
      <c r="M199" s="57">
        <f t="shared" si="213"/>
        <v>63.999999999999986</v>
      </c>
      <c r="N199" s="58"/>
      <c r="O199" s="57"/>
      <c r="P199" s="59"/>
      <c r="Q199" s="60"/>
      <c r="R199" s="56"/>
      <c r="S199" s="61"/>
      <c r="T199" s="62"/>
      <c r="U199" s="68">
        <f t="shared" si="214"/>
        <v>168</v>
      </c>
      <c r="V199" s="69">
        <f t="shared" si="202"/>
        <v>197688.55</v>
      </c>
      <c r="W199" s="70">
        <v>1</v>
      </c>
      <c r="X199" s="71">
        <f t="shared" si="203"/>
        <v>63.999999999999986</v>
      </c>
      <c r="Y199" s="72">
        <f t="shared" si="204"/>
        <v>45061.94999999999</v>
      </c>
      <c r="Z199" s="70">
        <f t="shared" si="205"/>
        <v>2</v>
      </c>
      <c r="AA199" s="139">
        <v>232</v>
      </c>
      <c r="AB199" s="113">
        <f t="shared" si="216"/>
        <v>242750.49999999997</v>
      </c>
      <c r="AC199" s="114"/>
    </row>
    <row r="200" spans="1:29" ht="11.5" customHeight="1" x14ac:dyDescent="0.3">
      <c r="A200" s="112">
        <v>44229</v>
      </c>
      <c r="B200" s="128" t="s">
        <v>237</v>
      </c>
      <c r="C200" s="77" t="s">
        <v>91</v>
      </c>
      <c r="D200" s="77" t="s">
        <v>64</v>
      </c>
      <c r="E200" s="108" t="s">
        <v>36</v>
      </c>
      <c r="F200" s="75">
        <v>6.6</v>
      </c>
      <c r="G200" s="51">
        <v>220</v>
      </c>
      <c r="H200" s="67" t="s">
        <v>14</v>
      </c>
      <c r="I200" s="53">
        <f t="shared" si="210"/>
        <v>1452</v>
      </c>
      <c r="J200" s="54">
        <v>7.5</v>
      </c>
      <c r="K200" s="55">
        <f t="shared" si="211"/>
        <v>0.13636363636363644</v>
      </c>
      <c r="L200" s="56">
        <f t="shared" si="212"/>
        <v>0.90000000000000036</v>
      </c>
      <c r="M200" s="57">
        <f t="shared" si="213"/>
        <v>198.00000000000009</v>
      </c>
      <c r="N200" s="58"/>
      <c r="O200" s="57"/>
      <c r="P200" s="59"/>
      <c r="Q200" s="60"/>
      <c r="R200" s="56"/>
      <c r="S200" s="61"/>
      <c r="T200" s="62"/>
      <c r="U200" s="68">
        <f t="shared" si="214"/>
        <v>1452</v>
      </c>
      <c r="V200" s="69">
        <f t="shared" si="202"/>
        <v>199140.55</v>
      </c>
      <c r="W200" s="70">
        <v>1</v>
      </c>
      <c r="X200" s="71">
        <f t="shared" si="203"/>
        <v>198.00000000000009</v>
      </c>
      <c r="Y200" s="72">
        <f t="shared" si="204"/>
        <v>45259.94999999999</v>
      </c>
      <c r="Z200" s="70">
        <f t="shared" si="205"/>
        <v>2</v>
      </c>
      <c r="AA200" s="139">
        <f t="shared" ref="AA200" si="224">U200+X200</f>
        <v>1650</v>
      </c>
      <c r="AB200" s="113">
        <f t="shared" si="216"/>
        <v>244400.49999999997</v>
      </c>
      <c r="AC200" s="114"/>
    </row>
    <row r="201" spans="1:29" ht="11.5" customHeight="1" x14ac:dyDescent="0.3">
      <c r="A201" s="112">
        <v>44229</v>
      </c>
      <c r="B201" s="128" t="s">
        <v>237</v>
      </c>
      <c r="C201" s="77" t="s">
        <v>91</v>
      </c>
      <c r="D201" s="77" t="s">
        <v>64</v>
      </c>
      <c r="E201" s="108" t="s">
        <v>26</v>
      </c>
      <c r="F201" s="75">
        <v>15.5</v>
      </c>
      <c r="G201" s="51">
        <v>5</v>
      </c>
      <c r="H201" s="67" t="s">
        <v>14</v>
      </c>
      <c r="I201" s="53">
        <f t="shared" si="210"/>
        <v>77.5</v>
      </c>
      <c r="J201" s="54">
        <v>20</v>
      </c>
      <c r="K201" s="55">
        <f t="shared" si="211"/>
        <v>0.29032258064516131</v>
      </c>
      <c r="L201" s="56">
        <f t="shared" si="212"/>
        <v>4.5</v>
      </c>
      <c r="M201" s="57">
        <f t="shared" si="213"/>
        <v>22.5</v>
      </c>
      <c r="N201" s="58"/>
      <c r="O201" s="57"/>
      <c r="P201" s="59"/>
      <c r="Q201" s="60"/>
      <c r="R201" s="56"/>
      <c r="S201" s="61"/>
      <c r="T201" s="62"/>
      <c r="U201" s="68">
        <f t="shared" si="214"/>
        <v>77.5</v>
      </c>
      <c r="V201" s="69">
        <f t="shared" si="202"/>
        <v>199218.05</v>
      </c>
      <c r="W201" s="70">
        <v>1</v>
      </c>
      <c r="X201" s="71">
        <f t="shared" si="203"/>
        <v>22.5</v>
      </c>
      <c r="Y201" s="72">
        <f t="shared" si="204"/>
        <v>45282.44999999999</v>
      </c>
      <c r="Z201" s="70">
        <f t="shared" si="205"/>
        <v>2</v>
      </c>
      <c r="AA201" s="139">
        <f t="shared" si="215"/>
        <v>100</v>
      </c>
      <c r="AB201" s="113">
        <f t="shared" si="216"/>
        <v>244500.49999999997</v>
      </c>
      <c r="AC201" s="114"/>
    </row>
    <row r="202" spans="1:29" ht="11.5" customHeight="1" x14ac:dyDescent="0.3">
      <c r="A202" s="112">
        <v>44233</v>
      </c>
      <c r="B202" s="128" t="s">
        <v>252</v>
      </c>
      <c r="C202" s="77" t="s">
        <v>234</v>
      </c>
      <c r="D202" s="77" t="s">
        <v>253</v>
      </c>
      <c r="E202" s="108" t="s">
        <v>236</v>
      </c>
      <c r="F202" s="75">
        <v>18</v>
      </c>
      <c r="G202" s="51">
        <v>5</v>
      </c>
      <c r="H202" s="67" t="s">
        <v>14</v>
      </c>
      <c r="I202" s="53">
        <f t="shared" ref="I202:I265" si="225">G202*F202</f>
        <v>90</v>
      </c>
      <c r="J202" s="54">
        <v>26</v>
      </c>
      <c r="K202" s="55">
        <f t="shared" ref="K202:K255" si="226">(J202-F202)/F202</f>
        <v>0.44444444444444442</v>
      </c>
      <c r="L202" s="56">
        <f t="shared" ref="L202:L255" si="227">J202-F202</f>
        <v>8</v>
      </c>
      <c r="M202" s="57">
        <f t="shared" ref="M202:M255" si="228">L202*G202</f>
        <v>40</v>
      </c>
      <c r="N202" s="58"/>
      <c r="O202" s="57"/>
      <c r="P202" s="59"/>
      <c r="Q202" s="60"/>
      <c r="R202" s="56"/>
      <c r="S202" s="61"/>
      <c r="T202" s="62"/>
      <c r="U202" s="68">
        <f t="shared" ref="U202:U208" si="229">I202*W202</f>
        <v>90</v>
      </c>
      <c r="V202" s="69">
        <f t="shared" si="202"/>
        <v>199308.05</v>
      </c>
      <c r="W202" s="70">
        <v>1</v>
      </c>
      <c r="X202" s="71">
        <f t="shared" si="203"/>
        <v>40</v>
      </c>
      <c r="Y202" s="72">
        <f t="shared" si="204"/>
        <v>45322.44999999999</v>
      </c>
      <c r="Z202" s="70">
        <f t="shared" si="205"/>
        <v>2</v>
      </c>
      <c r="AA202" s="139">
        <f t="shared" ref="AA202:AA208" si="230">U202+X202</f>
        <v>130</v>
      </c>
      <c r="AB202" s="113">
        <f t="shared" si="216"/>
        <v>244630.49999999997</v>
      </c>
      <c r="AC202" s="114"/>
    </row>
    <row r="203" spans="1:29" ht="11.5" customHeight="1" x14ac:dyDescent="0.3">
      <c r="A203" s="112">
        <v>44236</v>
      </c>
      <c r="B203" s="128" t="s">
        <v>255</v>
      </c>
      <c r="C203" s="77" t="s">
        <v>198</v>
      </c>
      <c r="D203" s="77" t="s">
        <v>199</v>
      </c>
      <c r="E203" s="108" t="s">
        <v>205</v>
      </c>
      <c r="F203" s="75">
        <v>290</v>
      </c>
      <c r="G203" s="51">
        <v>1</v>
      </c>
      <c r="H203" s="67"/>
      <c r="I203" s="53">
        <f t="shared" si="225"/>
        <v>290</v>
      </c>
      <c r="J203" s="54">
        <v>380</v>
      </c>
      <c r="K203" s="55">
        <f t="shared" si="226"/>
        <v>0.31034482758620691</v>
      </c>
      <c r="L203" s="56">
        <f t="shared" si="227"/>
        <v>90</v>
      </c>
      <c r="M203" s="57">
        <f t="shared" si="228"/>
        <v>90</v>
      </c>
      <c r="N203" s="58"/>
      <c r="O203" s="57"/>
      <c r="P203" s="59"/>
      <c r="Q203" s="60"/>
      <c r="R203" s="56"/>
      <c r="S203" s="61"/>
      <c r="T203" s="62"/>
      <c r="U203" s="68">
        <f t="shared" si="229"/>
        <v>290</v>
      </c>
      <c r="V203" s="69">
        <f t="shared" si="202"/>
        <v>199598.05</v>
      </c>
      <c r="W203" s="70">
        <v>1</v>
      </c>
      <c r="X203" s="71">
        <f t="shared" si="203"/>
        <v>90</v>
      </c>
      <c r="Y203" s="72">
        <f t="shared" si="204"/>
        <v>45412.44999999999</v>
      </c>
      <c r="Z203" s="70">
        <f t="shared" si="205"/>
        <v>2</v>
      </c>
      <c r="AA203" s="139">
        <f t="shared" si="230"/>
        <v>380</v>
      </c>
      <c r="AB203" s="113">
        <f t="shared" si="216"/>
        <v>245010.49999999997</v>
      </c>
      <c r="AC203" s="114"/>
    </row>
    <row r="204" spans="1:29" ht="11.5" customHeight="1" x14ac:dyDescent="0.3">
      <c r="A204" s="112">
        <v>44236</v>
      </c>
      <c r="B204" s="128" t="s">
        <v>255</v>
      </c>
      <c r="C204" s="77" t="s">
        <v>198</v>
      </c>
      <c r="D204" s="77" t="s">
        <v>199</v>
      </c>
      <c r="E204" s="108" t="s">
        <v>227</v>
      </c>
      <c r="F204" s="75">
        <v>8.4</v>
      </c>
      <c r="G204" s="51">
        <v>20</v>
      </c>
      <c r="H204" s="67"/>
      <c r="I204" s="53">
        <f t="shared" si="225"/>
        <v>168</v>
      </c>
      <c r="J204" s="54">
        <v>11.8</v>
      </c>
      <c r="K204" s="55">
        <f t="shared" si="226"/>
        <v>0.40476190476190477</v>
      </c>
      <c r="L204" s="56">
        <f t="shared" si="227"/>
        <v>3.4000000000000004</v>
      </c>
      <c r="M204" s="57">
        <f t="shared" si="228"/>
        <v>68</v>
      </c>
      <c r="N204" s="58"/>
      <c r="O204" s="57"/>
      <c r="P204" s="59"/>
      <c r="Q204" s="60"/>
      <c r="R204" s="56"/>
      <c r="S204" s="61"/>
      <c r="T204" s="62"/>
      <c r="U204" s="68">
        <f t="shared" si="229"/>
        <v>336</v>
      </c>
      <c r="V204" s="69">
        <f t="shared" si="202"/>
        <v>199934.05</v>
      </c>
      <c r="W204" s="70">
        <v>2</v>
      </c>
      <c r="X204" s="71">
        <f t="shared" si="203"/>
        <v>136</v>
      </c>
      <c r="Y204" s="72">
        <f t="shared" si="204"/>
        <v>45548.44999999999</v>
      </c>
      <c r="Z204" s="70">
        <f t="shared" si="205"/>
        <v>2</v>
      </c>
      <c r="AA204" s="139">
        <f t="shared" si="230"/>
        <v>472</v>
      </c>
      <c r="AB204" s="113">
        <f t="shared" si="216"/>
        <v>245482.49999999997</v>
      </c>
      <c r="AC204" s="114"/>
    </row>
    <row r="205" spans="1:29" ht="11.5" customHeight="1" x14ac:dyDescent="0.3">
      <c r="A205" s="112">
        <v>44236</v>
      </c>
      <c r="B205" s="128" t="s">
        <v>255</v>
      </c>
      <c r="C205" s="77" t="s">
        <v>198</v>
      </c>
      <c r="D205" s="77" t="s">
        <v>199</v>
      </c>
      <c r="E205" s="108" t="s">
        <v>36</v>
      </c>
      <c r="F205" s="75">
        <v>6.6</v>
      </c>
      <c r="G205" s="51">
        <v>220</v>
      </c>
      <c r="H205" s="67"/>
      <c r="I205" s="53">
        <f t="shared" si="225"/>
        <v>1452</v>
      </c>
      <c r="J205" s="54">
        <v>7.8</v>
      </c>
      <c r="K205" s="55">
        <f t="shared" si="226"/>
        <v>0.18181818181818185</v>
      </c>
      <c r="L205" s="56">
        <f t="shared" si="227"/>
        <v>1.2000000000000002</v>
      </c>
      <c r="M205" s="57">
        <f t="shared" si="228"/>
        <v>264.00000000000006</v>
      </c>
      <c r="N205" s="58"/>
      <c r="O205" s="57"/>
      <c r="P205" s="59"/>
      <c r="Q205" s="60"/>
      <c r="R205" s="56"/>
      <c r="S205" s="61"/>
      <c r="T205" s="62"/>
      <c r="U205" s="68">
        <f t="shared" si="229"/>
        <v>1452</v>
      </c>
      <c r="V205" s="69">
        <f t="shared" si="202"/>
        <v>201386.05</v>
      </c>
      <c r="W205" s="70">
        <v>1</v>
      </c>
      <c r="X205" s="71">
        <f t="shared" si="203"/>
        <v>264.00000000000006</v>
      </c>
      <c r="Y205" s="72">
        <f t="shared" si="204"/>
        <v>45812.44999999999</v>
      </c>
      <c r="Z205" s="70">
        <f t="shared" si="205"/>
        <v>2</v>
      </c>
      <c r="AA205" s="139">
        <f t="shared" si="230"/>
        <v>1716</v>
      </c>
      <c r="AB205" s="113">
        <f t="shared" si="216"/>
        <v>247198.49999999997</v>
      </c>
      <c r="AC205" s="114"/>
    </row>
    <row r="206" spans="1:29" ht="11.5" customHeight="1" x14ac:dyDescent="0.3">
      <c r="A206" s="112">
        <v>44236</v>
      </c>
      <c r="B206" s="128" t="s">
        <v>255</v>
      </c>
      <c r="C206" s="77" t="s">
        <v>198</v>
      </c>
      <c r="D206" s="77" t="s">
        <v>199</v>
      </c>
      <c r="E206" s="108" t="s">
        <v>201</v>
      </c>
      <c r="F206" s="75">
        <v>4.7</v>
      </c>
      <c r="G206" s="51">
        <v>54</v>
      </c>
      <c r="H206" s="67"/>
      <c r="I206" s="53">
        <f t="shared" si="225"/>
        <v>253.8</v>
      </c>
      <c r="J206" s="54">
        <v>7.5</v>
      </c>
      <c r="K206" s="55">
        <f t="shared" si="226"/>
        <v>0.5957446808510638</v>
      </c>
      <c r="L206" s="56">
        <f t="shared" si="227"/>
        <v>2.8</v>
      </c>
      <c r="M206" s="57">
        <f t="shared" si="228"/>
        <v>151.19999999999999</v>
      </c>
      <c r="N206" s="58"/>
      <c r="O206" s="57"/>
      <c r="P206" s="59"/>
      <c r="Q206" s="60"/>
      <c r="R206" s="56"/>
      <c r="S206" s="61"/>
      <c r="T206" s="62"/>
      <c r="U206" s="68">
        <f t="shared" si="229"/>
        <v>253.8</v>
      </c>
      <c r="V206" s="69">
        <f t="shared" si="202"/>
        <v>201639.84999999998</v>
      </c>
      <c r="W206" s="70">
        <v>1</v>
      </c>
      <c r="X206" s="71">
        <f t="shared" si="203"/>
        <v>151.19999999999999</v>
      </c>
      <c r="Y206" s="72">
        <f t="shared" si="204"/>
        <v>45963.649999999987</v>
      </c>
      <c r="Z206" s="70">
        <f t="shared" si="205"/>
        <v>2</v>
      </c>
      <c r="AA206" s="139">
        <f t="shared" si="230"/>
        <v>405</v>
      </c>
      <c r="AB206" s="113">
        <f t="shared" si="216"/>
        <v>247603.49999999997</v>
      </c>
      <c r="AC206" s="114"/>
    </row>
    <row r="207" spans="1:29" ht="11.5" customHeight="1" x14ac:dyDescent="0.3">
      <c r="A207" s="112">
        <v>44236</v>
      </c>
      <c r="B207" s="128" t="s">
        <v>255</v>
      </c>
      <c r="C207" s="77" t="s">
        <v>198</v>
      </c>
      <c r="D207" s="77" t="s">
        <v>199</v>
      </c>
      <c r="E207" s="108" t="s">
        <v>31</v>
      </c>
      <c r="F207" s="75">
        <v>15.5</v>
      </c>
      <c r="G207" s="51">
        <v>5</v>
      </c>
      <c r="H207" s="67"/>
      <c r="I207" s="53">
        <f t="shared" si="225"/>
        <v>77.5</v>
      </c>
      <c r="J207" s="54">
        <v>19</v>
      </c>
      <c r="K207" s="55">
        <f t="shared" si="226"/>
        <v>0.22580645161290322</v>
      </c>
      <c r="L207" s="56">
        <f t="shared" si="227"/>
        <v>3.5</v>
      </c>
      <c r="M207" s="57">
        <f t="shared" si="228"/>
        <v>17.5</v>
      </c>
      <c r="N207" s="58"/>
      <c r="O207" s="57"/>
      <c r="P207" s="59"/>
      <c r="Q207" s="60"/>
      <c r="R207" s="56"/>
      <c r="S207" s="61"/>
      <c r="T207" s="62"/>
      <c r="U207" s="68">
        <f t="shared" si="229"/>
        <v>77.5</v>
      </c>
      <c r="V207" s="69">
        <f t="shared" si="202"/>
        <v>201717.34999999998</v>
      </c>
      <c r="W207" s="70">
        <v>1</v>
      </c>
      <c r="X207" s="71">
        <f t="shared" si="203"/>
        <v>17.5</v>
      </c>
      <c r="Y207" s="72">
        <f t="shared" si="204"/>
        <v>45981.149999999987</v>
      </c>
      <c r="Z207" s="70">
        <f t="shared" si="205"/>
        <v>2</v>
      </c>
      <c r="AA207" s="139">
        <f t="shared" si="230"/>
        <v>95</v>
      </c>
      <c r="AB207" s="113">
        <f t="shared" si="216"/>
        <v>247698.49999999997</v>
      </c>
      <c r="AC207" s="114"/>
    </row>
    <row r="208" spans="1:29" ht="11.5" customHeight="1" x14ac:dyDescent="0.3">
      <c r="A208" s="112">
        <v>44236</v>
      </c>
      <c r="B208" s="128" t="s">
        <v>255</v>
      </c>
      <c r="C208" s="77" t="s">
        <v>198</v>
      </c>
      <c r="D208" s="77" t="s">
        <v>199</v>
      </c>
      <c r="E208" s="108" t="s">
        <v>204</v>
      </c>
      <c r="F208" s="75">
        <v>22</v>
      </c>
      <c r="G208" s="51">
        <v>5</v>
      </c>
      <c r="H208" s="67"/>
      <c r="I208" s="53">
        <f t="shared" si="225"/>
        <v>110</v>
      </c>
      <c r="J208" s="54">
        <v>26</v>
      </c>
      <c r="K208" s="55">
        <f t="shared" si="226"/>
        <v>0.18181818181818182</v>
      </c>
      <c r="L208" s="56">
        <f t="shared" si="227"/>
        <v>4</v>
      </c>
      <c r="M208" s="57">
        <f t="shared" si="228"/>
        <v>20</v>
      </c>
      <c r="N208" s="58"/>
      <c r="O208" s="57"/>
      <c r="P208" s="59"/>
      <c r="Q208" s="60"/>
      <c r="R208" s="56"/>
      <c r="S208" s="61"/>
      <c r="T208" s="62"/>
      <c r="U208" s="68">
        <f t="shared" si="229"/>
        <v>110</v>
      </c>
      <c r="V208" s="69">
        <f t="shared" si="202"/>
        <v>201827.34999999998</v>
      </c>
      <c r="W208" s="70">
        <v>1</v>
      </c>
      <c r="X208" s="71">
        <f t="shared" si="203"/>
        <v>20</v>
      </c>
      <c r="Y208" s="72">
        <f t="shared" si="204"/>
        <v>46001.149999999987</v>
      </c>
      <c r="Z208" s="70">
        <f t="shared" si="205"/>
        <v>2</v>
      </c>
      <c r="AA208" s="139">
        <f t="shared" si="230"/>
        <v>130</v>
      </c>
      <c r="AB208" s="113">
        <f t="shared" si="216"/>
        <v>247828.49999999997</v>
      </c>
      <c r="AC208" s="114"/>
    </row>
    <row r="209" spans="1:29" ht="11.5" customHeight="1" x14ac:dyDescent="0.3">
      <c r="A209" s="112">
        <v>44244</v>
      </c>
      <c r="B209" s="128" t="s">
        <v>256</v>
      </c>
      <c r="C209" s="77" t="s">
        <v>91</v>
      </c>
      <c r="D209" s="77" t="s">
        <v>64</v>
      </c>
      <c r="E209" s="108" t="s">
        <v>175</v>
      </c>
      <c r="F209" s="75">
        <v>6.4</v>
      </c>
      <c r="G209" s="51">
        <v>30</v>
      </c>
      <c r="H209" s="67"/>
      <c r="I209" s="53">
        <f t="shared" si="225"/>
        <v>192</v>
      </c>
      <c r="J209" s="54">
        <v>7.5</v>
      </c>
      <c r="K209" s="55">
        <f t="shared" si="226"/>
        <v>0.17187499999999994</v>
      </c>
      <c r="L209" s="56">
        <f t="shared" si="227"/>
        <v>1.0999999999999996</v>
      </c>
      <c r="M209" s="57">
        <f t="shared" si="228"/>
        <v>32.999999999999986</v>
      </c>
      <c r="N209" s="58"/>
      <c r="O209" s="57"/>
      <c r="P209" s="59"/>
      <c r="Q209" s="60"/>
      <c r="R209" s="56"/>
      <c r="S209" s="61"/>
      <c r="T209" s="62"/>
      <c r="U209" s="68">
        <f t="shared" ref="U209:U231" si="231">I209*W209</f>
        <v>192</v>
      </c>
      <c r="V209" s="69">
        <f t="shared" ref="V209:V231" si="232">V208+U209</f>
        <v>202019.34999999998</v>
      </c>
      <c r="W209" s="70">
        <v>1</v>
      </c>
      <c r="X209" s="71">
        <f t="shared" si="203"/>
        <v>32.999999999999986</v>
      </c>
      <c r="Y209" s="72">
        <f t="shared" ref="Y209:Y231" si="233">Y208+X209</f>
        <v>46034.149999999987</v>
      </c>
      <c r="Z209" s="70">
        <f t="shared" ref="Z209:Z231" si="234">MONTH(A209)</f>
        <v>2</v>
      </c>
      <c r="AA209" s="139">
        <f t="shared" ref="AA209:AA231" si="235">U209+X209</f>
        <v>225</v>
      </c>
      <c r="AB209" s="113">
        <f t="shared" ref="AB209:AB231" si="236">V209+Y209</f>
        <v>248053.49999999997</v>
      </c>
      <c r="AC209" s="114"/>
    </row>
    <row r="210" spans="1:29" ht="11.5" customHeight="1" x14ac:dyDescent="0.3">
      <c r="A210" s="112">
        <v>44246</v>
      </c>
      <c r="B210" s="128" t="s">
        <v>257</v>
      </c>
      <c r="C210" s="77" t="s">
        <v>71</v>
      </c>
      <c r="D210" s="77" t="s">
        <v>69</v>
      </c>
      <c r="E210" s="108" t="s">
        <v>36</v>
      </c>
      <c r="F210" s="75">
        <v>6.6</v>
      </c>
      <c r="G210" s="51">
        <v>220</v>
      </c>
      <c r="H210" s="67"/>
      <c r="I210" s="53">
        <f t="shared" si="225"/>
        <v>1452</v>
      </c>
      <c r="J210" s="54">
        <v>7.7</v>
      </c>
      <c r="K210" s="55">
        <f t="shared" si="226"/>
        <v>0.16666666666666677</v>
      </c>
      <c r="L210" s="56">
        <f t="shared" si="227"/>
        <v>1.1000000000000005</v>
      </c>
      <c r="M210" s="57">
        <f t="shared" si="228"/>
        <v>242.00000000000011</v>
      </c>
      <c r="N210" s="58"/>
      <c r="O210" s="57"/>
      <c r="P210" s="59"/>
      <c r="Q210" s="60"/>
      <c r="R210" s="56"/>
      <c r="S210" s="61"/>
      <c r="T210" s="62"/>
      <c r="U210" s="68">
        <f t="shared" si="231"/>
        <v>1452</v>
      </c>
      <c r="V210" s="69">
        <f t="shared" si="232"/>
        <v>203471.34999999998</v>
      </c>
      <c r="W210" s="70">
        <v>1</v>
      </c>
      <c r="X210" s="71">
        <f t="shared" si="203"/>
        <v>242.00000000000011</v>
      </c>
      <c r="Y210" s="72">
        <f t="shared" si="233"/>
        <v>46276.149999999987</v>
      </c>
      <c r="Z210" s="70">
        <f t="shared" si="234"/>
        <v>2</v>
      </c>
      <c r="AA210" s="139">
        <f t="shared" si="235"/>
        <v>1694</v>
      </c>
      <c r="AB210" s="113">
        <f t="shared" si="236"/>
        <v>249747.49999999997</v>
      </c>
      <c r="AC210" s="114"/>
    </row>
    <row r="211" spans="1:29" ht="11.5" customHeight="1" x14ac:dyDescent="0.3">
      <c r="A211" s="112">
        <v>44251</v>
      </c>
      <c r="B211" s="128" t="s">
        <v>258</v>
      </c>
      <c r="C211" s="77" t="s">
        <v>83</v>
      </c>
      <c r="D211" s="77" t="s">
        <v>84</v>
      </c>
      <c r="E211" s="108" t="s">
        <v>261</v>
      </c>
      <c r="F211" s="75">
        <v>6.4</v>
      </c>
      <c r="G211" s="51">
        <v>220</v>
      </c>
      <c r="H211" s="67"/>
      <c r="I211" s="53">
        <f t="shared" si="225"/>
        <v>1408</v>
      </c>
      <c r="J211" s="54">
        <v>6.7</v>
      </c>
      <c r="K211" s="55">
        <f t="shared" si="226"/>
        <v>4.6874999999999972E-2</v>
      </c>
      <c r="L211" s="56">
        <f t="shared" si="227"/>
        <v>0.29999999999999982</v>
      </c>
      <c r="M211" s="57">
        <f t="shared" si="228"/>
        <v>65.999999999999957</v>
      </c>
      <c r="N211" s="58"/>
      <c r="O211" s="57"/>
      <c r="P211" s="59"/>
      <c r="Q211" s="60"/>
      <c r="R211" s="56"/>
      <c r="S211" s="61"/>
      <c r="T211" s="62"/>
      <c r="U211" s="68">
        <f t="shared" si="231"/>
        <v>7040</v>
      </c>
      <c r="V211" s="69">
        <f t="shared" si="232"/>
        <v>210511.34999999998</v>
      </c>
      <c r="W211" s="70">
        <v>5</v>
      </c>
      <c r="X211" s="71">
        <f t="shared" si="203"/>
        <v>329.99999999999977</v>
      </c>
      <c r="Y211" s="72">
        <f t="shared" si="233"/>
        <v>46606.149999999987</v>
      </c>
      <c r="Z211" s="70">
        <f t="shared" si="234"/>
        <v>2</v>
      </c>
      <c r="AA211" s="139">
        <f t="shared" si="235"/>
        <v>7370</v>
      </c>
      <c r="AB211" s="113">
        <f t="shared" si="236"/>
        <v>257117.49999999997</v>
      </c>
      <c r="AC211" s="114"/>
    </row>
    <row r="212" spans="1:29" ht="11.5" customHeight="1" x14ac:dyDescent="0.3">
      <c r="A212" s="112">
        <v>44251</v>
      </c>
      <c r="B212" s="128" t="s">
        <v>258</v>
      </c>
      <c r="C212" s="77" t="s">
        <v>83</v>
      </c>
      <c r="D212" s="77" t="s">
        <v>84</v>
      </c>
      <c r="E212" s="108" t="s">
        <v>201</v>
      </c>
      <c r="F212" s="75">
        <v>4.7</v>
      </c>
      <c r="G212" s="51">
        <v>54</v>
      </c>
      <c r="H212" s="67"/>
      <c r="I212" s="53">
        <f t="shared" si="225"/>
        <v>253.8</v>
      </c>
      <c r="J212" s="54">
        <v>6.6</v>
      </c>
      <c r="K212" s="55">
        <f t="shared" si="226"/>
        <v>0.40425531914893603</v>
      </c>
      <c r="L212" s="56">
        <f t="shared" si="227"/>
        <v>1.8999999999999995</v>
      </c>
      <c r="M212" s="57">
        <f t="shared" si="228"/>
        <v>102.59999999999997</v>
      </c>
      <c r="N212" s="58"/>
      <c r="O212" s="57"/>
      <c r="P212" s="59"/>
      <c r="Q212" s="60"/>
      <c r="R212" s="56"/>
      <c r="S212" s="61"/>
      <c r="T212" s="62"/>
      <c r="U212" s="68">
        <f t="shared" si="231"/>
        <v>761.40000000000009</v>
      </c>
      <c r="V212" s="69">
        <f t="shared" si="232"/>
        <v>211272.74999999997</v>
      </c>
      <c r="W212" s="70">
        <v>3</v>
      </c>
      <c r="X212" s="71">
        <f t="shared" si="203"/>
        <v>307.7999999999999</v>
      </c>
      <c r="Y212" s="72">
        <f t="shared" si="233"/>
        <v>46913.94999999999</v>
      </c>
      <c r="Z212" s="70">
        <f t="shared" si="234"/>
        <v>2</v>
      </c>
      <c r="AA212" s="139">
        <f t="shared" si="235"/>
        <v>1069.2</v>
      </c>
      <c r="AB212" s="113">
        <f t="shared" si="236"/>
        <v>258186.69999999995</v>
      </c>
      <c r="AC212" s="114"/>
    </row>
    <row r="213" spans="1:29" ht="11.5" customHeight="1" x14ac:dyDescent="0.3">
      <c r="A213" s="112">
        <v>44251</v>
      </c>
      <c r="B213" s="128" t="s">
        <v>258</v>
      </c>
      <c r="C213" s="77" t="s">
        <v>83</v>
      </c>
      <c r="D213" s="77" t="s">
        <v>84</v>
      </c>
      <c r="E213" s="108" t="s">
        <v>31</v>
      </c>
      <c r="F213" s="75">
        <v>15.5</v>
      </c>
      <c r="G213" s="51">
        <v>5</v>
      </c>
      <c r="H213" s="67"/>
      <c r="I213" s="53">
        <f t="shared" si="225"/>
        <v>77.5</v>
      </c>
      <c r="J213" s="54">
        <v>18</v>
      </c>
      <c r="K213" s="55">
        <f t="shared" si="226"/>
        <v>0.16129032258064516</v>
      </c>
      <c r="L213" s="56">
        <f t="shared" si="227"/>
        <v>2.5</v>
      </c>
      <c r="M213" s="57">
        <f t="shared" si="228"/>
        <v>12.5</v>
      </c>
      <c r="N213" s="58"/>
      <c r="O213" s="57"/>
      <c r="P213" s="59"/>
      <c r="Q213" s="60"/>
      <c r="R213" s="56"/>
      <c r="S213" s="61"/>
      <c r="T213" s="62"/>
      <c r="U213" s="68">
        <f t="shared" si="231"/>
        <v>310</v>
      </c>
      <c r="V213" s="69">
        <f t="shared" si="232"/>
        <v>211582.74999999997</v>
      </c>
      <c r="W213" s="70">
        <v>4</v>
      </c>
      <c r="X213" s="71">
        <f t="shared" si="203"/>
        <v>50</v>
      </c>
      <c r="Y213" s="72">
        <f t="shared" si="233"/>
        <v>46963.94999999999</v>
      </c>
      <c r="Z213" s="70">
        <f t="shared" si="234"/>
        <v>2</v>
      </c>
      <c r="AA213" s="139">
        <f t="shared" si="235"/>
        <v>360</v>
      </c>
      <c r="AB213" s="113">
        <f t="shared" si="236"/>
        <v>258546.69999999995</v>
      </c>
      <c r="AC213" s="114"/>
    </row>
    <row r="214" spans="1:29" ht="11.5" customHeight="1" x14ac:dyDescent="0.3">
      <c r="A214" s="112">
        <v>44251</v>
      </c>
      <c r="B214" s="128" t="s">
        <v>258</v>
      </c>
      <c r="C214" s="77" t="s">
        <v>83</v>
      </c>
      <c r="D214" s="77" t="s">
        <v>84</v>
      </c>
      <c r="E214" s="108" t="s">
        <v>262</v>
      </c>
      <c r="F214" s="75">
        <v>60</v>
      </c>
      <c r="G214" s="51">
        <v>4</v>
      </c>
      <c r="H214" s="67"/>
      <c r="I214" s="53">
        <f t="shared" si="225"/>
        <v>240</v>
      </c>
      <c r="J214" s="54">
        <v>78</v>
      </c>
      <c r="K214" s="55">
        <f t="shared" si="226"/>
        <v>0.3</v>
      </c>
      <c r="L214" s="56">
        <f t="shared" si="227"/>
        <v>18</v>
      </c>
      <c r="M214" s="57">
        <f t="shared" si="228"/>
        <v>72</v>
      </c>
      <c r="N214" s="58"/>
      <c r="O214" s="57"/>
      <c r="P214" s="59"/>
      <c r="Q214" s="60"/>
      <c r="R214" s="56"/>
      <c r="S214" s="61"/>
      <c r="T214" s="62"/>
      <c r="U214" s="68">
        <f t="shared" si="231"/>
        <v>240</v>
      </c>
      <c r="V214" s="69">
        <f t="shared" si="232"/>
        <v>211822.74999999997</v>
      </c>
      <c r="W214" s="70">
        <v>1</v>
      </c>
      <c r="X214" s="71">
        <f t="shared" si="203"/>
        <v>72</v>
      </c>
      <c r="Y214" s="72">
        <f t="shared" si="233"/>
        <v>47035.94999999999</v>
      </c>
      <c r="Z214" s="70">
        <f t="shared" si="234"/>
        <v>2</v>
      </c>
      <c r="AA214" s="139">
        <f t="shared" si="235"/>
        <v>312</v>
      </c>
      <c r="AB214" s="113">
        <f t="shared" si="236"/>
        <v>258858.69999999995</v>
      </c>
      <c r="AC214" s="114"/>
    </row>
    <row r="215" spans="1:29" ht="11.5" customHeight="1" x14ac:dyDescent="0.3">
      <c r="A215" s="112">
        <v>44250</v>
      </c>
      <c r="B215" s="128" t="s">
        <v>259</v>
      </c>
      <c r="C215" s="77" t="s">
        <v>103</v>
      </c>
      <c r="D215" s="77" t="s">
        <v>260</v>
      </c>
      <c r="E215" s="108" t="s">
        <v>227</v>
      </c>
      <c r="F215" s="75">
        <v>8.4</v>
      </c>
      <c r="G215" s="51">
        <v>20</v>
      </c>
      <c r="H215" s="67"/>
      <c r="I215" s="53">
        <f t="shared" si="225"/>
        <v>168</v>
      </c>
      <c r="J215" s="54">
        <v>11.5</v>
      </c>
      <c r="K215" s="55">
        <f t="shared" si="226"/>
        <v>0.36904761904761901</v>
      </c>
      <c r="L215" s="56">
        <f t="shared" si="227"/>
        <v>3.0999999999999996</v>
      </c>
      <c r="M215" s="57">
        <f t="shared" si="228"/>
        <v>61.999999999999993</v>
      </c>
      <c r="N215" s="58"/>
      <c r="O215" s="57"/>
      <c r="P215" s="59"/>
      <c r="Q215" s="60"/>
      <c r="R215" s="56"/>
      <c r="S215" s="61"/>
      <c r="T215" s="62"/>
      <c r="U215" s="68">
        <f t="shared" si="231"/>
        <v>672</v>
      </c>
      <c r="V215" s="69">
        <f t="shared" si="232"/>
        <v>212494.74999999997</v>
      </c>
      <c r="W215" s="70">
        <v>4</v>
      </c>
      <c r="X215" s="71">
        <f t="shared" si="203"/>
        <v>247.99999999999997</v>
      </c>
      <c r="Y215" s="72">
        <f t="shared" si="233"/>
        <v>47283.94999999999</v>
      </c>
      <c r="Z215" s="70">
        <f t="shared" si="234"/>
        <v>2</v>
      </c>
      <c r="AA215" s="139">
        <f t="shared" si="235"/>
        <v>920</v>
      </c>
      <c r="AB215" s="113">
        <f t="shared" si="236"/>
        <v>259778.69999999995</v>
      </c>
      <c r="AC215" s="114"/>
    </row>
    <row r="216" spans="1:29" ht="11.5" customHeight="1" x14ac:dyDescent="0.3">
      <c r="A216" s="112">
        <v>44250</v>
      </c>
      <c r="B216" s="128" t="s">
        <v>259</v>
      </c>
      <c r="C216" s="77" t="s">
        <v>103</v>
      </c>
      <c r="D216" s="77" t="s">
        <v>260</v>
      </c>
      <c r="E216" s="108" t="s">
        <v>31</v>
      </c>
      <c r="F216" s="75">
        <v>15.5</v>
      </c>
      <c r="G216" s="51">
        <v>5</v>
      </c>
      <c r="H216" s="67"/>
      <c r="I216" s="53">
        <f t="shared" si="225"/>
        <v>77.5</v>
      </c>
      <c r="J216" s="54">
        <v>20</v>
      </c>
      <c r="K216" s="55">
        <f t="shared" si="226"/>
        <v>0.29032258064516131</v>
      </c>
      <c r="L216" s="56">
        <f t="shared" si="227"/>
        <v>4.5</v>
      </c>
      <c r="M216" s="57">
        <f t="shared" si="228"/>
        <v>22.5</v>
      </c>
      <c r="N216" s="58"/>
      <c r="O216" s="57"/>
      <c r="P216" s="59"/>
      <c r="Q216" s="60"/>
      <c r="R216" s="56"/>
      <c r="S216" s="61"/>
      <c r="T216" s="62"/>
      <c r="U216" s="68">
        <f t="shared" si="231"/>
        <v>77.5</v>
      </c>
      <c r="V216" s="69">
        <f t="shared" si="232"/>
        <v>212572.24999999997</v>
      </c>
      <c r="W216" s="70">
        <v>1</v>
      </c>
      <c r="X216" s="71">
        <f t="shared" si="203"/>
        <v>22.5</v>
      </c>
      <c r="Y216" s="72">
        <f t="shared" si="233"/>
        <v>47306.44999999999</v>
      </c>
      <c r="Z216" s="70">
        <f t="shared" si="234"/>
        <v>2</v>
      </c>
      <c r="AA216" s="139">
        <f t="shared" si="235"/>
        <v>100</v>
      </c>
      <c r="AB216" s="113">
        <f t="shared" si="236"/>
        <v>259878.69999999995</v>
      </c>
      <c r="AC216" s="114"/>
    </row>
    <row r="217" spans="1:29" ht="11.5" customHeight="1" x14ac:dyDescent="0.3">
      <c r="A217" s="112">
        <v>44250</v>
      </c>
      <c r="B217" s="129" t="s">
        <v>259</v>
      </c>
      <c r="C217" s="77" t="s">
        <v>103</v>
      </c>
      <c r="D217" s="77" t="s">
        <v>260</v>
      </c>
      <c r="E217" s="108" t="s">
        <v>48</v>
      </c>
      <c r="F217" s="75">
        <v>4.5</v>
      </c>
      <c r="G217" s="51">
        <v>12</v>
      </c>
      <c r="H217" s="67"/>
      <c r="I217" s="53">
        <f t="shared" si="225"/>
        <v>54</v>
      </c>
      <c r="J217" s="54">
        <v>5</v>
      </c>
      <c r="K217" s="55">
        <f t="shared" si="226"/>
        <v>0.1111111111111111</v>
      </c>
      <c r="L217" s="56">
        <f t="shared" si="227"/>
        <v>0.5</v>
      </c>
      <c r="M217" s="57">
        <f t="shared" si="228"/>
        <v>6</v>
      </c>
      <c r="N217" s="58"/>
      <c r="O217" s="57"/>
      <c r="P217" s="59"/>
      <c r="Q217" s="60"/>
      <c r="R217" s="56"/>
      <c r="S217" s="61"/>
      <c r="T217" s="62"/>
      <c r="U217" s="68">
        <f t="shared" si="231"/>
        <v>162</v>
      </c>
      <c r="V217" s="69">
        <f t="shared" si="232"/>
        <v>212734.24999999997</v>
      </c>
      <c r="W217" s="70">
        <v>3</v>
      </c>
      <c r="X217" s="71">
        <f t="shared" si="203"/>
        <v>18</v>
      </c>
      <c r="Y217" s="72">
        <f t="shared" si="233"/>
        <v>47324.44999999999</v>
      </c>
      <c r="Z217" s="70">
        <f t="shared" si="234"/>
        <v>2</v>
      </c>
      <c r="AA217" s="139">
        <f t="shared" si="235"/>
        <v>180</v>
      </c>
      <c r="AB217" s="113">
        <f t="shared" si="236"/>
        <v>260058.69999999995</v>
      </c>
      <c r="AC217" s="114"/>
    </row>
    <row r="218" spans="1:29" ht="11.5" customHeight="1" x14ac:dyDescent="0.3">
      <c r="A218" s="112">
        <v>44253</v>
      </c>
      <c r="B218" s="129" t="s">
        <v>269</v>
      </c>
      <c r="C218" s="77" t="s">
        <v>270</v>
      </c>
      <c r="D218" s="77" t="s">
        <v>271</v>
      </c>
      <c r="E218" s="108" t="s">
        <v>261</v>
      </c>
      <c r="F218" s="75">
        <v>6.4</v>
      </c>
      <c r="G218" s="51">
        <v>220</v>
      </c>
      <c r="H218" s="67"/>
      <c r="I218" s="53">
        <f t="shared" si="225"/>
        <v>1408</v>
      </c>
      <c r="J218" s="54">
        <v>7.7</v>
      </c>
      <c r="K218" s="55">
        <f t="shared" si="226"/>
        <v>0.20312499999999997</v>
      </c>
      <c r="L218" s="56">
        <f t="shared" si="227"/>
        <v>1.2999999999999998</v>
      </c>
      <c r="M218" s="57">
        <f t="shared" si="228"/>
        <v>285.99999999999994</v>
      </c>
      <c r="N218" s="58"/>
      <c r="O218" s="57"/>
      <c r="P218" s="59"/>
      <c r="Q218" s="60"/>
      <c r="R218" s="56"/>
      <c r="S218" s="61"/>
      <c r="T218" s="62"/>
      <c r="U218" s="68">
        <f t="shared" si="231"/>
        <v>1408</v>
      </c>
      <c r="V218" s="69">
        <f t="shared" si="232"/>
        <v>214142.24999999997</v>
      </c>
      <c r="W218" s="70">
        <v>1</v>
      </c>
      <c r="X218" s="71">
        <f t="shared" si="203"/>
        <v>285.99999999999994</v>
      </c>
      <c r="Y218" s="72">
        <f t="shared" si="233"/>
        <v>47610.44999999999</v>
      </c>
      <c r="Z218" s="70">
        <f t="shared" si="234"/>
        <v>2</v>
      </c>
      <c r="AA218" s="139">
        <f t="shared" si="235"/>
        <v>1694</v>
      </c>
      <c r="AB218" s="113">
        <f t="shared" si="236"/>
        <v>261752.69999999995</v>
      </c>
      <c r="AC218" s="114"/>
    </row>
    <row r="219" spans="1:29" ht="11.5" customHeight="1" x14ac:dyDescent="0.3">
      <c r="A219" s="112">
        <v>44253</v>
      </c>
      <c r="B219" s="129" t="s">
        <v>269</v>
      </c>
      <c r="C219" s="77" t="s">
        <v>270</v>
      </c>
      <c r="D219" s="77" t="s">
        <v>271</v>
      </c>
      <c r="E219" s="108" t="s">
        <v>175</v>
      </c>
      <c r="F219" s="75">
        <v>6.2</v>
      </c>
      <c r="G219" s="51">
        <v>30</v>
      </c>
      <c r="H219" s="67"/>
      <c r="I219" s="53">
        <f t="shared" si="225"/>
        <v>186</v>
      </c>
      <c r="J219" s="54">
        <v>7.6</v>
      </c>
      <c r="K219" s="55">
        <f t="shared" si="226"/>
        <v>0.22580645161290314</v>
      </c>
      <c r="L219" s="56">
        <f t="shared" si="227"/>
        <v>1.3999999999999995</v>
      </c>
      <c r="M219" s="57">
        <f t="shared" si="228"/>
        <v>41.999999999999986</v>
      </c>
      <c r="N219" s="58"/>
      <c r="O219" s="57"/>
      <c r="P219" s="59"/>
      <c r="Q219" s="60"/>
      <c r="R219" s="56"/>
      <c r="S219" s="61"/>
      <c r="T219" s="62"/>
      <c r="U219" s="68">
        <f t="shared" si="231"/>
        <v>186</v>
      </c>
      <c r="V219" s="69">
        <f t="shared" si="232"/>
        <v>214328.24999999997</v>
      </c>
      <c r="W219" s="70">
        <v>1</v>
      </c>
      <c r="X219" s="71">
        <f t="shared" si="203"/>
        <v>41.999999999999986</v>
      </c>
      <c r="Y219" s="72">
        <f t="shared" si="233"/>
        <v>47652.44999999999</v>
      </c>
      <c r="Z219" s="70">
        <f t="shared" si="234"/>
        <v>2</v>
      </c>
      <c r="AA219" s="139">
        <f t="shared" si="235"/>
        <v>228</v>
      </c>
      <c r="AB219" s="113">
        <f t="shared" si="236"/>
        <v>261980.69999999995</v>
      </c>
      <c r="AC219" s="114"/>
    </row>
    <row r="220" spans="1:29" ht="11.5" customHeight="1" x14ac:dyDescent="0.3">
      <c r="A220" s="112">
        <v>44253</v>
      </c>
      <c r="B220" s="129" t="s">
        <v>269</v>
      </c>
      <c r="C220" s="77" t="s">
        <v>270</v>
      </c>
      <c r="D220" s="77" t="s">
        <v>271</v>
      </c>
      <c r="E220" s="108" t="s">
        <v>26</v>
      </c>
      <c r="F220" s="75">
        <v>16</v>
      </c>
      <c r="G220" s="51">
        <v>5</v>
      </c>
      <c r="H220" s="67"/>
      <c r="I220" s="53">
        <f t="shared" si="225"/>
        <v>80</v>
      </c>
      <c r="J220" s="54">
        <v>20</v>
      </c>
      <c r="K220" s="55">
        <f t="shared" si="226"/>
        <v>0.25</v>
      </c>
      <c r="L220" s="56">
        <f t="shared" si="227"/>
        <v>4</v>
      </c>
      <c r="M220" s="57">
        <f t="shared" si="228"/>
        <v>20</v>
      </c>
      <c r="N220" s="58"/>
      <c r="O220" s="57"/>
      <c r="P220" s="59"/>
      <c r="Q220" s="60"/>
      <c r="R220" s="56"/>
      <c r="S220" s="61"/>
      <c r="T220" s="62"/>
      <c r="U220" s="68">
        <f t="shared" si="231"/>
        <v>80</v>
      </c>
      <c r="V220" s="69">
        <f t="shared" si="232"/>
        <v>214408.24999999997</v>
      </c>
      <c r="W220" s="70">
        <v>1</v>
      </c>
      <c r="X220" s="71">
        <f t="shared" si="203"/>
        <v>20</v>
      </c>
      <c r="Y220" s="72">
        <f t="shared" si="233"/>
        <v>47672.44999999999</v>
      </c>
      <c r="Z220" s="70">
        <f>MONTH(A220)</f>
        <v>2</v>
      </c>
      <c r="AA220" s="139">
        <f t="shared" si="235"/>
        <v>100</v>
      </c>
      <c r="AB220" s="113">
        <f t="shared" si="236"/>
        <v>262080.69999999995</v>
      </c>
      <c r="AC220" s="114"/>
    </row>
    <row r="221" spans="1:29" ht="11.5" customHeight="1" x14ac:dyDescent="0.3">
      <c r="A221" s="112">
        <v>44263</v>
      </c>
      <c r="B221" s="129" t="s">
        <v>273</v>
      </c>
      <c r="C221" s="77" t="s">
        <v>83</v>
      </c>
      <c r="D221" s="77" t="s">
        <v>84</v>
      </c>
      <c r="E221" s="108" t="s">
        <v>261</v>
      </c>
      <c r="F221" s="75">
        <v>6.4</v>
      </c>
      <c r="G221" s="51">
        <v>220</v>
      </c>
      <c r="H221" s="67"/>
      <c r="I221" s="53">
        <f t="shared" si="225"/>
        <v>1408</v>
      </c>
      <c r="J221" s="54">
        <v>6.8</v>
      </c>
      <c r="K221" s="55">
        <f t="shared" si="226"/>
        <v>6.2499999999999917E-2</v>
      </c>
      <c r="L221" s="56">
        <f t="shared" si="227"/>
        <v>0.39999999999999947</v>
      </c>
      <c r="M221" s="57">
        <f t="shared" si="228"/>
        <v>87.999999999999886</v>
      </c>
      <c r="N221" s="58"/>
      <c r="O221" s="57"/>
      <c r="P221" s="59"/>
      <c r="Q221" s="60"/>
      <c r="R221" s="56"/>
      <c r="S221" s="61"/>
      <c r="T221" s="62"/>
      <c r="U221" s="68">
        <f t="shared" si="231"/>
        <v>8448</v>
      </c>
      <c r="V221" s="69">
        <f t="shared" si="232"/>
        <v>222856.24999999997</v>
      </c>
      <c r="W221" s="70">
        <v>6</v>
      </c>
      <c r="X221" s="71">
        <f t="shared" si="203"/>
        <v>527.99999999999932</v>
      </c>
      <c r="Y221" s="72">
        <f t="shared" si="233"/>
        <v>48200.44999999999</v>
      </c>
      <c r="Z221" s="70">
        <f t="shared" ref="Z221:Z226" si="237">MONTH(A221)</f>
        <v>3</v>
      </c>
      <c r="AA221" s="139">
        <f t="shared" si="235"/>
        <v>8976</v>
      </c>
      <c r="AB221" s="113">
        <f t="shared" si="236"/>
        <v>271056.69999999995</v>
      </c>
      <c r="AC221" s="114"/>
    </row>
    <row r="222" spans="1:29" ht="11.5" customHeight="1" x14ac:dyDescent="0.3">
      <c r="A222" s="112">
        <v>44263</v>
      </c>
      <c r="B222" s="129" t="s">
        <v>273</v>
      </c>
      <c r="C222" s="77" t="s">
        <v>83</v>
      </c>
      <c r="D222" s="77" t="s">
        <v>84</v>
      </c>
      <c r="E222" s="108" t="s">
        <v>38</v>
      </c>
      <c r="F222" s="75">
        <v>5.05</v>
      </c>
      <c r="G222" s="51">
        <v>220</v>
      </c>
      <c r="H222" s="67"/>
      <c r="I222" s="53">
        <f t="shared" si="225"/>
        <v>1111</v>
      </c>
      <c r="J222" s="54">
        <v>6.8</v>
      </c>
      <c r="K222" s="55">
        <f t="shared" si="226"/>
        <v>0.34653465346534656</v>
      </c>
      <c r="L222" s="56">
        <f t="shared" si="227"/>
        <v>1.75</v>
      </c>
      <c r="M222" s="57">
        <f t="shared" si="228"/>
        <v>385</v>
      </c>
      <c r="N222" s="58"/>
      <c r="O222" s="57"/>
      <c r="P222" s="59"/>
      <c r="Q222" s="60"/>
      <c r="R222" s="56"/>
      <c r="S222" s="61"/>
      <c r="T222" s="62"/>
      <c r="U222" s="68">
        <f t="shared" si="231"/>
        <v>1111</v>
      </c>
      <c r="V222" s="69">
        <f t="shared" si="232"/>
        <v>223967.24999999997</v>
      </c>
      <c r="W222" s="70">
        <v>1</v>
      </c>
      <c r="X222" s="71">
        <f t="shared" si="203"/>
        <v>385</v>
      </c>
      <c r="Y222" s="72">
        <f t="shared" si="233"/>
        <v>48585.44999999999</v>
      </c>
      <c r="Z222" s="70">
        <f t="shared" si="237"/>
        <v>3</v>
      </c>
      <c r="AA222" s="139">
        <f t="shared" si="235"/>
        <v>1496</v>
      </c>
      <c r="AB222" s="113">
        <f t="shared" si="236"/>
        <v>272552.69999999995</v>
      </c>
      <c r="AC222" s="114"/>
    </row>
    <row r="223" spans="1:29" ht="11.5" customHeight="1" x14ac:dyDescent="0.3">
      <c r="A223" s="112">
        <v>44263</v>
      </c>
      <c r="B223" s="129" t="s">
        <v>273</v>
      </c>
      <c r="C223" s="77" t="s">
        <v>83</v>
      </c>
      <c r="D223" s="77" t="s">
        <v>84</v>
      </c>
      <c r="E223" s="108" t="s">
        <v>39</v>
      </c>
      <c r="F223" s="75">
        <v>4.7</v>
      </c>
      <c r="G223" s="51">
        <v>54</v>
      </c>
      <c r="H223" s="67"/>
      <c r="I223" s="53">
        <f t="shared" si="225"/>
        <v>253.8</v>
      </c>
      <c r="J223" s="54">
        <v>6.7</v>
      </c>
      <c r="K223" s="55">
        <f t="shared" si="226"/>
        <v>0.42553191489361702</v>
      </c>
      <c r="L223" s="56">
        <f t="shared" si="227"/>
        <v>2</v>
      </c>
      <c r="M223" s="57">
        <f t="shared" si="228"/>
        <v>108</v>
      </c>
      <c r="N223" s="58"/>
      <c r="O223" s="57"/>
      <c r="P223" s="59"/>
      <c r="Q223" s="60"/>
      <c r="R223" s="56"/>
      <c r="S223" s="61"/>
      <c r="T223" s="62"/>
      <c r="U223" s="68">
        <f t="shared" si="231"/>
        <v>1776.6000000000001</v>
      </c>
      <c r="V223" s="69">
        <f t="shared" si="232"/>
        <v>225743.84999999998</v>
      </c>
      <c r="W223" s="70">
        <v>7</v>
      </c>
      <c r="X223" s="71">
        <f t="shared" si="203"/>
        <v>756</v>
      </c>
      <c r="Y223" s="72">
        <f t="shared" si="233"/>
        <v>49341.44999999999</v>
      </c>
      <c r="Z223" s="70">
        <f t="shared" si="237"/>
        <v>3</v>
      </c>
      <c r="AA223" s="139">
        <f t="shared" si="235"/>
        <v>2532.6000000000004</v>
      </c>
      <c r="AB223" s="113">
        <f t="shared" si="236"/>
        <v>275085.3</v>
      </c>
      <c r="AC223" s="114"/>
    </row>
    <row r="224" spans="1:29" ht="11.5" customHeight="1" x14ac:dyDescent="0.3">
      <c r="A224" s="112">
        <v>44263</v>
      </c>
      <c r="B224" s="129" t="s">
        <v>273</v>
      </c>
      <c r="C224" s="77" t="s">
        <v>83</v>
      </c>
      <c r="D224" s="77" t="s">
        <v>84</v>
      </c>
      <c r="E224" s="108" t="s">
        <v>40</v>
      </c>
      <c r="F224" s="75">
        <v>4.7</v>
      </c>
      <c r="G224" s="51">
        <v>54</v>
      </c>
      <c r="H224" s="67"/>
      <c r="I224" s="53">
        <f t="shared" si="225"/>
        <v>253.8</v>
      </c>
      <c r="J224" s="54">
        <v>6.7</v>
      </c>
      <c r="K224" s="55">
        <f t="shared" si="226"/>
        <v>0.42553191489361702</v>
      </c>
      <c r="L224" s="56">
        <f t="shared" si="227"/>
        <v>2</v>
      </c>
      <c r="M224" s="57">
        <f t="shared" si="228"/>
        <v>108</v>
      </c>
      <c r="N224" s="58"/>
      <c r="O224" s="57"/>
      <c r="P224" s="59"/>
      <c r="Q224" s="60"/>
      <c r="R224" s="56"/>
      <c r="S224" s="61"/>
      <c r="T224" s="62"/>
      <c r="U224" s="68">
        <f t="shared" si="231"/>
        <v>1269</v>
      </c>
      <c r="V224" s="69">
        <f t="shared" si="232"/>
        <v>227012.84999999998</v>
      </c>
      <c r="W224" s="70">
        <v>5</v>
      </c>
      <c r="X224" s="71">
        <f t="shared" si="203"/>
        <v>540</v>
      </c>
      <c r="Y224" s="72">
        <f t="shared" si="233"/>
        <v>49881.44999999999</v>
      </c>
      <c r="Z224" s="70">
        <f t="shared" si="237"/>
        <v>3</v>
      </c>
      <c r="AA224" s="139">
        <f t="shared" si="235"/>
        <v>1809</v>
      </c>
      <c r="AB224" s="113">
        <f t="shared" si="236"/>
        <v>276894.3</v>
      </c>
      <c r="AC224" s="114"/>
    </row>
    <row r="225" spans="1:29" ht="11.5" customHeight="1" x14ac:dyDescent="0.3">
      <c r="A225" s="112">
        <v>44265</v>
      </c>
      <c r="B225" s="98" t="s">
        <v>304</v>
      </c>
      <c r="C225" s="77" t="s">
        <v>274</v>
      </c>
      <c r="D225" s="77" t="s">
        <v>275</v>
      </c>
      <c r="E225" s="108" t="s">
        <v>261</v>
      </c>
      <c r="F225" s="75">
        <v>6.4</v>
      </c>
      <c r="G225" s="51">
        <v>220</v>
      </c>
      <c r="H225" s="67"/>
      <c r="I225" s="53">
        <f t="shared" si="225"/>
        <v>1408</v>
      </c>
      <c r="J225" s="54">
        <v>6.95</v>
      </c>
      <c r="K225" s="55">
        <f t="shared" si="226"/>
        <v>8.5937499999999972E-2</v>
      </c>
      <c r="L225" s="56">
        <f t="shared" si="227"/>
        <v>0.54999999999999982</v>
      </c>
      <c r="M225" s="57">
        <f t="shared" si="228"/>
        <v>120.99999999999996</v>
      </c>
      <c r="N225" s="58"/>
      <c r="O225" s="57"/>
      <c r="P225" s="59"/>
      <c r="Q225" s="60"/>
      <c r="R225" s="56"/>
      <c r="S225" s="61"/>
      <c r="T225" s="62"/>
      <c r="U225" s="68">
        <f t="shared" si="231"/>
        <v>2816</v>
      </c>
      <c r="V225" s="69">
        <f t="shared" si="232"/>
        <v>229828.84999999998</v>
      </c>
      <c r="W225" s="70">
        <v>2</v>
      </c>
      <c r="X225" s="71">
        <f t="shared" si="203"/>
        <v>241.99999999999991</v>
      </c>
      <c r="Y225" s="72">
        <f t="shared" si="233"/>
        <v>50123.44999999999</v>
      </c>
      <c r="Z225" s="70">
        <f t="shared" si="237"/>
        <v>3</v>
      </c>
      <c r="AA225" s="139">
        <f t="shared" si="235"/>
        <v>3058</v>
      </c>
      <c r="AB225" s="113">
        <f t="shared" si="236"/>
        <v>279952.3</v>
      </c>
      <c r="AC225" s="114"/>
    </row>
    <row r="226" spans="1:29" ht="11.5" customHeight="1" x14ac:dyDescent="0.3">
      <c r="A226" s="112">
        <v>44265</v>
      </c>
      <c r="B226" s="98" t="s">
        <v>304</v>
      </c>
      <c r="C226" s="77" t="s">
        <v>274</v>
      </c>
      <c r="D226" s="77" t="s">
        <v>275</v>
      </c>
      <c r="E226" s="108" t="s">
        <v>36</v>
      </c>
      <c r="F226" s="75">
        <v>6.6</v>
      </c>
      <c r="G226" s="51">
        <v>220</v>
      </c>
      <c r="H226" s="67"/>
      <c r="I226" s="53">
        <f t="shared" si="225"/>
        <v>1452</v>
      </c>
      <c r="J226" s="54">
        <v>6.95</v>
      </c>
      <c r="K226" s="55">
        <f t="shared" si="226"/>
        <v>5.3030303030303115E-2</v>
      </c>
      <c r="L226" s="56">
        <f t="shared" si="227"/>
        <v>0.35000000000000053</v>
      </c>
      <c r="M226" s="57">
        <f t="shared" si="228"/>
        <v>77.000000000000114</v>
      </c>
      <c r="N226" s="58"/>
      <c r="O226" s="57"/>
      <c r="P226" s="59"/>
      <c r="Q226" s="60"/>
      <c r="R226" s="56"/>
      <c r="S226" s="61"/>
      <c r="T226" s="62"/>
      <c r="U226" s="68">
        <f t="shared" si="231"/>
        <v>2904</v>
      </c>
      <c r="V226" s="69">
        <f t="shared" si="232"/>
        <v>232732.84999999998</v>
      </c>
      <c r="W226" s="70">
        <v>2</v>
      </c>
      <c r="X226" s="71">
        <f t="shared" si="203"/>
        <v>154.00000000000023</v>
      </c>
      <c r="Y226" s="72">
        <f t="shared" si="233"/>
        <v>50277.44999999999</v>
      </c>
      <c r="Z226" s="70">
        <f t="shared" si="237"/>
        <v>3</v>
      </c>
      <c r="AA226" s="139">
        <f t="shared" si="235"/>
        <v>3058</v>
      </c>
      <c r="AB226" s="113">
        <f t="shared" si="236"/>
        <v>283010.3</v>
      </c>
      <c r="AC226" s="114"/>
    </row>
    <row r="227" spans="1:29" ht="11.5" customHeight="1" x14ac:dyDescent="0.3">
      <c r="A227" s="112">
        <v>44265</v>
      </c>
      <c r="B227" s="98" t="s">
        <v>304</v>
      </c>
      <c r="C227" s="77" t="s">
        <v>274</v>
      </c>
      <c r="D227" s="77" t="s">
        <v>275</v>
      </c>
      <c r="E227" s="108" t="s">
        <v>276</v>
      </c>
      <c r="F227" s="75">
        <v>5.25</v>
      </c>
      <c r="G227" s="51">
        <v>225</v>
      </c>
      <c r="H227" s="67"/>
      <c r="I227" s="53">
        <f t="shared" si="225"/>
        <v>1181.25</v>
      </c>
      <c r="J227" s="54">
        <v>6.95</v>
      </c>
      <c r="K227" s="55">
        <f t="shared" si="226"/>
        <v>0.32380952380952382</v>
      </c>
      <c r="L227" s="56">
        <f t="shared" si="227"/>
        <v>1.7000000000000002</v>
      </c>
      <c r="M227" s="57">
        <f t="shared" si="228"/>
        <v>382.50000000000006</v>
      </c>
      <c r="N227" s="58"/>
      <c r="O227" s="57"/>
      <c r="P227" s="59"/>
      <c r="Q227" s="60"/>
      <c r="R227" s="56"/>
      <c r="S227" s="61"/>
      <c r="T227" s="62"/>
      <c r="U227" s="68">
        <f t="shared" si="231"/>
        <v>3543.75</v>
      </c>
      <c r="V227" s="69">
        <f t="shared" si="232"/>
        <v>236276.59999999998</v>
      </c>
      <c r="W227" s="70">
        <v>3</v>
      </c>
      <c r="X227" s="71">
        <f t="shared" si="203"/>
        <v>1147.5000000000002</v>
      </c>
      <c r="Y227" s="72">
        <f t="shared" si="233"/>
        <v>51424.94999999999</v>
      </c>
      <c r="Z227" s="70">
        <f t="shared" si="234"/>
        <v>3</v>
      </c>
      <c r="AA227" s="139">
        <f t="shared" si="235"/>
        <v>4691.25</v>
      </c>
      <c r="AB227" s="113">
        <f t="shared" si="236"/>
        <v>287701.55</v>
      </c>
      <c r="AC227" s="114"/>
    </row>
    <row r="228" spans="1:29" ht="11.5" customHeight="1" x14ac:dyDescent="0.3">
      <c r="A228" s="112">
        <v>44266</v>
      </c>
      <c r="B228" s="98" t="s">
        <v>305</v>
      </c>
      <c r="C228" s="77" t="s">
        <v>107</v>
      </c>
      <c r="D228" s="77" t="s">
        <v>108</v>
      </c>
      <c r="E228" s="108" t="s">
        <v>261</v>
      </c>
      <c r="F228" s="75">
        <v>6.4</v>
      </c>
      <c r="G228" s="51">
        <v>220</v>
      </c>
      <c r="H228" s="67"/>
      <c r="I228" s="53">
        <f t="shared" si="225"/>
        <v>1408</v>
      </c>
      <c r="J228" s="54">
        <v>7.3</v>
      </c>
      <c r="K228" s="55">
        <f t="shared" si="226"/>
        <v>0.14062499999999992</v>
      </c>
      <c r="L228" s="56">
        <f t="shared" si="227"/>
        <v>0.89999999999999947</v>
      </c>
      <c r="M228" s="57">
        <f t="shared" si="228"/>
        <v>197.99999999999989</v>
      </c>
      <c r="N228" s="58"/>
      <c r="O228" s="57"/>
      <c r="P228" s="59"/>
      <c r="Q228" s="60"/>
      <c r="R228" s="56"/>
      <c r="S228" s="61"/>
      <c r="T228" s="62"/>
      <c r="U228" s="68">
        <f t="shared" si="231"/>
        <v>2816</v>
      </c>
      <c r="V228" s="69">
        <f t="shared" si="232"/>
        <v>239092.59999999998</v>
      </c>
      <c r="W228" s="70">
        <v>2</v>
      </c>
      <c r="X228" s="71">
        <f t="shared" si="203"/>
        <v>395.99999999999977</v>
      </c>
      <c r="Y228" s="72">
        <f t="shared" si="233"/>
        <v>51820.94999999999</v>
      </c>
      <c r="Z228" s="70">
        <f t="shared" si="234"/>
        <v>3</v>
      </c>
      <c r="AA228" s="139">
        <f t="shared" si="235"/>
        <v>3212</v>
      </c>
      <c r="AB228" s="113">
        <f t="shared" si="236"/>
        <v>290913.55</v>
      </c>
      <c r="AC228" s="114"/>
    </row>
    <row r="229" spans="1:29" ht="11.5" customHeight="1" x14ac:dyDescent="0.3">
      <c r="A229" s="112">
        <v>44266</v>
      </c>
      <c r="B229" s="98" t="s">
        <v>305</v>
      </c>
      <c r="C229" s="77" t="s">
        <v>107</v>
      </c>
      <c r="D229" s="77" t="s">
        <v>108</v>
      </c>
      <c r="E229" s="108" t="s">
        <v>38</v>
      </c>
      <c r="F229" s="75">
        <v>5.05</v>
      </c>
      <c r="G229" s="51">
        <v>220</v>
      </c>
      <c r="H229" s="67"/>
      <c r="I229" s="53">
        <f t="shared" si="225"/>
        <v>1111</v>
      </c>
      <c r="J229" s="54">
        <v>7.3</v>
      </c>
      <c r="K229" s="55">
        <f t="shared" si="226"/>
        <v>0.44554455445544555</v>
      </c>
      <c r="L229" s="56">
        <f t="shared" si="227"/>
        <v>2.25</v>
      </c>
      <c r="M229" s="57">
        <f t="shared" si="228"/>
        <v>495</v>
      </c>
      <c r="N229" s="58"/>
      <c r="O229" s="57"/>
      <c r="P229" s="59"/>
      <c r="Q229" s="60"/>
      <c r="R229" s="56"/>
      <c r="S229" s="61"/>
      <c r="T229" s="62"/>
      <c r="U229" s="68">
        <f t="shared" si="231"/>
        <v>1111</v>
      </c>
      <c r="V229" s="69">
        <f t="shared" si="232"/>
        <v>240203.59999999998</v>
      </c>
      <c r="W229" s="70">
        <v>1</v>
      </c>
      <c r="X229" s="71">
        <f t="shared" si="203"/>
        <v>495</v>
      </c>
      <c r="Y229" s="72">
        <f t="shared" si="233"/>
        <v>52315.94999999999</v>
      </c>
      <c r="Z229" s="70">
        <f t="shared" si="234"/>
        <v>3</v>
      </c>
      <c r="AA229" s="139">
        <f t="shared" si="235"/>
        <v>1606</v>
      </c>
      <c r="AB229" s="113">
        <f t="shared" si="236"/>
        <v>292519.55</v>
      </c>
      <c r="AC229" s="114"/>
    </row>
    <row r="230" spans="1:29" ht="11.5" customHeight="1" x14ac:dyDescent="0.3">
      <c r="A230" s="112">
        <v>44266</v>
      </c>
      <c r="B230" s="98" t="s">
        <v>305</v>
      </c>
      <c r="C230" s="77" t="s">
        <v>107</v>
      </c>
      <c r="D230" s="77" t="s">
        <v>108</v>
      </c>
      <c r="E230" s="108" t="s">
        <v>39</v>
      </c>
      <c r="F230" s="75">
        <v>4.7</v>
      </c>
      <c r="G230" s="51">
        <v>54</v>
      </c>
      <c r="H230" s="67"/>
      <c r="I230" s="53">
        <f t="shared" si="225"/>
        <v>253.8</v>
      </c>
      <c r="J230" s="54">
        <v>7.6</v>
      </c>
      <c r="K230" s="55">
        <f t="shared" si="226"/>
        <v>0.61702127659574457</v>
      </c>
      <c r="L230" s="56">
        <f t="shared" si="227"/>
        <v>2.8999999999999995</v>
      </c>
      <c r="M230" s="57">
        <f t="shared" si="228"/>
        <v>156.59999999999997</v>
      </c>
      <c r="N230" s="58"/>
      <c r="O230" s="57"/>
      <c r="P230" s="59"/>
      <c r="Q230" s="60"/>
      <c r="R230" s="56"/>
      <c r="S230" s="61"/>
      <c r="T230" s="62"/>
      <c r="U230" s="68">
        <f t="shared" si="231"/>
        <v>507.6</v>
      </c>
      <c r="V230" s="69">
        <f t="shared" si="232"/>
        <v>240711.19999999998</v>
      </c>
      <c r="W230" s="70">
        <v>2</v>
      </c>
      <c r="X230" s="71">
        <f t="shared" si="203"/>
        <v>313.19999999999993</v>
      </c>
      <c r="Y230" s="72">
        <f t="shared" si="233"/>
        <v>52629.149999999987</v>
      </c>
      <c r="Z230" s="70">
        <f t="shared" si="234"/>
        <v>3</v>
      </c>
      <c r="AA230" s="139">
        <f t="shared" si="235"/>
        <v>820.8</v>
      </c>
      <c r="AB230" s="113">
        <f t="shared" si="236"/>
        <v>293340.34999999998</v>
      </c>
      <c r="AC230" s="114"/>
    </row>
    <row r="231" spans="1:29" ht="11.5" customHeight="1" x14ac:dyDescent="0.3">
      <c r="A231" s="112">
        <v>44266</v>
      </c>
      <c r="B231" s="98" t="s">
        <v>305</v>
      </c>
      <c r="C231" s="77" t="s">
        <v>107</v>
      </c>
      <c r="D231" s="77" t="s">
        <v>108</v>
      </c>
      <c r="E231" s="108" t="s">
        <v>40</v>
      </c>
      <c r="F231" s="75">
        <v>4.7</v>
      </c>
      <c r="G231" s="51">
        <v>54</v>
      </c>
      <c r="H231" s="67"/>
      <c r="I231" s="53">
        <f t="shared" si="225"/>
        <v>253.8</v>
      </c>
      <c r="J231" s="54">
        <v>7.6</v>
      </c>
      <c r="K231" s="55">
        <f t="shared" si="226"/>
        <v>0.61702127659574457</v>
      </c>
      <c r="L231" s="56">
        <f t="shared" si="227"/>
        <v>2.8999999999999995</v>
      </c>
      <c r="M231" s="57">
        <f t="shared" si="228"/>
        <v>156.59999999999997</v>
      </c>
      <c r="N231" s="58"/>
      <c r="O231" s="57"/>
      <c r="P231" s="59"/>
      <c r="Q231" s="60"/>
      <c r="R231" s="56"/>
      <c r="S231" s="61"/>
      <c r="T231" s="62"/>
      <c r="U231" s="68">
        <f t="shared" si="231"/>
        <v>507.6</v>
      </c>
      <c r="V231" s="69">
        <f t="shared" si="232"/>
        <v>241218.8</v>
      </c>
      <c r="W231" s="70">
        <v>2</v>
      </c>
      <c r="X231" s="71">
        <f t="shared" si="203"/>
        <v>313.19999999999993</v>
      </c>
      <c r="Y231" s="72">
        <f t="shared" si="233"/>
        <v>52942.349999999984</v>
      </c>
      <c r="Z231" s="70">
        <f t="shared" si="234"/>
        <v>3</v>
      </c>
      <c r="AA231" s="139">
        <f t="shared" si="235"/>
        <v>820.8</v>
      </c>
      <c r="AB231" s="113">
        <f t="shared" si="236"/>
        <v>294161.14999999997</v>
      </c>
      <c r="AC231" s="114"/>
    </row>
    <row r="232" spans="1:29" ht="11.5" customHeight="1" x14ac:dyDescent="0.3">
      <c r="A232" s="151">
        <v>44286</v>
      </c>
      <c r="B232" s="98" t="s">
        <v>306</v>
      </c>
      <c r="C232" s="77" t="s">
        <v>198</v>
      </c>
      <c r="D232" s="77" t="s">
        <v>199</v>
      </c>
      <c r="E232" s="108" t="s">
        <v>39</v>
      </c>
      <c r="F232" s="75">
        <v>4.7</v>
      </c>
      <c r="G232" s="51">
        <v>54</v>
      </c>
      <c r="H232" s="67"/>
      <c r="I232" s="53">
        <f t="shared" si="225"/>
        <v>253.8</v>
      </c>
      <c r="J232" s="54">
        <v>8.5</v>
      </c>
      <c r="K232" s="55">
        <f t="shared" si="226"/>
        <v>0.80851063829787229</v>
      </c>
      <c r="L232" s="56">
        <f t="shared" si="227"/>
        <v>3.8</v>
      </c>
      <c r="M232" s="57">
        <f t="shared" si="228"/>
        <v>205.2</v>
      </c>
      <c r="N232" s="58"/>
      <c r="O232" s="57"/>
      <c r="P232" s="59"/>
      <c r="Q232" s="60"/>
      <c r="R232" s="56"/>
      <c r="S232" s="61"/>
      <c r="T232" s="62"/>
      <c r="U232" s="68">
        <v>0</v>
      </c>
      <c r="V232" s="69">
        <f t="shared" ref="V232:V295" si="238">V231+U232</f>
        <v>241218.8</v>
      </c>
      <c r="W232" s="70">
        <v>2</v>
      </c>
      <c r="X232" s="71">
        <v>0</v>
      </c>
      <c r="Y232" s="72">
        <f t="shared" ref="Y232:Y285" si="239">Y231+X232</f>
        <v>52942.349999999984</v>
      </c>
      <c r="Z232" s="70">
        <f t="shared" ref="Z232:Z285" si="240">MONTH(A232)</f>
        <v>3</v>
      </c>
      <c r="AA232" s="139">
        <f t="shared" ref="AA232:AA253" si="241">U232+X232</f>
        <v>0</v>
      </c>
      <c r="AB232" s="113">
        <f t="shared" ref="AB232:AB253" si="242">V232+Y232</f>
        <v>294161.14999999997</v>
      </c>
      <c r="AC232" s="114"/>
    </row>
    <row r="233" spans="1:29" ht="11.5" customHeight="1" x14ac:dyDescent="0.3">
      <c r="A233" s="112">
        <v>44286</v>
      </c>
      <c r="B233" s="98" t="s">
        <v>306</v>
      </c>
      <c r="C233" s="77" t="s">
        <v>198</v>
      </c>
      <c r="D233" s="77" t="s">
        <v>199</v>
      </c>
      <c r="E233" s="108" t="s">
        <v>40</v>
      </c>
      <c r="F233" s="75">
        <v>4.7</v>
      </c>
      <c r="G233" s="51">
        <v>54</v>
      </c>
      <c r="H233" s="67"/>
      <c r="I233" s="53">
        <f t="shared" si="225"/>
        <v>253.8</v>
      </c>
      <c r="J233" s="54">
        <v>8.5</v>
      </c>
      <c r="K233" s="55">
        <f t="shared" si="226"/>
        <v>0.80851063829787229</v>
      </c>
      <c r="L233" s="56">
        <f t="shared" si="227"/>
        <v>3.8</v>
      </c>
      <c r="M233" s="57">
        <f t="shared" si="228"/>
        <v>205.2</v>
      </c>
      <c r="N233" s="58"/>
      <c r="O233" s="57"/>
      <c r="P233" s="59"/>
      <c r="Q233" s="60"/>
      <c r="R233" s="56"/>
      <c r="S233" s="61"/>
      <c r="T233" s="62"/>
      <c r="U233" s="68">
        <v>0</v>
      </c>
      <c r="V233" s="69">
        <f t="shared" si="238"/>
        <v>241218.8</v>
      </c>
      <c r="W233" s="70">
        <v>2</v>
      </c>
      <c r="X233" s="71">
        <v>0</v>
      </c>
      <c r="Y233" s="72">
        <f t="shared" si="239"/>
        <v>52942.349999999984</v>
      </c>
      <c r="Z233" s="70">
        <f t="shared" si="240"/>
        <v>3</v>
      </c>
      <c r="AA233" s="139">
        <f t="shared" si="241"/>
        <v>0</v>
      </c>
      <c r="AB233" s="113">
        <f t="shared" si="242"/>
        <v>294161.14999999997</v>
      </c>
      <c r="AC233" s="114"/>
    </row>
    <row r="234" spans="1:29" ht="11.5" customHeight="1" x14ac:dyDescent="0.3">
      <c r="A234" s="112">
        <v>44286</v>
      </c>
      <c r="B234" s="98" t="s">
        <v>306</v>
      </c>
      <c r="C234" s="77" t="s">
        <v>198</v>
      </c>
      <c r="D234" s="77" t="s">
        <v>199</v>
      </c>
      <c r="E234" s="108" t="s">
        <v>31</v>
      </c>
      <c r="F234" s="75">
        <v>16</v>
      </c>
      <c r="G234" s="51">
        <v>5</v>
      </c>
      <c r="H234" s="67"/>
      <c r="I234" s="53">
        <f t="shared" si="225"/>
        <v>80</v>
      </c>
      <c r="J234" s="54">
        <v>20</v>
      </c>
      <c r="K234" s="55">
        <f t="shared" si="226"/>
        <v>0.25</v>
      </c>
      <c r="L234" s="56">
        <f t="shared" si="227"/>
        <v>4</v>
      </c>
      <c r="M234" s="57">
        <f t="shared" si="228"/>
        <v>20</v>
      </c>
      <c r="N234" s="58"/>
      <c r="O234" s="57"/>
      <c r="P234" s="59"/>
      <c r="Q234" s="60"/>
      <c r="R234" s="56"/>
      <c r="S234" s="61"/>
      <c r="T234" s="62"/>
      <c r="U234" s="68">
        <v>0</v>
      </c>
      <c r="V234" s="69">
        <f t="shared" si="238"/>
        <v>241218.8</v>
      </c>
      <c r="W234" s="70">
        <v>3</v>
      </c>
      <c r="X234" s="71">
        <v>0</v>
      </c>
      <c r="Y234" s="72">
        <f t="shared" si="239"/>
        <v>52942.349999999984</v>
      </c>
      <c r="Z234" s="70">
        <f t="shared" si="240"/>
        <v>3</v>
      </c>
      <c r="AA234" s="139">
        <f t="shared" si="241"/>
        <v>0</v>
      </c>
      <c r="AB234" s="113">
        <f t="shared" si="242"/>
        <v>294161.14999999997</v>
      </c>
      <c r="AC234" s="114"/>
    </row>
    <row r="235" spans="1:29" ht="11.5" customHeight="1" x14ac:dyDescent="0.3">
      <c r="A235" s="112">
        <v>44286</v>
      </c>
      <c r="B235" s="98" t="s">
        <v>306</v>
      </c>
      <c r="C235" s="77" t="s">
        <v>198</v>
      </c>
      <c r="D235" s="77" t="s">
        <v>199</v>
      </c>
      <c r="E235" s="108" t="s">
        <v>280</v>
      </c>
      <c r="F235" s="75">
        <v>305</v>
      </c>
      <c r="G235" s="51">
        <v>1</v>
      </c>
      <c r="H235" s="67"/>
      <c r="I235" s="53">
        <f t="shared" si="225"/>
        <v>305</v>
      </c>
      <c r="J235" s="54">
        <v>380</v>
      </c>
      <c r="K235" s="55">
        <f t="shared" si="226"/>
        <v>0.24590163934426229</v>
      </c>
      <c r="L235" s="56">
        <f t="shared" si="227"/>
        <v>75</v>
      </c>
      <c r="M235" s="57">
        <f t="shared" si="228"/>
        <v>75</v>
      </c>
      <c r="N235" s="58"/>
      <c r="O235" s="57"/>
      <c r="P235" s="59"/>
      <c r="Q235" s="60"/>
      <c r="R235" s="56"/>
      <c r="S235" s="61"/>
      <c r="T235" s="62"/>
      <c r="U235" s="68">
        <v>0</v>
      </c>
      <c r="V235" s="69">
        <f t="shared" si="238"/>
        <v>241218.8</v>
      </c>
      <c r="W235" s="70">
        <v>2</v>
      </c>
      <c r="X235" s="71">
        <v>0</v>
      </c>
      <c r="Y235" s="72">
        <f t="shared" si="239"/>
        <v>52942.349999999984</v>
      </c>
      <c r="Z235" s="70">
        <f t="shared" si="240"/>
        <v>3</v>
      </c>
      <c r="AA235" s="139">
        <f t="shared" si="241"/>
        <v>0</v>
      </c>
      <c r="AB235" s="113">
        <f t="shared" si="242"/>
        <v>294161.14999999997</v>
      </c>
      <c r="AC235" s="114"/>
    </row>
    <row r="236" spans="1:29" ht="11.5" customHeight="1" x14ac:dyDescent="0.3">
      <c r="A236" s="112">
        <v>44286</v>
      </c>
      <c r="B236" s="98" t="s">
        <v>306</v>
      </c>
      <c r="C236" s="77" t="s">
        <v>198</v>
      </c>
      <c r="D236" s="77" t="s">
        <v>199</v>
      </c>
      <c r="E236" s="108" t="s">
        <v>227</v>
      </c>
      <c r="F236" s="75">
        <v>10.5</v>
      </c>
      <c r="G236" s="51">
        <v>20</v>
      </c>
      <c r="H236" s="67"/>
      <c r="I236" s="53">
        <f t="shared" si="225"/>
        <v>210</v>
      </c>
      <c r="J236" s="54">
        <v>12.3</v>
      </c>
      <c r="K236" s="55">
        <f t="shared" si="226"/>
        <v>0.17142857142857149</v>
      </c>
      <c r="L236" s="56">
        <f t="shared" si="227"/>
        <v>1.8000000000000007</v>
      </c>
      <c r="M236" s="57">
        <f t="shared" si="228"/>
        <v>36.000000000000014</v>
      </c>
      <c r="N236" s="58"/>
      <c r="O236" s="57"/>
      <c r="P236" s="59"/>
      <c r="Q236" s="60"/>
      <c r="R236" s="56"/>
      <c r="S236" s="61"/>
      <c r="T236" s="62"/>
      <c r="U236" s="68">
        <v>0</v>
      </c>
      <c r="V236" s="69">
        <f t="shared" si="238"/>
        <v>241218.8</v>
      </c>
      <c r="W236" s="70">
        <v>3</v>
      </c>
      <c r="X236" s="71">
        <v>0</v>
      </c>
      <c r="Y236" s="72">
        <f t="shared" si="239"/>
        <v>52942.349999999984</v>
      </c>
      <c r="Z236" s="70">
        <f t="shared" si="240"/>
        <v>3</v>
      </c>
      <c r="AA236" s="139">
        <f t="shared" si="241"/>
        <v>0</v>
      </c>
      <c r="AB236" s="113">
        <f t="shared" si="242"/>
        <v>294161.14999999997</v>
      </c>
      <c r="AC236" s="114"/>
    </row>
    <row r="237" spans="1:29" ht="11.5" customHeight="1" x14ac:dyDescent="0.3">
      <c r="A237" s="112">
        <v>44286</v>
      </c>
      <c r="B237" s="98" t="s">
        <v>306</v>
      </c>
      <c r="C237" s="77" t="s">
        <v>198</v>
      </c>
      <c r="D237" s="77" t="s">
        <v>199</v>
      </c>
      <c r="E237" s="108" t="s">
        <v>63</v>
      </c>
      <c r="F237" s="75">
        <v>28</v>
      </c>
      <c r="G237" s="51">
        <v>1</v>
      </c>
      <c r="H237" s="67"/>
      <c r="I237" s="53">
        <f t="shared" si="225"/>
        <v>28</v>
      </c>
      <c r="J237" s="54">
        <v>45</v>
      </c>
      <c r="K237" s="55">
        <f t="shared" si="226"/>
        <v>0.6071428571428571</v>
      </c>
      <c r="L237" s="56">
        <f t="shared" si="227"/>
        <v>17</v>
      </c>
      <c r="M237" s="57">
        <f t="shared" si="228"/>
        <v>17</v>
      </c>
      <c r="N237" s="58"/>
      <c r="O237" s="57"/>
      <c r="P237" s="59"/>
      <c r="Q237" s="60"/>
      <c r="R237" s="56"/>
      <c r="S237" s="61"/>
      <c r="T237" s="62"/>
      <c r="U237" s="68">
        <v>0</v>
      </c>
      <c r="V237" s="69">
        <f t="shared" si="238"/>
        <v>241218.8</v>
      </c>
      <c r="W237" s="70">
        <v>4</v>
      </c>
      <c r="X237" s="71">
        <v>0</v>
      </c>
      <c r="Y237" s="72">
        <f t="shared" si="239"/>
        <v>52942.349999999984</v>
      </c>
      <c r="Z237" s="70">
        <f t="shared" si="240"/>
        <v>3</v>
      </c>
      <c r="AA237" s="139">
        <f t="shared" si="241"/>
        <v>0</v>
      </c>
      <c r="AB237" s="113">
        <f t="shared" si="242"/>
        <v>294161.14999999997</v>
      </c>
      <c r="AC237" s="114"/>
    </row>
    <row r="238" spans="1:29" ht="11.5" customHeight="1" x14ac:dyDescent="0.3">
      <c r="A238" s="112">
        <v>44286</v>
      </c>
      <c r="B238" s="98" t="s">
        <v>306</v>
      </c>
      <c r="C238" s="77" t="s">
        <v>198</v>
      </c>
      <c r="D238" s="77" t="s">
        <v>199</v>
      </c>
      <c r="E238" s="108" t="s">
        <v>281</v>
      </c>
      <c r="F238" s="75">
        <v>50</v>
      </c>
      <c r="G238" s="51">
        <v>1</v>
      </c>
      <c r="H238" s="67"/>
      <c r="I238" s="53">
        <f t="shared" si="225"/>
        <v>50</v>
      </c>
      <c r="J238" s="54">
        <v>68</v>
      </c>
      <c r="K238" s="55">
        <f t="shared" si="226"/>
        <v>0.36</v>
      </c>
      <c r="L238" s="56">
        <f t="shared" si="227"/>
        <v>18</v>
      </c>
      <c r="M238" s="57">
        <f t="shared" si="228"/>
        <v>18</v>
      </c>
      <c r="N238" s="58"/>
      <c r="O238" s="57"/>
      <c r="P238" s="59"/>
      <c r="Q238" s="60"/>
      <c r="R238" s="56"/>
      <c r="S238" s="61"/>
      <c r="T238" s="62"/>
      <c r="U238" s="68">
        <v>0</v>
      </c>
      <c r="V238" s="69">
        <f t="shared" si="238"/>
        <v>241218.8</v>
      </c>
      <c r="W238" s="70">
        <v>1</v>
      </c>
      <c r="X238" s="71">
        <v>0</v>
      </c>
      <c r="Y238" s="72">
        <f t="shared" si="239"/>
        <v>52942.349999999984</v>
      </c>
      <c r="Z238" s="70">
        <f t="shared" si="240"/>
        <v>3</v>
      </c>
      <c r="AA238" s="139">
        <f t="shared" si="241"/>
        <v>0</v>
      </c>
      <c r="AB238" s="113">
        <f t="shared" si="242"/>
        <v>294161.14999999997</v>
      </c>
      <c r="AC238" s="114"/>
    </row>
    <row r="239" spans="1:29" ht="11.5" customHeight="1" x14ac:dyDescent="0.3">
      <c r="A239" s="112">
        <v>44286</v>
      </c>
      <c r="B239" s="98" t="s">
        <v>306</v>
      </c>
      <c r="C239" s="77" t="s">
        <v>198</v>
      </c>
      <c r="D239" s="77" t="s">
        <v>199</v>
      </c>
      <c r="E239" s="108" t="s">
        <v>282</v>
      </c>
      <c r="F239" s="75">
        <v>50</v>
      </c>
      <c r="G239" s="51">
        <v>1</v>
      </c>
      <c r="H239" s="67"/>
      <c r="I239" s="53">
        <f t="shared" si="225"/>
        <v>50</v>
      </c>
      <c r="J239" s="54">
        <v>65</v>
      </c>
      <c r="K239" s="55">
        <f t="shared" si="226"/>
        <v>0.3</v>
      </c>
      <c r="L239" s="56">
        <f t="shared" si="227"/>
        <v>15</v>
      </c>
      <c r="M239" s="57">
        <f t="shared" si="228"/>
        <v>15</v>
      </c>
      <c r="N239" s="58"/>
      <c r="O239" s="57"/>
      <c r="P239" s="59"/>
      <c r="Q239" s="60"/>
      <c r="R239" s="56"/>
      <c r="S239" s="61"/>
      <c r="T239" s="62"/>
      <c r="U239" s="68">
        <v>0</v>
      </c>
      <c r="V239" s="69">
        <f t="shared" si="238"/>
        <v>241218.8</v>
      </c>
      <c r="W239" s="70">
        <v>2</v>
      </c>
      <c r="X239" s="71">
        <v>0</v>
      </c>
      <c r="Y239" s="72">
        <f t="shared" si="239"/>
        <v>52942.349999999984</v>
      </c>
      <c r="Z239" s="70">
        <f t="shared" si="240"/>
        <v>3</v>
      </c>
      <c r="AA239" s="139">
        <f t="shared" si="241"/>
        <v>0</v>
      </c>
      <c r="AB239" s="113">
        <f t="shared" si="242"/>
        <v>294161.14999999997</v>
      </c>
      <c r="AC239" s="114"/>
    </row>
    <row r="240" spans="1:29" ht="11.5" customHeight="1" x14ac:dyDescent="0.3">
      <c r="A240" s="112">
        <v>44286</v>
      </c>
      <c r="B240" s="98" t="s">
        <v>306</v>
      </c>
      <c r="C240" s="77" t="s">
        <v>198</v>
      </c>
      <c r="D240" s="77" t="s">
        <v>199</v>
      </c>
      <c r="E240" s="108" t="s">
        <v>283</v>
      </c>
      <c r="F240" s="75">
        <v>28.8</v>
      </c>
      <c r="G240" s="51">
        <v>1</v>
      </c>
      <c r="H240" s="67"/>
      <c r="I240" s="53">
        <f t="shared" si="225"/>
        <v>28.8</v>
      </c>
      <c r="J240" s="54">
        <v>42</v>
      </c>
      <c r="K240" s="55">
        <f t="shared" si="226"/>
        <v>0.45833333333333331</v>
      </c>
      <c r="L240" s="56">
        <f t="shared" si="227"/>
        <v>13.2</v>
      </c>
      <c r="M240" s="57">
        <f t="shared" si="228"/>
        <v>13.2</v>
      </c>
      <c r="N240" s="58"/>
      <c r="O240" s="57"/>
      <c r="P240" s="59"/>
      <c r="Q240" s="60"/>
      <c r="R240" s="56"/>
      <c r="S240" s="61"/>
      <c r="T240" s="62"/>
      <c r="U240" s="68">
        <v>0</v>
      </c>
      <c r="V240" s="69">
        <f t="shared" si="238"/>
        <v>241218.8</v>
      </c>
      <c r="W240" s="70">
        <v>1</v>
      </c>
      <c r="X240" s="71">
        <v>0</v>
      </c>
      <c r="Y240" s="72">
        <f t="shared" si="239"/>
        <v>52942.349999999984</v>
      </c>
      <c r="Z240" s="70">
        <f t="shared" si="240"/>
        <v>3</v>
      </c>
      <c r="AA240" s="139">
        <f t="shared" si="241"/>
        <v>0</v>
      </c>
      <c r="AB240" s="113">
        <f t="shared" si="242"/>
        <v>294161.14999999997</v>
      </c>
      <c r="AC240" s="114"/>
    </row>
    <row r="241" spans="1:29" ht="11.5" customHeight="1" x14ac:dyDescent="0.3">
      <c r="A241" s="112">
        <v>44286</v>
      </c>
      <c r="B241" s="98" t="s">
        <v>306</v>
      </c>
      <c r="C241" s="77" t="s">
        <v>198</v>
      </c>
      <c r="D241" s="77" t="s">
        <v>199</v>
      </c>
      <c r="E241" s="108" t="s">
        <v>284</v>
      </c>
      <c r="F241" s="75">
        <v>42</v>
      </c>
      <c r="G241" s="51">
        <v>1</v>
      </c>
      <c r="H241" s="67"/>
      <c r="I241" s="53">
        <f t="shared" si="225"/>
        <v>42</v>
      </c>
      <c r="J241" s="54">
        <v>60</v>
      </c>
      <c r="K241" s="55">
        <f t="shared" si="226"/>
        <v>0.42857142857142855</v>
      </c>
      <c r="L241" s="56">
        <f t="shared" si="227"/>
        <v>18</v>
      </c>
      <c r="M241" s="57">
        <f t="shared" si="228"/>
        <v>18</v>
      </c>
      <c r="N241" s="58"/>
      <c r="O241" s="57"/>
      <c r="P241" s="59"/>
      <c r="Q241" s="60"/>
      <c r="R241" s="56"/>
      <c r="S241" s="61"/>
      <c r="T241" s="62"/>
      <c r="U241" s="68">
        <v>0</v>
      </c>
      <c r="V241" s="69">
        <f t="shared" si="238"/>
        <v>241218.8</v>
      </c>
      <c r="W241" s="70">
        <v>1</v>
      </c>
      <c r="X241" s="71">
        <v>0</v>
      </c>
      <c r="Y241" s="72">
        <f t="shared" si="239"/>
        <v>52942.349999999984</v>
      </c>
      <c r="Z241" s="70">
        <f t="shared" si="240"/>
        <v>3</v>
      </c>
      <c r="AA241" s="139">
        <f t="shared" si="241"/>
        <v>0</v>
      </c>
      <c r="AB241" s="113">
        <f t="shared" si="242"/>
        <v>294161.14999999997</v>
      </c>
      <c r="AC241" s="114"/>
    </row>
    <row r="242" spans="1:29" ht="10.5" customHeight="1" x14ac:dyDescent="0.3">
      <c r="A242" s="112">
        <v>44286</v>
      </c>
      <c r="B242" s="98" t="s">
        <v>306</v>
      </c>
      <c r="C242" s="77" t="s">
        <v>198</v>
      </c>
      <c r="D242" s="77" t="s">
        <v>199</v>
      </c>
      <c r="E242" s="108" t="s">
        <v>204</v>
      </c>
      <c r="F242" s="75">
        <v>22</v>
      </c>
      <c r="G242" s="51">
        <v>5</v>
      </c>
      <c r="H242" s="67"/>
      <c r="I242" s="53">
        <f t="shared" si="225"/>
        <v>110</v>
      </c>
      <c r="J242" s="54">
        <v>26</v>
      </c>
      <c r="K242" s="55">
        <f t="shared" si="226"/>
        <v>0.18181818181818182</v>
      </c>
      <c r="L242" s="56">
        <f t="shared" si="227"/>
        <v>4</v>
      </c>
      <c r="M242" s="57">
        <f t="shared" si="228"/>
        <v>20</v>
      </c>
      <c r="N242" s="58"/>
      <c r="O242" s="57"/>
      <c r="P242" s="59"/>
      <c r="Q242" s="60"/>
      <c r="R242" s="56"/>
      <c r="S242" s="61"/>
      <c r="T242" s="62"/>
      <c r="U242" s="68">
        <v>0</v>
      </c>
      <c r="V242" s="69">
        <f t="shared" si="238"/>
        <v>241218.8</v>
      </c>
      <c r="W242" s="70">
        <v>2</v>
      </c>
      <c r="X242" s="71">
        <v>0</v>
      </c>
      <c r="Y242" s="72">
        <f t="shared" si="239"/>
        <v>52942.349999999984</v>
      </c>
      <c r="Z242" s="70">
        <f t="shared" si="240"/>
        <v>3</v>
      </c>
      <c r="AA242" s="139">
        <f t="shared" si="241"/>
        <v>0</v>
      </c>
      <c r="AB242" s="113">
        <f t="shared" si="242"/>
        <v>294161.14999999997</v>
      </c>
      <c r="AC242" s="114"/>
    </row>
    <row r="243" spans="1:29" ht="10.5" customHeight="1" x14ac:dyDescent="0.3">
      <c r="A243" s="112">
        <v>44278</v>
      </c>
      <c r="B243" s="98" t="s">
        <v>307</v>
      </c>
      <c r="C243" s="77" t="s">
        <v>83</v>
      </c>
      <c r="D243" s="77" t="s">
        <v>84</v>
      </c>
      <c r="E243" s="108" t="s">
        <v>261</v>
      </c>
      <c r="F243" s="75">
        <v>6.4</v>
      </c>
      <c r="G243" s="51">
        <v>220</v>
      </c>
      <c r="H243" s="67"/>
      <c r="I243" s="53">
        <f t="shared" si="225"/>
        <v>1408</v>
      </c>
      <c r="J243" s="54">
        <v>7.4</v>
      </c>
      <c r="K243" s="55">
        <f t="shared" si="226"/>
        <v>0.15625</v>
      </c>
      <c r="L243" s="56">
        <f t="shared" si="227"/>
        <v>1</v>
      </c>
      <c r="M243" s="57">
        <f t="shared" si="228"/>
        <v>220</v>
      </c>
      <c r="N243" s="58"/>
      <c r="O243" s="57"/>
      <c r="P243" s="59"/>
      <c r="Q243" s="60"/>
      <c r="R243" s="56"/>
      <c r="S243" s="61"/>
      <c r="T243" s="62"/>
      <c r="U243" s="68">
        <f t="shared" ref="U243:U255" si="243">I243*W243</f>
        <v>7040</v>
      </c>
      <c r="V243" s="69">
        <f t="shared" si="238"/>
        <v>248258.8</v>
      </c>
      <c r="W243" s="70">
        <v>5</v>
      </c>
      <c r="X243" s="71">
        <f t="shared" ref="X243:X285" si="244">M243*W243</f>
        <v>1100</v>
      </c>
      <c r="Y243" s="72">
        <f t="shared" si="239"/>
        <v>54042.349999999984</v>
      </c>
      <c r="Z243" s="70">
        <f t="shared" si="240"/>
        <v>3</v>
      </c>
      <c r="AA243" s="139">
        <f t="shared" si="241"/>
        <v>8140</v>
      </c>
      <c r="AB243" s="113">
        <f t="shared" si="242"/>
        <v>302301.14999999997</v>
      </c>
      <c r="AC243" s="114"/>
    </row>
    <row r="244" spans="1:29" ht="10.5" customHeight="1" x14ac:dyDescent="0.3">
      <c r="A244" s="112">
        <v>44278</v>
      </c>
      <c r="B244" s="98" t="s">
        <v>307</v>
      </c>
      <c r="C244" s="77" t="s">
        <v>83</v>
      </c>
      <c r="D244" s="77" t="s">
        <v>84</v>
      </c>
      <c r="E244" s="108" t="s">
        <v>39</v>
      </c>
      <c r="F244" s="75">
        <v>4.7</v>
      </c>
      <c r="G244" s="51">
        <v>54</v>
      </c>
      <c r="H244" s="67"/>
      <c r="I244" s="53">
        <f t="shared" si="225"/>
        <v>253.8</v>
      </c>
      <c r="J244" s="54">
        <v>7.6</v>
      </c>
      <c r="K244" s="55">
        <f t="shared" si="226"/>
        <v>0.61702127659574457</v>
      </c>
      <c r="L244" s="56">
        <f t="shared" si="227"/>
        <v>2.8999999999999995</v>
      </c>
      <c r="M244" s="57">
        <f t="shared" si="228"/>
        <v>156.59999999999997</v>
      </c>
      <c r="N244" s="58"/>
      <c r="O244" s="57"/>
      <c r="P244" s="59"/>
      <c r="Q244" s="60"/>
      <c r="R244" s="56"/>
      <c r="S244" s="61"/>
      <c r="T244" s="62"/>
      <c r="U244" s="68">
        <f t="shared" si="243"/>
        <v>1015.2</v>
      </c>
      <c r="V244" s="69">
        <f t="shared" si="238"/>
        <v>249274</v>
      </c>
      <c r="W244" s="70">
        <v>4</v>
      </c>
      <c r="X244" s="71">
        <f t="shared" si="244"/>
        <v>626.39999999999986</v>
      </c>
      <c r="Y244" s="72">
        <f t="shared" si="239"/>
        <v>54668.749999999985</v>
      </c>
      <c r="Z244" s="70">
        <f t="shared" si="240"/>
        <v>3</v>
      </c>
      <c r="AA244" s="139">
        <f t="shared" si="241"/>
        <v>1641.6</v>
      </c>
      <c r="AB244" s="113">
        <f t="shared" si="242"/>
        <v>303942.75</v>
      </c>
      <c r="AC244" s="114"/>
    </row>
    <row r="245" spans="1:29" ht="10.5" customHeight="1" x14ac:dyDescent="0.3">
      <c r="A245" s="112">
        <v>44278</v>
      </c>
      <c r="B245" s="98" t="s">
        <v>307</v>
      </c>
      <c r="C245" s="77" t="s">
        <v>83</v>
      </c>
      <c r="D245" s="77" t="s">
        <v>84</v>
      </c>
      <c r="E245" s="108" t="s">
        <v>40</v>
      </c>
      <c r="F245" s="75">
        <v>4.7</v>
      </c>
      <c r="G245" s="51">
        <v>54</v>
      </c>
      <c r="H245" s="67"/>
      <c r="I245" s="53">
        <f t="shared" si="225"/>
        <v>253.8</v>
      </c>
      <c r="J245" s="54">
        <v>7.6</v>
      </c>
      <c r="K245" s="55">
        <f t="shared" si="226"/>
        <v>0.61702127659574457</v>
      </c>
      <c r="L245" s="56">
        <f t="shared" si="227"/>
        <v>2.8999999999999995</v>
      </c>
      <c r="M245" s="57">
        <f t="shared" si="228"/>
        <v>156.59999999999997</v>
      </c>
      <c r="N245" s="58"/>
      <c r="O245" s="57"/>
      <c r="P245" s="59"/>
      <c r="Q245" s="60"/>
      <c r="R245" s="56"/>
      <c r="S245" s="61"/>
      <c r="T245" s="62"/>
      <c r="U245" s="68">
        <f t="shared" si="243"/>
        <v>1015.2</v>
      </c>
      <c r="V245" s="69">
        <f t="shared" si="238"/>
        <v>250289.2</v>
      </c>
      <c r="W245" s="70">
        <v>4</v>
      </c>
      <c r="X245" s="71">
        <f t="shared" si="244"/>
        <v>626.39999999999986</v>
      </c>
      <c r="Y245" s="72">
        <f t="shared" si="239"/>
        <v>55295.149999999987</v>
      </c>
      <c r="Z245" s="70">
        <f t="shared" si="240"/>
        <v>3</v>
      </c>
      <c r="AA245" s="139">
        <f t="shared" si="241"/>
        <v>1641.6</v>
      </c>
      <c r="AB245" s="113">
        <f t="shared" si="242"/>
        <v>305584.34999999998</v>
      </c>
      <c r="AC245" s="114"/>
    </row>
    <row r="246" spans="1:29" ht="10.5" customHeight="1" x14ac:dyDescent="0.3">
      <c r="A246" s="112">
        <v>44278</v>
      </c>
      <c r="B246" s="98" t="s">
        <v>307</v>
      </c>
      <c r="C246" s="77" t="s">
        <v>83</v>
      </c>
      <c r="D246" s="77" t="s">
        <v>84</v>
      </c>
      <c r="E246" s="108" t="s">
        <v>26</v>
      </c>
      <c r="F246" s="75">
        <v>16</v>
      </c>
      <c r="G246" s="51">
        <v>5</v>
      </c>
      <c r="H246" s="67"/>
      <c r="I246" s="53">
        <f t="shared" si="225"/>
        <v>80</v>
      </c>
      <c r="J246" s="54">
        <v>19</v>
      </c>
      <c r="K246" s="55">
        <f t="shared" si="226"/>
        <v>0.1875</v>
      </c>
      <c r="L246" s="56">
        <f t="shared" si="227"/>
        <v>3</v>
      </c>
      <c r="M246" s="57">
        <f t="shared" si="228"/>
        <v>15</v>
      </c>
      <c r="N246" s="58"/>
      <c r="O246" s="57"/>
      <c r="P246" s="59"/>
      <c r="Q246" s="60"/>
      <c r="R246" s="56"/>
      <c r="S246" s="61"/>
      <c r="T246" s="62"/>
      <c r="U246" s="68">
        <f t="shared" si="243"/>
        <v>320</v>
      </c>
      <c r="V246" s="69">
        <f t="shared" si="238"/>
        <v>250609.2</v>
      </c>
      <c r="W246" s="70">
        <v>4</v>
      </c>
      <c r="X246" s="71">
        <f t="shared" si="244"/>
        <v>60</v>
      </c>
      <c r="Y246" s="72">
        <f t="shared" si="239"/>
        <v>55355.149999999987</v>
      </c>
      <c r="Z246" s="70">
        <f t="shared" si="240"/>
        <v>3</v>
      </c>
      <c r="AA246" s="139">
        <f t="shared" si="241"/>
        <v>380</v>
      </c>
      <c r="AB246" s="113">
        <f t="shared" si="242"/>
        <v>305964.34999999998</v>
      </c>
      <c r="AC246" s="114"/>
    </row>
    <row r="247" spans="1:29" ht="10.5" customHeight="1" x14ac:dyDescent="0.3">
      <c r="A247" s="112">
        <v>44279</v>
      </c>
      <c r="B247" s="98" t="s">
        <v>308</v>
      </c>
      <c r="C247" s="77" t="s">
        <v>107</v>
      </c>
      <c r="D247" s="77" t="s">
        <v>108</v>
      </c>
      <c r="E247" s="108" t="s">
        <v>63</v>
      </c>
      <c r="F247" s="75">
        <v>28</v>
      </c>
      <c r="G247" s="51">
        <v>1</v>
      </c>
      <c r="H247" s="67"/>
      <c r="I247" s="53">
        <f t="shared" si="225"/>
        <v>28</v>
      </c>
      <c r="J247" s="54">
        <v>45</v>
      </c>
      <c r="K247" s="55">
        <f t="shared" si="226"/>
        <v>0.6071428571428571</v>
      </c>
      <c r="L247" s="56">
        <f t="shared" si="227"/>
        <v>17</v>
      </c>
      <c r="M247" s="57">
        <f t="shared" si="228"/>
        <v>17</v>
      </c>
      <c r="N247" s="58"/>
      <c r="O247" s="57"/>
      <c r="P247" s="59"/>
      <c r="Q247" s="60"/>
      <c r="R247" s="56"/>
      <c r="S247" s="61"/>
      <c r="T247" s="62"/>
      <c r="U247" s="68">
        <f t="shared" si="243"/>
        <v>56</v>
      </c>
      <c r="V247" s="69">
        <f t="shared" si="238"/>
        <v>250665.2</v>
      </c>
      <c r="W247" s="70">
        <v>2</v>
      </c>
      <c r="X247" s="71">
        <f t="shared" si="244"/>
        <v>34</v>
      </c>
      <c r="Y247" s="72">
        <f t="shared" si="239"/>
        <v>55389.149999999987</v>
      </c>
      <c r="Z247" s="70">
        <f t="shared" si="240"/>
        <v>3</v>
      </c>
      <c r="AA247" s="139">
        <f t="shared" si="241"/>
        <v>90</v>
      </c>
      <c r="AB247" s="113">
        <f t="shared" si="242"/>
        <v>306054.34999999998</v>
      </c>
      <c r="AC247" s="114"/>
    </row>
    <row r="248" spans="1:29" ht="11.5" customHeight="1" x14ac:dyDescent="0.3">
      <c r="A248" s="112">
        <v>44279</v>
      </c>
      <c r="B248" s="98" t="s">
        <v>309</v>
      </c>
      <c r="C248" s="77" t="s">
        <v>111</v>
      </c>
      <c r="D248" s="77" t="s">
        <v>112</v>
      </c>
      <c r="E248" s="108" t="s">
        <v>285</v>
      </c>
      <c r="F248" s="75">
        <v>6.4</v>
      </c>
      <c r="G248" s="51">
        <v>220</v>
      </c>
      <c r="H248" s="67"/>
      <c r="I248" s="53">
        <f t="shared" si="225"/>
        <v>1408</v>
      </c>
      <c r="J248" s="54">
        <v>7.5</v>
      </c>
      <c r="K248" s="55">
        <f t="shared" si="226"/>
        <v>0.17187499999999994</v>
      </c>
      <c r="L248" s="56">
        <f t="shared" si="227"/>
        <v>1.0999999999999996</v>
      </c>
      <c r="M248" s="57">
        <f t="shared" si="228"/>
        <v>241.99999999999991</v>
      </c>
      <c r="N248" s="58"/>
      <c r="O248" s="57"/>
      <c r="P248" s="59"/>
      <c r="Q248" s="60"/>
      <c r="R248" s="56"/>
      <c r="S248" s="61"/>
      <c r="T248" s="62"/>
      <c r="U248" s="68">
        <f t="shared" si="243"/>
        <v>7040</v>
      </c>
      <c r="V248" s="69">
        <f t="shared" si="238"/>
        <v>257705.2</v>
      </c>
      <c r="W248" s="70">
        <v>5</v>
      </c>
      <c r="X248" s="71">
        <f t="shared" si="244"/>
        <v>1209.9999999999995</v>
      </c>
      <c r="Y248" s="72">
        <f t="shared" si="239"/>
        <v>56599.149999999987</v>
      </c>
      <c r="Z248" s="70">
        <f t="shared" si="240"/>
        <v>3</v>
      </c>
      <c r="AA248" s="139">
        <f t="shared" si="241"/>
        <v>8250</v>
      </c>
      <c r="AB248" s="113">
        <f t="shared" si="242"/>
        <v>314304.34999999998</v>
      </c>
      <c r="AC248" s="114"/>
    </row>
    <row r="249" spans="1:29" ht="11.5" customHeight="1" x14ac:dyDescent="0.3">
      <c r="A249" s="112">
        <v>44279</v>
      </c>
      <c r="B249" s="98" t="s">
        <v>309</v>
      </c>
      <c r="C249" s="77" t="s">
        <v>111</v>
      </c>
      <c r="D249" s="77" t="s">
        <v>112</v>
      </c>
      <c r="E249" s="108" t="s">
        <v>191</v>
      </c>
      <c r="F249" s="75">
        <v>4.7</v>
      </c>
      <c r="G249" s="51">
        <v>30</v>
      </c>
      <c r="H249" s="67"/>
      <c r="I249" s="53">
        <f t="shared" si="225"/>
        <v>141</v>
      </c>
      <c r="J249" s="54">
        <v>7.8</v>
      </c>
      <c r="K249" s="55">
        <f t="shared" si="226"/>
        <v>0.65957446808510634</v>
      </c>
      <c r="L249" s="56">
        <f t="shared" si="227"/>
        <v>3.0999999999999996</v>
      </c>
      <c r="M249" s="57">
        <f t="shared" si="228"/>
        <v>92.999999999999986</v>
      </c>
      <c r="N249" s="58"/>
      <c r="O249" s="57"/>
      <c r="P249" s="59"/>
      <c r="Q249" s="60"/>
      <c r="R249" s="56"/>
      <c r="S249" s="61"/>
      <c r="T249" s="62"/>
      <c r="U249" s="68">
        <f t="shared" si="243"/>
        <v>705</v>
      </c>
      <c r="V249" s="69">
        <f t="shared" si="238"/>
        <v>258410.2</v>
      </c>
      <c r="W249" s="70">
        <v>5</v>
      </c>
      <c r="X249" s="71">
        <f t="shared" si="244"/>
        <v>464.99999999999994</v>
      </c>
      <c r="Y249" s="72">
        <f t="shared" si="239"/>
        <v>57064.149999999987</v>
      </c>
      <c r="Z249" s="70">
        <f t="shared" si="240"/>
        <v>3</v>
      </c>
      <c r="AA249" s="139">
        <f t="shared" si="241"/>
        <v>1170</v>
      </c>
      <c r="AB249" s="113">
        <f t="shared" si="242"/>
        <v>315474.34999999998</v>
      </c>
      <c r="AC249" s="114"/>
    </row>
    <row r="250" spans="1:29" ht="11.5" customHeight="1" x14ac:dyDescent="0.3">
      <c r="A250" s="112">
        <v>44279</v>
      </c>
      <c r="B250" s="98" t="s">
        <v>309</v>
      </c>
      <c r="C250" s="77" t="s">
        <v>111</v>
      </c>
      <c r="D250" s="77" t="s">
        <v>112</v>
      </c>
      <c r="E250" s="108" t="s">
        <v>34</v>
      </c>
      <c r="F250" s="75">
        <v>1.2</v>
      </c>
      <c r="G250" s="51">
        <v>25</v>
      </c>
      <c r="H250" s="67"/>
      <c r="I250" s="53">
        <f t="shared" si="225"/>
        <v>30</v>
      </c>
      <c r="J250" s="54">
        <v>2.2000000000000002</v>
      </c>
      <c r="K250" s="55">
        <f t="shared" si="226"/>
        <v>0.83333333333333359</v>
      </c>
      <c r="L250" s="56">
        <f t="shared" si="227"/>
        <v>1.0000000000000002</v>
      </c>
      <c r="M250" s="57">
        <f t="shared" si="228"/>
        <v>25.000000000000007</v>
      </c>
      <c r="N250" s="58"/>
      <c r="O250" s="57"/>
      <c r="P250" s="59"/>
      <c r="Q250" s="60"/>
      <c r="R250" s="56"/>
      <c r="S250" s="61"/>
      <c r="T250" s="62"/>
      <c r="U250" s="68">
        <f t="shared" si="243"/>
        <v>150</v>
      </c>
      <c r="V250" s="69">
        <f t="shared" si="238"/>
        <v>258560.2</v>
      </c>
      <c r="W250" s="70">
        <v>5</v>
      </c>
      <c r="X250" s="71">
        <f t="shared" si="244"/>
        <v>125.00000000000003</v>
      </c>
      <c r="Y250" s="72">
        <f t="shared" si="239"/>
        <v>57189.149999999987</v>
      </c>
      <c r="Z250" s="70">
        <f t="shared" si="240"/>
        <v>3</v>
      </c>
      <c r="AA250" s="139">
        <f t="shared" si="241"/>
        <v>275</v>
      </c>
      <c r="AB250" s="113">
        <f t="shared" si="242"/>
        <v>315749.34999999998</v>
      </c>
      <c r="AC250" s="114"/>
    </row>
    <row r="251" spans="1:29" ht="11.5" customHeight="1" x14ac:dyDescent="0.3">
      <c r="A251" s="112">
        <v>44279</v>
      </c>
      <c r="B251" s="98" t="s">
        <v>309</v>
      </c>
      <c r="C251" s="77" t="s">
        <v>111</v>
      </c>
      <c r="D251" s="77" t="s">
        <v>112</v>
      </c>
      <c r="E251" s="108" t="s">
        <v>26</v>
      </c>
      <c r="F251" s="75">
        <v>16</v>
      </c>
      <c r="G251" s="51">
        <v>5</v>
      </c>
      <c r="H251" s="67"/>
      <c r="I251" s="53">
        <f t="shared" si="225"/>
        <v>80</v>
      </c>
      <c r="J251" s="54">
        <v>19</v>
      </c>
      <c r="K251" s="55">
        <f t="shared" si="226"/>
        <v>0.1875</v>
      </c>
      <c r="L251" s="56">
        <f t="shared" si="227"/>
        <v>3</v>
      </c>
      <c r="M251" s="57">
        <f t="shared" si="228"/>
        <v>15</v>
      </c>
      <c r="N251" s="58"/>
      <c r="O251" s="57"/>
      <c r="P251" s="59"/>
      <c r="Q251" s="60"/>
      <c r="R251" s="56"/>
      <c r="S251" s="61"/>
      <c r="T251" s="62"/>
      <c r="U251" s="68">
        <f t="shared" si="243"/>
        <v>320</v>
      </c>
      <c r="V251" s="69">
        <f t="shared" si="238"/>
        <v>258880.2</v>
      </c>
      <c r="W251" s="70">
        <v>4</v>
      </c>
      <c r="X251" s="71">
        <f t="shared" si="244"/>
        <v>60</v>
      </c>
      <c r="Y251" s="72">
        <f t="shared" si="239"/>
        <v>57249.149999999987</v>
      </c>
      <c r="Z251" s="70">
        <f t="shared" si="240"/>
        <v>3</v>
      </c>
      <c r="AA251" s="139">
        <f t="shared" si="241"/>
        <v>380</v>
      </c>
      <c r="AB251" s="113">
        <f t="shared" si="242"/>
        <v>316129.34999999998</v>
      </c>
      <c r="AC251" s="114"/>
    </row>
    <row r="252" spans="1:29" ht="11.5" customHeight="1" x14ac:dyDescent="0.3">
      <c r="A252" s="112">
        <v>44280</v>
      </c>
      <c r="B252" s="98" t="s">
        <v>310</v>
      </c>
      <c r="C252" s="77" t="s">
        <v>234</v>
      </c>
      <c r="D252" s="77" t="s">
        <v>253</v>
      </c>
      <c r="E252" s="3" t="s">
        <v>227</v>
      </c>
      <c r="F252" s="75">
        <v>10.5</v>
      </c>
      <c r="G252" s="51">
        <v>20</v>
      </c>
      <c r="H252" s="67"/>
      <c r="I252" s="53">
        <f t="shared" si="225"/>
        <v>210</v>
      </c>
      <c r="J252" s="54">
        <v>12</v>
      </c>
      <c r="K252" s="55">
        <f t="shared" si="226"/>
        <v>0.14285714285714285</v>
      </c>
      <c r="L252" s="56">
        <f t="shared" si="227"/>
        <v>1.5</v>
      </c>
      <c r="M252" s="57">
        <f t="shared" si="228"/>
        <v>30</v>
      </c>
      <c r="N252" s="58"/>
      <c r="O252" s="57"/>
      <c r="P252" s="59"/>
      <c r="Q252" s="60"/>
      <c r="R252" s="56"/>
      <c r="S252" s="61"/>
      <c r="T252" s="62"/>
      <c r="U252" s="68">
        <f t="shared" si="243"/>
        <v>210</v>
      </c>
      <c r="V252" s="69">
        <f t="shared" si="238"/>
        <v>259090.2</v>
      </c>
      <c r="W252" s="70">
        <v>1</v>
      </c>
      <c r="X252" s="71">
        <f t="shared" si="244"/>
        <v>30</v>
      </c>
      <c r="Y252" s="72">
        <f t="shared" si="239"/>
        <v>57279.149999999987</v>
      </c>
      <c r="Z252" s="70">
        <f t="shared" si="240"/>
        <v>3</v>
      </c>
      <c r="AA252" s="139">
        <f t="shared" si="241"/>
        <v>240</v>
      </c>
      <c r="AB252" s="113">
        <f t="shared" si="242"/>
        <v>316369.34999999998</v>
      </c>
      <c r="AC252" s="114"/>
    </row>
    <row r="253" spans="1:29" ht="11.5" customHeight="1" x14ac:dyDescent="0.3">
      <c r="A253" s="112">
        <v>44285</v>
      </c>
      <c r="B253" s="98" t="s">
        <v>311</v>
      </c>
      <c r="C253" s="77" t="s">
        <v>83</v>
      </c>
      <c r="D253" s="77" t="s">
        <v>84</v>
      </c>
      <c r="E253" s="3" t="s">
        <v>292</v>
      </c>
      <c r="F253" s="75">
        <v>7.2</v>
      </c>
      <c r="G253" s="51">
        <v>225</v>
      </c>
      <c r="H253" s="67"/>
      <c r="I253" s="53">
        <f t="shared" si="225"/>
        <v>1620</v>
      </c>
      <c r="J253" s="54">
        <v>7.8</v>
      </c>
      <c r="K253" s="55">
        <f t="shared" si="226"/>
        <v>8.3333333333333287E-2</v>
      </c>
      <c r="L253" s="56">
        <f t="shared" si="227"/>
        <v>0.59999999999999964</v>
      </c>
      <c r="M253" s="57">
        <f t="shared" si="228"/>
        <v>134.99999999999991</v>
      </c>
      <c r="N253" s="58"/>
      <c r="O253" s="57"/>
      <c r="P253" s="59"/>
      <c r="Q253" s="60"/>
      <c r="R253" s="56"/>
      <c r="S253" s="61"/>
      <c r="T253" s="62"/>
      <c r="U253" s="68">
        <f t="shared" si="243"/>
        <v>3240</v>
      </c>
      <c r="V253" s="69">
        <f t="shared" si="238"/>
        <v>262330.2</v>
      </c>
      <c r="W253" s="70">
        <v>2</v>
      </c>
      <c r="X253" s="71">
        <f t="shared" si="244"/>
        <v>269.99999999999983</v>
      </c>
      <c r="Y253" s="72">
        <f t="shared" si="239"/>
        <v>57549.149999999987</v>
      </c>
      <c r="Z253" s="70">
        <f t="shared" si="240"/>
        <v>3</v>
      </c>
      <c r="AA253" s="139">
        <f t="shared" si="241"/>
        <v>3510</v>
      </c>
      <c r="AB253" s="113">
        <f t="shared" si="242"/>
        <v>319879.34999999998</v>
      </c>
      <c r="AC253" s="114"/>
    </row>
    <row r="254" spans="1:29" ht="11.5" customHeight="1" x14ac:dyDescent="0.3">
      <c r="A254" s="112">
        <v>44287</v>
      </c>
      <c r="B254" s="98" t="s">
        <v>312</v>
      </c>
      <c r="C254" s="77" t="s">
        <v>81</v>
      </c>
      <c r="D254" s="77" t="s">
        <v>66</v>
      </c>
      <c r="E254" s="3" t="s">
        <v>36</v>
      </c>
      <c r="F254" s="75">
        <v>6.4</v>
      </c>
      <c r="G254" s="51">
        <v>220</v>
      </c>
      <c r="H254" s="67"/>
      <c r="I254" s="53">
        <f t="shared" si="225"/>
        <v>1408</v>
      </c>
      <c r="J254" s="54">
        <v>8.1999999999999993</v>
      </c>
      <c r="K254" s="55">
        <f t="shared" si="226"/>
        <v>0.28124999999999983</v>
      </c>
      <c r="L254" s="56">
        <f t="shared" si="227"/>
        <v>1.7999999999999989</v>
      </c>
      <c r="M254" s="57">
        <f t="shared" si="228"/>
        <v>395.99999999999977</v>
      </c>
      <c r="N254" s="58"/>
      <c r="O254" s="57"/>
      <c r="P254" s="59"/>
      <c r="Q254" s="60"/>
      <c r="R254" s="56"/>
      <c r="S254" s="61"/>
      <c r="T254" s="62"/>
      <c r="U254" s="68">
        <f t="shared" si="243"/>
        <v>4224</v>
      </c>
      <c r="V254" s="69">
        <f t="shared" si="238"/>
        <v>266554.2</v>
      </c>
      <c r="W254" s="70">
        <v>3</v>
      </c>
      <c r="X254" s="71">
        <f t="shared" si="244"/>
        <v>1187.9999999999993</v>
      </c>
      <c r="Y254" s="72">
        <f t="shared" si="239"/>
        <v>58737.149999999987</v>
      </c>
      <c r="Z254" s="70">
        <f t="shared" si="240"/>
        <v>4</v>
      </c>
      <c r="AA254" s="139">
        <f t="shared" ref="AA254:AA277" si="245">U254+X254</f>
        <v>5411.9999999999991</v>
      </c>
      <c r="AB254" s="113">
        <f t="shared" ref="AB254:AB277" si="246">V254+Y254</f>
        <v>325291.34999999998</v>
      </c>
      <c r="AC254" s="114"/>
    </row>
    <row r="255" spans="1:29" ht="11.5" customHeight="1" x14ac:dyDescent="0.3">
      <c r="A255" s="112">
        <v>44287</v>
      </c>
      <c r="B255" s="98" t="s">
        <v>312</v>
      </c>
      <c r="C255" s="77" t="s">
        <v>81</v>
      </c>
      <c r="D255" s="77" t="s">
        <v>66</v>
      </c>
      <c r="E255" s="3" t="s">
        <v>40</v>
      </c>
      <c r="F255" s="75">
        <v>7.3</v>
      </c>
      <c r="G255" s="51">
        <v>54</v>
      </c>
      <c r="H255" s="67"/>
      <c r="I255" s="53">
        <f t="shared" si="225"/>
        <v>394.2</v>
      </c>
      <c r="J255" s="54">
        <v>8.5</v>
      </c>
      <c r="K255" s="55">
        <f t="shared" si="226"/>
        <v>0.16438356164383564</v>
      </c>
      <c r="L255" s="56">
        <f t="shared" si="227"/>
        <v>1.2000000000000002</v>
      </c>
      <c r="M255" s="57">
        <f t="shared" si="228"/>
        <v>64.800000000000011</v>
      </c>
      <c r="N255" s="58"/>
      <c r="O255" s="57"/>
      <c r="P255" s="59"/>
      <c r="Q255" s="60"/>
      <c r="R255" s="56"/>
      <c r="S255" s="61"/>
      <c r="T255" s="62"/>
      <c r="U255" s="68">
        <f t="shared" si="243"/>
        <v>394.2</v>
      </c>
      <c r="V255" s="69">
        <f t="shared" si="238"/>
        <v>266948.40000000002</v>
      </c>
      <c r="W255" s="70">
        <v>1</v>
      </c>
      <c r="X255" s="71">
        <f t="shared" si="244"/>
        <v>64.800000000000011</v>
      </c>
      <c r="Y255" s="72">
        <f t="shared" si="239"/>
        <v>58801.94999999999</v>
      </c>
      <c r="Z255" s="70">
        <f t="shared" si="240"/>
        <v>4</v>
      </c>
      <c r="AA255" s="139">
        <f t="shared" si="245"/>
        <v>459</v>
      </c>
      <c r="AB255" s="113">
        <f t="shared" si="246"/>
        <v>325750.35000000003</v>
      </c>
      <c r="AC255" s="114"/>
    </row>
    <row r="256" spans="1:29" ht="11.5" customHeight="1" x14ac:dyDescent="0.3">
      <c r="A256" s="112">
        <v>44287</v>
      </c>
      <c r="B256" s="98" t="s">
        <v>312</v>
      </c>
      <c r="C256" s="77" t="s">
        <v>81</v>
      </c>
      <c r="D256" s="77" t="s">
        <v>66</v>
      </c>
      <c r="E256" s="3" t="s">
        <v>42</v>
      </c>
      <c r="F256" s="75">
        <v>1.2</v>
      </c>
      <c r="G256" s="51">
        <v>25</v>
      </c>
      <c r="H256" s="67"/>
      <c r="I256" s="53">
        <f t="shared" si="225"/>
        <v>30</v>
      </c>
      <c r="J256" s="54">
        <v>2</v>
      </c>
      <c r="K256" s="55">
        <f t="shared" ref="K256:K341" si="247">(J256-F256)/F256</f>
        <v>0.66666666666666674</v>
      </c>
      <c r="L256" s="56">
        <f t="shared" ref="L256:L289" si="248">J256-F256</f>
        <v>0.8</v>
      </c>
      <c r="M256" s="57">
        <f t="shared" ref="M256:M289" si="249">L256*G256</f>
        <v>20</v>
      </c>
      <c r="N256" s="58"/>
      <c r="O256" s="57"/>
      <c r="P256" s="59"/>
      <c r="Q256" s="60"/>
      <c r="R256" s="56"/>
      <c r="S256" s="61"/>
      <c r="T256" s="62"/>
      <c r="U256" s="68">
        <f t="shared" ref="U256:U289" si="250">I256*W256</f>
        <v>150</v>
      </c>
      <c r="V256" s="69">
        <f t="shared" si="238"/>
        <v>267098.40000000002</v>
      </c>
      <c r="W256" s="70">
        <v>5</v>
      </c>
      <c r="X256" s="71">
        <f t="shared" si="244"/>
        <v>100</v>
      </c>
      <c r="Y256" s="72">
        <f t="shared" si="239"/>
        <v>58901.94999999999</v>
      </c>
      <c r="Z256" s="70">
        <f t="shared" si="240"/>
        <v>4</v>
      </c>
      <c r="AA256" s="139">
        <f t="shared" si="245"/>
        <v>250</v>
      </c>
      <c r="AB256" s="113">
        <f t="shared" si="246"/>
        <v>326000.35000000003</v>
      </c>
      <c r="AC256" s="114"/>
    </row>
    <row r="257" spans="1:29" ht="11.5" customHeight="1" x14ac:dyDescent="0.3">
      <c r="A257" s="112">
        <v>44287</v>
      </c>
      <c r="B257" s="98" t="s">
        <v>312</v>
      </c>
      <c r="C257" s="77" t="s">
        <v>81</v>
      </c>
      <c r="D257" s="77" t="s">
        <v>66</v>
      </c>
      <c r="E257" s="3" t="s">
        <v>26</v>
      </c>
      <c r="F257" s="75">
        <v>16</v>
      </c>
      <c r="G257" s="51">
        <v>5</v>
      </c>
      <c r="H257" s="67"/>
      <c r="I257" s="53">
        <f t="shared" si="225"/>
        <v>80</v>
      </c>
      <c r="J257" s="54">
        <v>20</v>
      </c>
      <c r="K257" s="55">
        <f t="shared" si="247"/>
        <v>0.25</v>
      </c>
      <c r="L257" s="56">
        <f t="shared" si="248"/>
        <v>4</v>
      </c>
      <c r="M257" s="57">
        <f t="shared" si="249"/>
        <v>20</v>
      </c>
      <c r="N257" s="58"/>
      <c r="O257" s="57"/>
      <c r="P257" s="59"/>
      <c r="Q257" s="60"/>
      <c r="R257" s="56"/>
      <c r="S257" s="61"/>
      <c r="T257" s="62"/>
      <c r="U257" s="68">
        <f t="shared" si="250"/>
        <v>400</v>
      </c>
      <c r="V257" s="69">
        <f t="shared" si="238"/>
        <v>267498.40000000002</v>
      </c>
      <c r="W257" s="70">
        <v>5</v>
      </c>
      <c r="X257" s="71">
        <f t="shared" si="244"/>
        <v>100</v>
      </c>
      <c r="Y257" s="72">
        <f t="shared" si="239"/>
        <v>59001.94999999999</v>
      </c>
      <c r="Z257" s="70">
        <f t="shared" si="240"/>
        <v>4</v>
      </c>
      <c r="AA257" s="139">
        <f t="shared" si="245"/>
        <v>500</v>
      </c>
      <c r="AB257" s="113">
        <f t="shared" si="246"/>
        <v>326500.35000000003</v>
      </c>
      <c r="AC257" s="114"/>
    </row>
    <row r="258" spans="1:29" ht="11.5" customHeight="1" x14ac:dyDescent="0.3">
      <c r="A258" s="112">
        <v>44287</v>
      </c>
      <c r="B258" s="98" t="s">
        <v>313</v>
      </c>
      <c r="C258" s="77" t="s">
        <v>81</v>
      </c>
      <c r="D258" s="77" t="s">
        <v>66</v>
      </c>
      <c r="E258" s="3" t="s">
        <v>63</v>
      </c>
      <c r="F258" s="75">
        <v>28</v>
      </c>
      <c r="G258" s="51">
        <v>1</v>
      </c>
      <c r="H258" s="67"/>
      <c r="I258" s="53">
        <f t="shared" si="225"/>
        <v>28</v>
      </c>
      <c r="J258" s="54">
        <v>45</v>
      </c>
      <c r="K258" s="55">
        <f t="shared" si="247"/>
        <v>0.6071428571428571</v>
      </c>
      <c r="L258" s="56">
        <f t="shared" si="248"/>
        <v>17</v>
      </c>
      <c r="M258" s="57">
        <f t="shared" si="249"/>
        <v>17</v>
      </c>
      <c r="N258" s="58"/>
      <c r="O258" s="57"/>
      <c r="P258" s="59"/>
      <c r="Q258" s="60"/>
      <c r="R258" s="56"/>
      <c r="S258" s="61"/>
      <c r="T258" s="62"/>
      <c r="U258" s="68">
        <f t="shared" si="250"/>
        <v>56</v>
      </c>
      <c r="V258" s="69">
        <f t="shared" si="238"/>
        <v>267554.40000000002</v>
      </c>
      <c r="W258" s="70">
        <v>2</v>
      </c>
      <c r="X258" s="71">
        <f t="shared" si="244"/>
        <v>34</v>
      </c>
      <c r="Y258" s="72">
        <f t="shared" si="239"/>
        <v>59035.94999999999</v>
      </c>
      <c r="Z258" s="70">
        <f t="shared" si="240"/>
        <v>4</v>
      </c>
      <c r="AA258" s="139">
        <f t="shared" si="245"/>
        <v>90</v>
      </c>
      <c r="AB258" s="113">
        <f t="shared" si="246"/>
        <v>326590.35000000003</v>
      </c>
      <c r="AC258" s="114"/>
    </row>
    <row r="259" spans="1:29" ht="11.5" customHeight="1" x14ac:dyDescent="0.3">
      <c r="A259" s="112">
        <v>44294</v>
      </c>
      <c r="B259" s="98" t="s">
        <v>314</v>
      </c>
      <c r="C259" s="77" t="s">
        <v>270</v>
      </c>
      <c r="D259" s="77" t="s">
        <v>271</v>
      </c>
      <c r="E259" s="3" t="s">
        <v>261</v>
      </c>
      <c r="F259" s="75">
        <v>7.5</v>
      </c>
      <c r="G259" s="51">
        <v>220</v>
      </c>
      <c r="H259" s="67"/>
      <c r="I259" s="53">
        <f t="shared" si="225"/>
        <v>1650</v>
      </c>
      <c r="J259" s="54">
        <v>8.5</v>
      </c>
      <c r="K259" s="55">
        <f t="shared" si="247"/>
        <v>0.13333333333333333</v>
      </c>
      <c r="L259" s="56">
        <f t="shared" si="248"/>
        <v>1</v>
      </c>
      <c r="M259" s="57">
        <f t="shared" si="249"/>
        <v>220</v>
      </c>
      <c r="N259" s="58"/>
      <c r="O259" s="57"/>
      <c r="P259" s="59"/>
      <c r="Q259" s="60"/>
      <c r="R259" s="56"/>
      <c r="S259" s="61"/>
      <c r="T259" s="62"/>
      <c r="U259" s="68">
        <f t="shared" si="250"/>
        <v>1650</v>
      </c>
      <c r="V259" s="69">
        <f t="shared" si="238"/>
        <v>269204.40000000002</v>
      </c>
      <c r="W259" s="70">
        <v>1</v>
      </c>
      <c r="X259" s="71">
        <f t="shared" si="244"/>
        <v>220</v>
      </c>
      <c r="Y259" s="72">
        <f t="shared" si="239"/>
        <v>59255.94999999999</v>
      </c>
      <c r="Z259" s="70">
        <f t="shared" si="240"/>
        <v>4</v>
      </c>
      <c r="AA259" s="139">
        <f t="shared" si="245"/>
        <v>1870</v>
      </c>
      <c r="AB259" s="113">
        <f t="shared" si="246"/>
        <v>328460.35000000003</v>
      </c>
      <c r="AC259" s="114"/>
    </row>
    <row r="260" spans="1:29" ht="11.5" customHeight="1" x14ac:dyDescent="0.3">
      <c r="A260" s="112">
        <v>44294</v>
      </c>
      <c r="B260" s="98" t="s">
        <v>314</v>
      </c>
      <c r="C260" s="77" t="s">
        <v>270</v>
      </c>
      <c r="D260" s="77" t="s">
        <v>271</v>
      </c>
      <c r="E260" s="3" t="s">
        <v>175</v>
      </c>
      <c r="F260" s="75">
        <v>6.2</v>
      </c>
      <c r="G260" s="51">
        <v>30</v>
      </c>
      <c r="H260" s="67"/>
      <c r="I260" s="53">
        <f t="shared" si="225"/>
        <v>186</v>
      </c>
      <c r="J260" s="54">
        <v>8.5</v>
      </c>
      <c r="K260" s="55">
        <f t="shared" si="247"/>
        <v>0.37096774193548382</v>
      </c>
      <c r="L260" s="56">
        <f t="shared" si="248"/>
        <v>2.2999999999999998</v>
      </c>
      <c r="M260" s="57">
        <f t="shared" si="249"/>
        <v>69</v>
      </c>
      <c r="N260" s="58"/>
      <c r="O260" s="57"/>
      <c r="P260" s="59"/>
      <c r="Q260" s="60"/>
      <c r="R260" s="56"/>
      <c r="S260" s="61"/>
      <c r="T260" s="62"/>
      <c r="U260" s="68">
        <f t="shared" si="250"/>
        <v>186</v>
      </c>
      <c r="V260" s="69">
        <f t="shared" si="238"/>
        <v>269390.40000000002</v>
      </c>
      <c r="W260" s="70">
        <v>1</v>
      </c>
      <c r="X260" s="71">
        <f t="shared" si="244"/>
        <v>69</v>
      </c>
      <c r="Y260" s="72">
        <f t="shared" si="239"/>
        <v>59324.94999999999</v>
      </c>
      <c r="Z260" s="70">
        <f t="shared" si="240"/>
        <v>4</v>
      </c>
      <c r="AA260" s="139">
        <f t="shared" si="245"/>
        <v>255</v>
      </c>
      <c r="AB260" s="113">
        <f t="shared" si="246"/>
        <v>328715.35000000003</v>
      </c>
      <c r="AC260" s="114"/>
    </row>
    <row r="261" spans="1:29" ht="11.5" customHeight="1" x14ac:dyDescent="0.3">
      <c r="A261" s="112">
        <v>44294</v>
      </c>
      <c r="B261" s="98" t="s">
        <v>314</v>
      </c>
      <c r="C261" s="77" t="s">
        <v>270</v>
      </c>
      <c r="D261" s="77" t="s">
        <v>271</v>
      </c>
      <c r="E261" s="3" t="s">
        <v>26</v>
      </c>
      <c r="F261" s="75">
        <v>16</v>
      </c>
      <c r="G261" s="51">
        <v>5</v>
      </c>
      <c r="H261" s="67"/>
      <c r="I261" s="53">
        <f t="shared" si="225"/>
        <v>80</v>
      </c>
      <c r="J261" s="54">
        <v>20</v>
      </c>
      <c r="K261" s="55">
        <f t="shared" si="247"/>
        <v>0.25</v>
      </c>
      <c r="L261" s="56">
        <f t="shared" si="248"/>
        <v>4</v>
      </c>
      <c r="M261" s="57">
        <f t="shared" si="249"/>
        <v>20</v>
      </c>
      <c r="N261" s="58"/>
      <c r="O261" s="57"/>
      <c r="P261" s="59"/>
      <c r="Q261" s="60"/>
      <c r="R261" s="56"/>
      <c r="S261" s="61"/>
      <c r="T261" s="62"/>
      <c r="U261" s="68">
        <f t="shared" si="250"/>
        <v>80</v>
      </c>
      <c r="V261" s="69">
        <f t="shared" si="238"/>
        <v>269470.40000000002</v>
      </c>
      <c r="W261" s="70">
        <v>1</v>
      </c>
      <c r="X261" s="71">
        <f t="shared" si="244"/>
        <v>20</v>
      </c>
      <c r="Y261" s="72">
        <f t="shared" si="239"/>
        <v>59344.94999999999</v>
      </c>
      <c r="Z261" s="70">
        <f t="shared" si="240"/>
        <v>4</v>
      </c>
      <c r="AA261" s="139">
        <f t="shared" si="245"/>
        <v>100</v>
      </c>
      <c r="AB261" s="113">
        <f t="shared" si="246"/>
        <v>328815.35000000003</v>
      </c>
      <c r="AC261" s="114"/>
    </row>
    <row r="262" spans="1:29" ht="11.5" customHeight="1" x14ac:dyDescent="0.3">
      <c r="A262" s="112">
        <v>44294</v>
      </c>
      <c r="B262" s="98" t="s">
        <v>315</v>
      </c>
      <c r="C262" s="77" t="s">
        <v>111</v>
      </c>
      <c r="D262" s="77" t="s">
        <v>112</v>
      </c>
      <c r="E262" s="3" t="s">
        <v>294</v>
      </c>
      <c r="F262" s="75">
        <v>7.5</v>
      </c>
      <c r="G262" s="51">
        <v>220</v>
      </c>
      <c r="H262" s="67"/>
      <c r="I262" s="53">
        <f t="shared" si="225"/>
        <v>1650</v>
      </c>
      <c r="J262" s="54">
        <v>7.9</v>
      </c>
      <c r="K262" s="55">
        <f t="shared" si="247"/>
        <v>5.3333333333333378E-2</v>
      </c>
      <c r="L262" s="56">
        <f t="shared" si="248"/>
        <v>0.40000000000000036</v>
      </c>
      <c r="M262" s="57">
        <f t="shared" si="249"/>
        <v>88.000000000000085</v>
      </c>
      <c r="N262" s="58"/>
      <c r="O262" s="57"/>
      <c r="P262" s="59"/>
      <c r="Q262" s="60"/>
      <c r="R262" s="56"/>
      <c r="S262" s="61"/>
      <c r="T262" s="62"/>
      <c r="U262" s="68">
        <f t="shared" si="250"/>
        <v>8250</v>
      </c>
      <c r="V262" s="69">
        <f t="shared" si="238"/>
        <v>277720.40000000002</v>
      </c>
      <c r="W262" s="70">
        <v>5</v>
      </c>
      <c r="X262" s="71">
        <f t="shared" si="244"/>
        <v>440.00000000000045</v>
      </c>
      <c r="Y262" s="72">
        <f t="shared" si="239"/>
        <v>59784.94999999999</v>
      </c>
      <c r="Z262" s="70">
        <f t="shared" si="240"/>
        <v>4</v>
      </c>
      <c r="AA262" s="139">
        <f t="shared" si="245"/>
        <v>8690</v>
      </c>
      <c r="AB262" s="113">
        <f t="shared" si="246"/>
        <v>337505.35000000003</v>
      </c>
      <c r="AC262" s="114"/>
    </row>
    <row r="263" spans="1:29" ht="11.5" customHeight="1" x14ac:dyDescent="0.3">
      <c r="A263" s="112">
        <v>44294</v>
      </c>
      <c r="B263" s="98" t="s">
        <v>315</v>
      </c>
      <c r="C263" s="77" t="s">
        <v>111</v>
      </c>
      <c r="D263" s="77" t="s">
        <v>112</v>
      </c>
      <c r="E263" s="3" t="s">
        <v>17</v>
      </c>
      <c r="F263" s="75">
        <v>4.7</v>
      </c>
      <c r="G263" s="51">
        <v>37</v>
      </c>
      <c r="H263" s="67"/>
      <c r="I263" s="53">
        <f t="shared" si="225"/>
        <v>173.9</v>
      </c>
      <c r="J263" s="54">
        <v>7.8</v>
      </c>
      <c r="K263" s="55">
        <f t="shared" si="247"/>
        <v>0.65957446808510634</v>
      </c>
      <c r="L263" s="56">
        <f t="shared" si="248"/>
        <v>3.0999999999999996</v>
      </c>
      <c r="M263" s="57">
        <f t="shared" si="249"/>
        <v>114.69999999999999</v>
      </c>
      <c r="N263" s="58"/>
      <c r="O263" s="57"/>
      <c r="P263" s="59"/>
      <c r="Q263" s="60"/>
      <c r="R263" s="56"/>
      <c r="S263" s="61"/>
      <c r="T263" s="62"/>
      <c r="U263" s="68">
        <f t="shared" si="250"/>
        <v>1043.4000000000001</v>
      </c>
      <c r="V263" s="69">
        <f t="shared" si="238"/>
        <v>278763.80000000005</v>
      </c>
      <c r="W263" s="70">
        <v>6</v>
      </c>
      <c r="X263" s="71">
        <f t="shared" si="244"/>
        <v>688.19999999999993</v>
      </c>
      <c r="Y263" s="72">
        <f t="shared" si="239"/>
        <v>60473.149999999987</v>
      </c>
      <c r="Z263" s="70">
        <f t="shared" si="240"/>
        <v>4</v>
      </c>
      <c r="AA263" s="139">
        <f t="shared" si="245"/>
        <v>1731.6</v>
      </c>
      <c r="AB263" s="113">
        <f t="shared" si="246"/>
        <v>339236.95</v>
      </c>
      <c r="AC263" s="114"/>
    </row>
    <row r="264" spans="1:29" ht="11.5" customHeight="1" x14ac:dyDescent="0.3">
      <c r="A264" s="112">
        <v>44294</v>
      </c>
      <c r="B264" s="98" t="s">
        <v>315</v>
      </c>
      <c r="C264" s="77" t="s">
        <v>111</v>
      </c>
      <c r="D264" s="77" t="s">
        <v>112</v>
      </c>
      <c r="E264" s="3" t="s">
        <v>34</v>
      </c>
      <c r="F264" s="75">
        <v>1.2</v>
      </c>
      <c r="G264" s="51">
        <v>25</v>
      </c>
      <c r="H264" s="67"/>
      <c r="I264" s="53">
        <f t="shared" si="225"/>
        <v>30</v>
      </c>
      <c r="J264" s="54">
        <v>2.2000000000000002</v>
      </c>
      <c r="K264" s="55">
        <f t="shared" si="247"/>
        <v>0.83333333333333359</v>
      </c>
      <c r="L264" s="56">
        <f t="shared" si="248"/>
        <v>1.0000000000000002</v>
      </c>
      <c r="M264" s="57">
        <f t="shared" si="249"/>
        <v>25.000000000000007</v>
      </c>
      <c r="N264" s="58"/>
      <c r="O264" s="57"/>
      <c r="P264" s="59"/>
      <c r="Q264" s="60"/>
      <c r="R264" s="56"/>
      <c r="S264" s="61"/>
      <c r="T264" s="62"/>
      <c r="U264" s="68">
        <f t="shared" si="250"/>
        <v>300</v>
      </c>
      <c r="V264" s="69">
        <f t="shared" si="238"/>
        <v>279063.80000000005</v>
      </c>
      <c r="W264" s="70">
        <v>10</v>
      </c>
      <c r="X264" s="71">
        <f t="shared" si="244"/>
        <v>250.00000000000006</v>
      </c>
      <c r="Y264" s="72">
        <f t="shared" si="239"/>
        <v>60723.149999999987</v>
      </c>
      <c r="Z264" s="70">
        <f t="shared" si="240"/>
        <v>4</v>
      </c>
      <c r="AA264" s="139">
        <f t="shared" si="245"/>
        <v>550</v>
      </c>
      <c r="AB264" s="113">
        <f t="shared" si="246"/>
        <v>339786.95</v>
      </c>
      <c r="AC264" s="114"/>
    </row>
    <row r="265" spans="1:29" ht="11.5" customHeight="1" x14ac:dyDescent="0.3">
      <c r="A265" s="112">
        <v>44294</v>
      </c>
      <c r="B265" s="98" t="s">
        <v>315</v>
      </c>
      <c r="C265" s="77" t="s">
        <v>111</v>
      </c>
      <c r="D265" s="77" t="s">
        <v>112</v>
      </c>
      <c r="E265" s="3" t="s">
        <v>26</v>
      </c>
      <c r="F265" s="75">
        <v>16</v>
      </c>
      <c r="G265" s="51">
        <v>5</v>
      </c>
      <c r="H265" s="67"/>
      <c r="I265" s="53">
        <f t="shared" si="225"/>
        <v>80</v>
      </c>
      <c r="J265" s="54">
        <v>19</v>
      </c>
      <c r="K265" s="55">
        <f t="shared" si="247"/>
        <v>0.1875</v>
      </c>
      <c r="L265" s="56">
        <f t="shared" si="248"/>
        <v>3</v>
      </c>
      <c r="M265" s="57">
        <f t="shared" si="249"/>
        <v>15</v>
      </c>
      <c r="N265" s="58"/>
      <c r="O265" s="57"/>
      <c r="P265" s="59"/>
      <c r="Q265" s="60"/>
      <c r="R265" s="56"/>
      <c r="S265" s="61"/>
      <c r="T265" s="62"/>
      <c r="U265" s="68">
        <f t="shared" si="250"/>
        <v>160</v>
      </c>
      <c r="V265" s="69">
        <f t="shared" si="238"/>
        <v>279223.80000000005</v>
      </c>
      <c r="W265" s="70">
        <v>2</v>
      </c>
      <c r="X265" s="71">
        <f t="shared" si="244"/>
        <v>30</v>
      </c>
      <c r="Y265" s="72">
        <f t="shared" si="239"/>
        <v>60753.149999999987</v>
      </c>
      <c r="Z265" s="70">
        <f t="shared" si="240"/>
        <v>4</v>
      </c>
      <c r="AA265" s="139">
        <f t="shared" si="245"/>
        <v>190</v>
      </c>
      <c r="AB265" s="113">
        <f t="shared" si="246"/>
        <v>339976.95</v>
      </c>
      <c r="AC265" s="114"/>
    </row>
    <row r="266" spans="1:29" ht="11.5" customHeight="1" x14ac:dyDescent="0.3">
      <c r="A266" s="112">
        <v>44294</v>
      </c>
      <c r="B266" s="98" t="s">
        <v>315</v>
      </c>
      <c r="C266" s="77" t="s">
        <v>111</v>
      </c>
      <c r="D266" s="77" t="s">
        <v>112</v>
      </c>
      <c r="E266" s="3" t="s">
        <v>295</v>
      </c>
      <c r="F266" s="75">
        <v>29</v>
      </c>
      <c r="G266" s="51">
        <v>10</v>
      </c>
      <c r="H266" s="67"/>
      <c r="I266" s="53">
        <f t="shared" ref="I266:I341" si="251">G266*F266</f>
        <v>290</v>
      </c>
      <c r="J266" s="54">
        <v>36</v>
      </c>
      <c r="K266" s="55">
        <f t="shared" si="247"/>
        <v>0.2413793103448276</v>
      </c>
      <c r="L266" s="56">
        <f t="shared" si="248"/>
        <v>7</v>
      </c>
      <c r="M266" s="57">
        <f t="shared" si="249"/>
        <v>70</v>
      </c>
      <c r="N266" s="58"/>
      <c r="O266" s="57"/>
      <c r="P266" s="59"/>
      <c r="Q266" s="60"/>
      <c r="R266" s="56"/>
      <c r="S266" s="61"/>
      <c r="T266" s="62"/>
      <c r="U266" s="68">
        <f t="shared" si="250"/>
        <v>580</v>
      </c>
      <c r="V266" s="69">
        <f t="shared" si="238"/>
        <v>279803.80000000005</v>
      </c>
      <c r="W266" s="70">
        <v>2</v>
      </c>
      <c r="X266" s="71">
        <f t="shared" si="244"/>
        <v>140</v>
      </c>
      <c r="Y266" s="72">
        <f t="shared" si="239"/>
        <v>60893.149999999987</v>
      </c>
      <c r="Z266" s="70">
        <f t="shared" si="240"/>
        <v>4</v>
      </c>
      <c r="AA266" s="139">
        <f t="shared" si="245"/>
        <v>720</v>
      </c>
      <c r="AB266" s="113">
        <f t="shared" si="246"/>
        <v>340696.95</v>
      </c>
      <c r="AC266" s="114"/>
    </row>
    <row r="267" spans="1:29" ht="11.5" customHeight="1" x14ac:dyDescent="0.3">
      <c r="A267" s="112">
        <v>44294</v>
      </c>
      <c r="B267" s="98" t="s">
        <v>315</v>
      </c>
      <c r="C267" s="77" t="s">
        <v>111</v>
      </c>
      <c r="D267" s="77" t="s">
        <v>112</v>
      </c>
      <c r="E267" s="3" t="s">
        <v>296</v>
      </c>
      <c r="F267" s="75">
        <v>42</v>
      </c>
      <c r="G267" s="51">
        <v>1</v>
      </c>
      <c r="H267" s="67"/>
      <c r="I267" s="53">
        <f t="shared" si="251"/>
        <v>42</v>
      </c>
      <c r="J267" s="54">
        <v>55</v>
      </c>
      <c r="K267" s="55">
        <f t="shared" si="247"/>
        <v>0.30952380952380953</v>
      </c>
      <c r="L267" s="56">
        <f t="shared" si="248"/>
        <v>13</v>
      </c>
      <c r="M267" s="57">
        <f t="shared" si="249"/>
        <v>13</v>
      </c>
      <c r="N267" s="58"/>
      <c r="O267" s="57"/>
      <c r="P267" s="59"/>
      <c r="Q267" s="60"/>
      <c r="R267" s="56"/>
      <c r="S267" s="61"/>
      <c r="T267" s="62"/>
      <c r="U267" s="68">
        <f t="shared" si="250"/>
        <v>168</v>
      </c>
      <c r="V267" s="69">
        <f t="shared" si="238"/>
        <v>279971.80000000005</v>
      </c>
      <c r="W267" s="70">
        <v>4</v>
      </c>
      <c r="X267" s="71">
        <f t="shared" si="244"/>
        <v>52</v>
      </c>
      <c r="Y267" s="72">
        <f t="shared" si="239"/>
        <v>60945.149999999987</v>
      </c>
      <c r="Z267" s="70">
        <f t="shared" si="240"/>
        <v>4</v>
      </c>
      <c r="AA267" s="139">
        <f t="shared" si="245"/>
        <v>220</v>
      </c>
      <c r="AB267" s="113">
        <f t="shared" si="246"/>
        <v>340916.95</v>
      </c>
      <c r="AC267" s="114"/>
    </row>
    <row r="268" spans="1:29" ht="11.5" customHeight="1" x14ac:dyDescent="0.3">
      <c r="A268" s="112">
        <v>44295</v>
      </c>
      <c r="B268" s="98" t="s">
        <v>316</v>
      </c>
      <c r="C268" s="77" t="s">
        <v>71</v>
      </c>
      <c r="D268" s="77" t="s">
        <v>69</v>
      </c>
      <c r="E268" s="3" t="s">
        <v>297</v>
      </c>
      <c r="F268" s="75">
        <v>11.5</v>
      </c>
      <c r="G268" s="51">
        <v>20</v>
      </c>
      <c r="H268" s="67"/>
      <c r="I268" s="53">
        <f t="shared" si="251"/>
        <v>230</v>
      </c>
      <c r="J268" s="54">
        <v>13</v>
      </c>
      <c r="K268" s="55">
        <f t="shared" si="247"/>
        <v>0.13043478260869565</v>
      </c>
      <c r="L268" s="56">
        <f t="shared" si="248"/>
        <v>1.5</v>
      </c>
      <c r="M268" s="57">
        <f t="shared" si="249"/>
        <v>30</v>
      </c>
      <c r="N268" s="58"/>
      <c r="O268" s="57"/>
      <c r="P268" s="59"/>
      <c r="Q268" s="60"/>
      <c r="R268" s="56"/>
      <c r="S268" s="61"/>
      <c r="T268" s="62"/>
      <c r="U268" s="68">
        <f t="shared" si="250"/>
        <v>460</v>
      </c>
      <c r="V268" s="69">
        <f t="shared" si="238"/>
        <v>280431.80000000005</v>
      </c>
      <c r="W268" s="70">
        <v>2</v>
      </c>
      <c r="X268" s="71">
        <f t="shared" si="244"/>
        <v>60</v>
      </c>
      <c r="Y268" s="72">
        <f t="shared" si="239"/>
        <v>61005.149999999987</v>
      </c>
      <c r="Z268" s="70">
        <f t="shared" si="240"/>
        <v>4</v>
      </c>
      <c r="AA268" s="139">
        <f t="shared" si="245"/>
        <v>520</v>
      </c>
      <c r="AB268" s="113">
        <f t="shared" si="246"/>
        <v>341436.95</v>
      </c>
      <c r="AC268" s="114"/>
    </row>
    <row r="269" spans="1:29" ht="11.5" customHeight="1" x14ac:dyDescent="0.3">
      <c r="A269" s="112">
        <v>44313</v>
      </c>
      <c r="B269" s="98" t="s">
        <v>317</v>
      </c>
      <c r="C269" s="77" t="s">
        <v>107</v>
      </c>
      <c r="D269" s="77" t="s">
        <v>108</v>
      </c>
      <c r="E269" s="3" t="s">
        <v>261</v>
      </c>
      <c r="F269" s="75">
        <v>7.5</v>
      </c>
      <c r="G269" s="51">
        <v>220</v>
      </c>
      <c r="H269" s="67"/>
      <c r="I269" s="53">
        <f t="shared" si="251"/>
        <v>1650</v>
      </c>
      <c r="J269" s="54">
        <v>7.9</v>
      </c>
      <c r="K269" s="55">
        <f t="shared" si="247"/>
        <v>5.3333333333333378E-2</v>
      </c>
      <c r="L269" s="56">
        <f t="shared" si="248"/>
        <v>0.40000000000000036</v>
      </c>
      <c r="M269" s="57">
        <f t="shared" si="249"/>
        <v>88.000000000000085</v>
      </c>
      <c r="N269" s="58"/>
      <c r="O269" s="57"/>
      <c r="P269" s="59"/>
      <c r="Q269" s="60"/>
      <c r="R269" s="56"/>
      <c r="S269" s="61"/>
      <c r="T269" s="62"/>
      <c r="U269" s="68">
        <f t="shared" si="250"/>
        <v>3300</v>
      </c>
      <c r="V269" s="69">
        <f t="shared" si="238"/>
        <v>283731.80000000005</v>
      </c>
      <c r="W269" s="70">
        <v>2</v>
      </c>
      <c r="X269" s="71">
        <f t="shared" si="244"/>
        <v>176.00000000000017</v>
      </c>
      <c r="Y269" s="72">
        <f t="shared" si="239"/>
        <v>61181.149999999987</v>
      </c>
      <c r="Z269" s="70">
        <f t="shared" si="240"/>
        <v>4</v>
      </c>
      <c r="AA269" s="139">
        <f t="shared" si="245"/>
        <v>3476</v>
      </c>
      <c r="AB269" s="113">
        <f t="shared" si="246"/>
        <v>344912.95</v>
      </c>
      <c r="AC269" s="114"/>
    </row>
    <row r="270" spans="1:29" ht="11.5" customHeight="1" x14ac:dyDescent="0.3">
      <c r="A270" s="112">
        <v>44313</v>
      </c>
      <c r="B270" s="98" t="s">
        <v>317</v>
      </c>
      <c r="C270" s="77" t="s">
        <v>107</v>
      </c>
      <c r="D270" s="77" t="s">
        <v>108</v>
      </c>
      <c r="E270" s="3" t="s">
        <v>302</v>
      </c>
      <c r="F270" s="75">
        <v>7.6</v>
      </c>
      <c r="G270" s="51">
        <v>220</v>
      </c>
      <c r="H270" s="67"/>
      <c r="I270" s="53">
        <f t="shared" si="251"/>
        <v>1672</v>
      </c>
      <c r="J270" s="54">
        <v>7.9</v>
      </c>
      <c r="K270" s="55">
        <f t="shared" si="247"/>
        <v>3.9473684210526411E-2</v>
      </c>
      <c r="L270" s="56">
        <f t="shared" si="248"/>
        <v>0.30000000000000071</v>
      </c>
      <c r="M270" s="57">
        <f t="shared" si="249"/>
        <v>66.000000000000156</v>
      </c>
      <c r="N270" s="58"/>
      <c r="O270" s="57"/>
      <c r="P270" s="59"/>
      <c r="Q270" s="60"/>
      <c r="R270" s="56"/>
      <c r="S270" s="61"/>
      <c r="T270" s="62"/>
      <c r="U270" s="68">
        <f t="shared" si="250"/>
        <v>1672</v>
      </c>
      <c r="V270" s="69">
        <f t="shared" si="238"/>
        <v>285403.80000000005</v>
      </c>
      <c r="W270" s="70">
        <v>1</v>
      </c>
      <c r="X270" s="71">
        <f t="shared" si="244"/>
        <v>66.000000000000156</v>
      </c>
      <c r="Y270" s="72">
        <f t="shared" si="239"/>
        <v>61247.149999999987</v>
      </c>
      <c r="Z270" s="70">
        <f t="shared" si="240"/>
        <v>4</v>
      </c>
      <c r="AA270" s="139">
        <f t="shared" si="245"/>
        <v>1738.0000000000002</v>
      </c>
      <c r="AB270" s="113">
        <f t="shared" si="246"/>
        <v>346650.95</v>
      </c>
      <c r="AC270" s="114"/>
    </row>
    <row r="271" spans="1:29" ht="11.5" customHeight="1" x14ac:dyDescent="0.3">
      <c r="A271" s="112">
        <v>44313</v>
      </c>
      <c r="B271" s="98" t="s">
        <v>317</v>
      </c>
      <c r="C271" s="77" t="s">
        <v>107</v>
      </c>
      <c r="D271" s="77" t="s">
        <v>108</v>
      </c>
      <c r="E271" s="3" t="s">
        <v>303</v>
      </c>
      <c r="F271" s="75">
        <v>7.5</v>
      </c>
      <c r="G271" s="51">
        <v>54</v>
      </c>
      <c r="H271" s="67"/>
      <c r="I271" s="53">
        <f t="shared" si="251"/>
        <v>405</v>
      </c>
      <c r="J271" s="54">
        <v>8.4</v>
      </c>
      <c r="K271" s="55">
        <f t="shared" si="247"/>
        <v>0.12000000000000005</v>
      </c>
      <c r="L271" s="56">
        <f t="shared" si="248"/>
        <v>0.90000000000000036</v>
      </c>
      <c r="M271" s="57">
        <f t="shared" si="249"/>
        <v>48.600000000000023</v>
      </c>
      <c r="N271" s="58"/>
      <c r="O271" s="57"/>
      <c r="P271" s="59"/>
      <c r="Q271" s="60"/>
      <c r="R271" s="56"/>
      <c r="S271" s="61"/>
      <c r="T271" s="62"/>
      <c r="U271" s="68">
        <f t="shared" si="250"/>
        <v>2025</v>
      </c>
      <c r="V271" s="69">
        <f t="shared" si="238"/>
        <v>287428.80000000005</v>
      </c>
      <c r="W271" s="70">
        <v>5</v>
      </c>
      <c r="X271" s="71">
        <f t="shared" si="244"/>
        <v>243.00000000000011</v>
      </c>
      <c r="Y271" s="72">
        <f t="shared" si="239"/>
        <v>61490.149999999987</v>
      </c>
      <c r="Z271" s="70">
        <f t="shared" si="240"/>
        <v>4</v>
      </c>
      <c r="AA271" s="139">
        <f t="shared" si="245"/>
        <v>2268</v>
      </c>
      <c r="AB271" s="113">
        <f t="shared" si="246"/>
        <v>348918.95</v>
      </c>
      <c r="AC271" s="114"/>
    </row>
    <row r="272" spans="1:29" ht="11.5" customHeight="1" x14ac:dyDescent="0.3">
      <c r="A272" s="112">
        <v>44315</v>
      </c>
      <c r="B272" s="98" t="s">
        <v>320</v>
      </c>
      <c r="C272" s="77" t="s">
        <v>111</v>
      </c>
      <c r="D272" s="77" t="s">
        <v>112</v>
      </c>
      <c r="E272" s="3" t="s">
        <v>294</v>
      </c>
      <c r="F272" s="75">
        <v>7.5</v>
      </c>
      <c r="G272" s="51">
        <v>220</v>
      </c>
      <c r="H272" s="67"/>
      <c r="I272" s="53">
        <f t="shared" si="251"/>
        <v>1650</v>
      </c>
      <c r="J272" s="54">
        <v>7.9</v>
      </c>
      <c r="K272" s="55">
        <f t="shared" si="247"/>
        <v>5.3333333333333378E-2</v>
      </c>
      <c r="L272" s="56">
        <f t="shared" si="248"/>
        <v>0.40000000000000036</v>
      </c>
      <c r="M272" s="57">
        <f t="shared" si="249"/>
        <v>88.000000000000085</v>
      </c>
      <c r="N272" s="58"/>
      <c r="O272" s="57"/>
      <c r="P272" s="59"/>
      <c r="Q272" s="60"/>
      <c r="R272" s="56"/>
      <c r="S272" s="61"/>
      <c r="T272" s="62"/>
      <c r="U272" s="68">
        <f t="shared" si="250"/>
        <v>8250</v>
      </c>
      <c r="V272" s="69">
        <f t="shared" si="238"/>
        <v>295678.80000000005</v>
      </c>
      <c r="W272" s="70">
        <v>5</v>
      </c>
      <c r="X272" s="71">
        <f t="shared" si="244"/>
        <v>440.00000000000045</v>
      </c>
      <c r="Y272" s="72">
        <f t="shared" si="239"/>
        <v>61930.149999999987</v>
      </c>
      <c r="Z272" s="70">
        <f t="shared" si="240"/>
        <v>4</v>
      </c>
      <c r="AA272" s="139">
        <f t="shared" si="245"/>
        <v>8690</v>
      </c>
      <c r="AB272" s="113">
        <f t="shared" si="246"/>
        <v>357608.95</v>
      </c>
      <c r="AC272" s="114"/>
    </row>
    <row r="273" spans="1:29" ht="11.5" customHeight="1" x14ac:dyDescent="0.3">
      <c r="A273" s="112">
        <v>44315</v>
      </c>
      <c r="B273" s="98" t="s">
        <v>320</v>
      </c>
      <c r="C273" s="77" t="s">
        <v>111</v>
      </c>
      <c r="D273" s="77" t="s">
        <v>112</v>
      </c>
      <c r="E273" s="3" t="s">
        <v>191</v>
      </c>
      <c r="F273" s="75">
        <v>6.2</v>
      </c>
      <c r="G273" s="51">
        <v>30</v>
      </c>
      <c r="H273" s="67"/>
      <c r="I273" s="53">
        <f t="shared" si="251"/>
        <v>186</v>
      </c>
      <c r="J273" s="54">
        <v>8.1999999999999993</v>
      </c>
      <c r="K273" s="55">
        <f t="shared" si="247"/>
        <v>0.32258064516129015</v>
      </c>
      <c r="L273" s="56">
        <f t="shared" si="248"/>
        <v>1.9999999999999991</v>
      </c>
      <c r="M273" s="57">
        <f t="shared" si="249"/>
        <v>59.999999999999972</v>
      </c>
      <c r="N273" s="58"/>
      <c r="O273" s="57"/>
      <c r="P273" s="59"/>
      <c r="Q273" s="60"/>
      <c r="R273" s="56"/>
      <c r="S273" s="61"/>
      <c r="T273" s="62"/>
      <c r="U273" s="68">
        <f t="shared" si="250"/>
        <v>930</v>
      </c>
      <c r="V273" s="69">
        <f t="shared" si="238"/>
        <v>296608.80000000005</v>
      </c>
      <c r="W273" s="70">
        <v>5</v>
      </c>
      <c r="X273" s="71">
        <f t="shared" si="244"/>
        <v>299.99999999999989</v>
      </c>
      <c r="Y273" s="72">
        <f t="shared" si="239"/>
        <v>62230.149999999987</v>
      </c>
      <c r="Z273" s="70">
        <f t="shared" si="240"/>
        <v>4</v>
      </c>
      <c r="AA273" s="139">
        <f t="shared" si="245"/>
        <v>1230</v>
      </c>
      <c r="AB273" s="113">
        <f t="shared" si="246"/>
        <v>358838.95</v>
      </c>
      <c r="AC273" s="114"/>
    </row>
    <row r="274" spans="1:29" ht="11.5" customHeight="1" x14ac:dyDescent="0.3">
      <c r="A274" s="112">
        <v>44315</v>
      </c>
      <c r="B274" s="98" t="s">
        <v>320</v>
      </c>
      <c r="C274" s="77" t="s">
        <v>111</v>
      </c>
      <c r="D274" s="77" t="s">
        <v>112</v>
      </c>
      <c r="E274" s="3" t="s">
        <v>34</v>
      </c>
      <c r="F274" s="75">
        <v>1.2</v>
      </c>
      <c r="G274" s="51">
        <v>25</v>
      </c>
      <c r="H274" s="67"/>
      <c r="I274" s="53">
        <f t="shared" si="251"/>
        <v>30</v>
      </c>
      <c r="J274" s="54">
        <v>2.2000000000000002</v>
      </c>
      <c r="K274" s="55">
        <f t="shared" si="247"/>
        <v>0.83333333333333359</v>
      </c>
      <c r="L274" s="56">
        <f t="shared" si="248"/>
        <v>1.0000000000000002</v>
      </c>
      <c r="M274" s="57">
        <f t="shared" si="249"/>
        <v>25.000000000000007</v>
      </c>
      <c r="N274" s="58"/>
      <c r="O274" s="57"/>
      <c r="P274" s="59"/>
      <c r="Q274" s="60"/>
      <c r="R274" s="56"/>
      <c r="S274" s="61"/>
      <c r="T274" s="62"/>
      <c r="U274" s="68">
        <f t="shared" si="250"/>
        <v>300</v>
      </c>
      <c r="V274" s="69">
        <f t="shared" si="238"/>
        <v>296908.80000000005</v>
      </c>
      <c r="W274" s="70">
        <v>10</v>
      </c>
      <c r="X274" s="71">
        <f t="shared" si="244"/>
        <v>250.00000000000006</v>
      </c>
      <c r="Y274" s="72">
        <f t="shared" si="239"/>
        <v>62480.149999999987</v>
      </c>
      <c r="Z274" s="70">
        <f t="shared" si="240"/>
        <v>4</v>
      </c>
      <c r="AA274" s="139">
        <f t="shared" si="245"/>
        <v>550</v>
      </c>
      <c r="AB274" s="113">
        <f t="shared" si="246"/>
        <v>359388.95</v>
      </c>
      <c r="AC274" s="114"/>
    </row>
    <row r="275" spans="1:29" ht="11.5" customHeight="1" x14ac:dyDescent="0.3">
      <c r="A275" s="112">
        <v>44315</v>
      </c>
      <c r="B275" s="98" t="s">
        <v>320</v>
      </c>
      <c r="C275" s="77" t="s">
        <v>111</v>
      </c>
      <c r="D275" s="77" t="s">
        <v>112</v>
      </c>
      <c r="E275" s="3" t="s">
        <v>26</v>
      </c>
      <c r="F275" s="75">
        <v>16</v>
      </c>
      <c r="G275" s="51">
        <v>5</v>
      </c>
      <c r="H275" s="67"/>
      <c r="I275" s="53">
        <f t="shared" si="251"/>
        <v>80</v>
      </c>
      <c r="J275" s="54">
        <v>19</v>
      </c>
      <c r="K275" s="55">
        <f t="shared" si="247"/>
        <v>0.1875</v>
      </c>
      <c r="L275" s="56">
        <f t="shared" si="248"/>
        <v>3</v>
      </c>
      <c r="M275" s="57">
        <f t="shared" si="249"/>
        <v>15</v>
      </c>
      <c r="N275" s="58"/>
      <c r="O275" s="57"/>
      <c r="P275" s="59"/>
      <c r="Q275" s="60"/>
      <c r="R275" s="56"/>
      <c r="S275" s="61"/>
      <c r="T275" s="62"/>
      <c r="U275" s="68">
        <f t="shared" si="250"/>
        <v>320</v>
      </c>
      <c r="V275" s="69">
        <f t="shared" si="238"/>
        <v>297228.80000000005</v>
      </c>
      <c r="W275" s="70">
        <v>4</v>
      </c>
      <c r="X275" s="71">
        <f t="shared" si="244"/>
        <v>60</v>
      </c>
      <c r="Y275" s="72">
        <f t="shared" si="239"/>
        <v>62540.149999999987</v>
      </c>
      <c r="Z275" s="70">
        <f t="shared" si="240"/>
        <v>4</v>
      </c>
      <c r="AA275" s="139">
        <f t="shared" si="245"/>
        <v>380</v>
      </c>
      <c r="AB275" s="113">
        <f t="shared" si="246"/>
        <v>359768.95</v>
      </c>
      <c r="AC275" s="114"/>
    </row>
    <row r="276" spans="1:29" ht="11.5" customHeight="1" x14ac:dyDescent="0.3">
      <c r="A276" s="112">
        <v>44315</v>
      </c>
      <c r="B276" s="129" t="s">
        <v>320</v>
      </c>
      <c r="C276" s="77" t="s">
        <v>111</v>
      </c>
      <c r="D276" s="77" t="s">
        <v>112</v>
      </c>
      <c r="E276" s="3" t="s">
        <v>295</v>
      </c>
      <c r="F276" s="75">
        <v>29</v>
      </c>
      <c r="G276" s="51">
        <v>10</v>
      </c>
      <c r="H276" s="67"/>
      <c r="I276" s="53">
        <f t="shared" si="251"/>
        <v>290</v>
      </c>
      <c r="J276" s="54">
        <v>36</v>
      </c>
      <c r="K276" s="55">
        <f t="shared" si="247"/>
        <v>0.2413793103448276</v>
      </c>
      <c r="L276" s="56">
        <f t="shared" si="248"/>
        <v>7</v>
      </c>
      <c r="M276" s="57">
        <f t="shared" si="249"/>
        <v>70</v>
      </c>
      <c r="N276" s="58"/>
      <c r="O276" s="57"/>
      <c r="P276" s="59"/>
      <c r="Q276" s="60"/>
      <c r="R276" s="56"/>
      <c r="S276" s="61"/>
      <c r="T276" s="62"/>
      <c r="U276" s="68">
        <f t="shared" si="250"/>
        <v>290</v>
      </c>
      <c r="V276" s="69">
        <f t="shared" si="238"/>
        <v>297518.80000000005</v>
      </c>
      <c r="W276" s="70">
        <v>1</v>
      </c>
      <c r="X276" s="71">
        <f t="shared" si="244"/>
        <v>70</v>
      </c>
      <c r="Y276" s="72">
        <f t="shared" si="239"/>
        <v>62610.149999999987</v>
      </c>
      <c r="Z276" s="70">
        <f t="shared" si="240"/>
        <v>4</v>
      </c>
      <c r="AA276" s="139">
        <f t="shared" si="245"/>
        <v>360</v>
      </c>
      <c r="AB276" s="113">
        <f t="shared" si="246"/>
        <v>360128.95</v>
      </c>
      <c r="AC276" s="114"/>
    </row>
    <row r="277" spans="1:29" ht="11.5" customHeight="1" x14ac:dyDescent="0.3">
      <c r="A277" s="112">
        <v>44315</v>
      </c>
      <c r="B277" s="129" t="s">
        <v>320</v>
      </c>
      <c r="C277" s="77" t="s">
        <v>111</v>
      </c>
      <c r="D277" s="77" t="s">
        <v>112</v>
      </c>
      <c r="E277" s="3" t="s">
        <v>321</v>
      </c>
      <c r="F277" s="75">
        <v>21.333300000000001</v>
      </c>
      <c r="G277" s="51">
        <v>15</v>
      </c>
      <c r="H277" s="67"/>
      <c r="I277" s="53">
        <f t="shared" si="251"/>
        <v>319.99950000000001</v>
      </c>
      <c r="J277" s="54">
        <v>25</v>
      </c>
      <c r="K277" s="55">
        <f t="shared" si="247"/>
        <v>0.17187683105754845</v>
      </c>
      <c r="L277" s="56">
        <f t="shared" si="248"/>
        <v>3.6666999999999987</v>
      </c>
      <c r="M277" s="57">
        <f t="shared" si="249"/>
        <v>55.000499999999981</v>
      </c>
      <c r="N277" s="58"/>
      <c r="O277" s="57"/>
      <c r="P277" s="59"/>
      <c r="Q277" s="60"/>
      <c r="R277" s="56"/>
      <c r="S277" s="61"/>
      <c r="T277" s="62"/>
      <c r="U277" s="68">
        <f t="shared" si="250"/>
        <v>319.99950000000001</v>
      </c>
      <c r="V277" s="69">
        <f t="shared" si="238"/>
        <v>297838.79950000002</v>
      </c>
      <c r="W277" s="70">
        <v>1</v>
      </c>
      <c r="X277" s="71">
        <f t="shared" si="244"/>
        <v>55.000499999999981</v>
      </c>
      <c r="Y277" s="72">
        <f t="shared" si="239"/>
        <v>62665.150499999989</v>
      </c>
      <c r="Z277" s="70">
        <f t="shared" si="240"/>
        <v>4</v>
      </c>
      <c r="AA277" s="139">
        <f t="shared" si="245"/>
        <v>375</v>
      </c>
      <c r="AB277" s="113">
        <f t="shared" si="246"/>
        <v>360503.95</v>
      </c>
      <c r="AC277" s="114"/>
    </row>
    <row r="278" spans="1:29" ht="11.5" customHeight="1" x14ac:dyDescent="0.3">
      <c r="A278" s="112">
        <v>44319</v>
      </c>
      <c r="B278" s="98" t="s">
        <v>323</v>
      </c>
      <c r="C278" s="77" t="s">
        <v>83</v>
      </c>
      <c r="D278" s="77" t="s">
        <v>84</v>
      </c>
      <c r="E278" s="3" t="s">
        <v>261</v>
      </c>
      <c r="F278" s="154">
        <v>7.5</v>
      </c>
      <c r="G278" s="78">
        <v>220</v>
      </c>
      <c r="H278" s="67"/>
      <c r="I278" s="53">
        <f t="shared" si="251"/>
        <v>1650</v>
      </c>
      <c r="J278" s="54">
        <v>7.9</v>
      </c>
      <c r="K278" s="55">
        <f t="shared" si="247"/>
        <v>5.3333333333333378E-2</v>
      </c>
      <c r="L278" s="56">
        <f t="shared" si="248"/>
        <v>0.40000000000000036</v>
      </c>
      <c r="M278" s="57">
        <f t="shared" si="249"/>
        <v>88.000000000000085</v>
      </c>
      <c r="N278" s="58"/>
      <c r="O278" s="57"/>
      <c r="P278" s="59"/>
      <c r="Q278" s="60"/>
      <c r="R278" s="56"/>
      <c r="S278" s="61"/>
      <c r="T278" s="62"/>
      <c r="U278" s="68">
        <f t="shared" si="250"/>
        <v>8250</v>
      </c>
      <c r="V278" s="69">
        <f t="shared" si="238"/>
        <v>306088.79950000002</v>
      </c>
      <c r="W278" s="70">
        <v>5</v>
      </c>
      <c r="X278" s="71">
        <f t="shared" si="244"/>
        <v>440.00000000000045</v>
      </c>
      <c r="Y278" s="72">
        <f t="shared" si="239"/>
        <v>63105.150499999989</v>
      </c>
      <c r="Z278" s="70">
        <f t="shared" si="240"/>
        <v>5</v>
      </c>
      <c r="AA278" s="139">
        <f t="shared" ref="AA278:AA285" si="252">U278+X278</f>
        <v>8690</v>
      </c>
      <c r="AB278" s="113">
        <f t="shared" ref="AB278:AB311" si="253">V278+Y278</f>
        <v>369193.95</v>
      </c>
      <c r="AC278" s="114"/>
    </row>
    <row r="279" spans="1:29" ht="11.5" customHeight="1" x14ac:dyDescent="0.3">
      <c r="A279" s="112">
        <v>44319</v>
      </c>
      <c r="B279" s="98" t="s">
        <v>323</v>
      </c>
      <c r="C279" s="77" t="s">
        <v>83</v>
      </c>
      <c r="D279" s="77" t="s">
        <v>84</v>
      </c>
      <c r="E279" s="3" t="s">
        <v>302</v>
      </c>
      <c r="F279" s="154">
        <v>7.6</v>
      </c>
      <c r="G279" s="78">
        <v>220</v>
      </c>
      <c r="H279" s="67"/>
      <c r="I279" s="53">
        <f t="shared" si="251"/>
        <v>1672</v>
      </c>
      <c r="J279" s="54">
        <v>7.8</v>
      </c>
      <c r="K279" s="55">
        <f t="shared" si="247"/>
        <v>2.6315789473684237E-2</v>
      </c>
      <c r="L279" s="56">
        <f t="shared" si="248"/>
        <v>0.20000000000000018</v>
      </c>
      <c r="M279" s="57">
        <f t="shared" si="249"/>
        <v>44.000000000000043</v>
      </c>
      <c r="N279" s="58"/>
      <c r="O279" s="57"/>
      <c r="P279" s="59"/>
      <c r="Q279" s="60"/>
      <c r="R279" s="56"/>
      <c r="S279" s="61"/>
      <c r="T279" s="62"/>
      <c r="U279" s="68">
        <f t="shared" si="250"/>
        <v>1672</v>
      </c>
      <c r="V279" s="69">
        <f t="shared" si="238"/>
        <v>307760.79950000002</v>
      </c>
      <c r="W279" s="70">
        <v>1</v>
      </c>
      <c r="X279" s="71">
        <f t="shared" si="244"/>
        <v>44.000000000000043</v>
      </c>
      <c r="Y279" s="72">
        <f t="shared" si="239"/>
        <v>63149.150499999989</v>
      </c>
      <c r="Z279" s="70">
        <f t="shared" si="240"/>
        <v>5</v>
      </c>
      <c r="AA279" s="139">
        <f t="shared" si="252"/>
        <v>1716</v>
      </c>
      <c r="AB279" s="113">
        <f t="shared" si="253"/>
        <v>370909.95</v>
      </c>
      <c r="AC279" s="114"/>
    </row>
    <row r="280" spans="1:29" ht="11.5" customHeight="1" x14ac:dyDescent="0.3">
      <c r="A280" s="112">
        <v>44319</v>
      </c>
      <c r="B280" s="98" t="s">
        <v>323</v>
      </c>
      <c r="C280" s="77" t="s">
        <v>83</v>
      </c>
      <c r="D280" s="77" t="s">
        <v>84</v>
      </c>
      <c r="E280" s="9" t="s">
        <v>303</v>
      </c>
      <c r="F280" s="154">
        <v>7.5</v>
      </c>
      <c r="G280" s="78">
        <v>54</v>
      </c>
      <c r="H280" s="67"/>
      <c r="I280" s="53">
        <f t="shared" si="251"/>
        <v>405</v>
      </c>
      <c r="J280" s="54">
        <v>8.4</v>
      </c>
      <c r="K280" s="55">
        <f t="shared" si="247"/>
        <v>0.12000000000000005</v>
      </c>
      <c r="L280" s="56">
        <f t="shared" si="248"/>
        <v>0.90000000000000036</v>
      </c>
      <c r="M280" s="57">
        <f t="shared" si="249"/>
        <v>48.600000000000023</v>
      </c>
      <c r="N280" s="58"/>
      <c r="O280" s="57"/>
      <c r="P280" s="59"/>
      <c r="Q280" s="60"/>
      <c r="R280" s="56"/>
      <c r="S280" s="61"/>
      <c r="T280" s="62"/>
      <c r="U280" s="68">
        <f t="shared" si="250"/>
        <v>1620</v>
      </c>
      <c r="V280" s="69">
        <f t="shared" si="238"/>
        <v>309380.79950000002</v>
      </c>
      <c r="W280" s="70">
        <v>4</v>
      </c>
      <c r="X280" s="71">
        <f t="shared" si="244"/>
        <v>194.40000000000009</v>
      </c>
      <c r="Y280" s="72">
        <f t="shared" si="239"/>
        <v>63343.55049999999</v>
      </c>
      <c r="Z280" s="70">
        <f t="shared" si="240"/>
        <v>5</v>
      </c>
      <c r="AA280" s="139">
        <f t="shared" si="252"/>
        <v>1814.4</v>
      </c>
      <c r="AB280" s="113">
        <f t="shared" si="253"/>
        <v>372724.35000000003</v>
      </c>
      <c r="AC280" s="114"/>
    </row>
    <row r="281" spans="1:29" ht="11.5" customHeight="1" x14ac:dyDescent="0.3">
      <c r="A281" s="112">
        <v>44319</v>
      </c>
      <c r="B281" s="98" t="s">
        <v>323</v>
      </c>
      <c r="C281" s="77" t="s">
        <v>83</v>
      </c>
      <c r="D281" s="77" t="s">
        <v>84</v>
      </c>
      <c r="E281" s="9" t="s">
        <v>40</v>
      </c>
      <c r="F281" s="154">
        <v>7.3</v>
      </c>
      <c r="G281" s="78">
        <v>54</v>
      </c>
      <c r="H281" s="67"/>
      <c r="I281" s="53">
        <f t="shared" si="251"/>
        <v>394.2</v>
      </c>
      <c r="J281" s="54">
        <v>8.4</v>
      </c>
      <c r="K281" s="55">
        <f t="shared" si="247"/>
        <v>0.15068493150684939</v>
      </c>
      <c r="L281" s="56">
        <f t="shared" si="248"/>
        <v>1.1000000000000005</v>
      </c>
      <c r="M281" s="57">
        <f t="shared" si="249"/>
        <v>59.400000000000027</v>
      </c>
      <c r="N281" s="58"/>
      <c r="O281" s="57"/>
      <c r="P281" s="59"/>
      <c r="Q281" s="60"/>
      <c r="R281" s="56"/>
      <c r="S281" s="61"/>
      <c r="T281" s="62"/>
      <c r="U281" s="68">
        <f t="shared" si="250"/>
        <v>1576.8</v>
      </c>
      <c r="V281" s="69">
        <f t="shared" si="238"/>
        <v>310957.59950000001</v>
      </c>
      <c r="W281" s="70">
        <v>4</v>
      </c>
      <c r="X281" s="71">
        <f t="shared" si="244"/>
        <v>237.60000000000011</v>
      </c>
      <c r="Y281" s="72">
        <f t="shared" si="239"/>
        <v>63581.150499999989</v>
      </c>
      <c r="Z281" s="70">
        <f t="shared" si="240"/>
        <v>5</v>
      </c>
      <c r="AA281" s="139">
        <f t="shared" si="252"/>
        <v>1814.4</v>
      </c>
      <c r="AB281" s="113">
        <f t="shared" si="253"/>
        <v>374538.75</v>
      </c>
      <c r="AC281" s="114"/>
    </row>
    <row r="282" spans="1:29" ht="11.5" customHeight="1" x14ac:dyDescent="0.3">
      <c r="A282" s="112">
        <v>44322</v>
      </c>
      <c r="B282" s="98" t="s">
        <v>324</v>
      </c>
      <c r="C282" s="77" t="s">
        <v>91</v>
      </c>
      <c r="D282" s="77" t="s">
        <v>64</v>
      </c>
      <c r="E282" s="9" t="s">
        <v>36</v>
      </c>
      <c r="F282" s="154">
        <v>6.4</v>
      </c>
      <c r="G282" s="78">
        <v>220</v>
      </c>
      <c r="H282" s="67"/>
      <c r="I282" s="53">
        <f t="shared" si="251"/>
        <v>1408</v>
      </c>
      <c r="J282" s="54">
        <v>8.3000000000000007</v>
      </c>
      <c r="K282" s="55">
        <f t="shared" si="247"/>
        <v>0.29687500000000006</v>
      </c>
      <c r="L282" s="56">
        <f t="shared" si="248"/>
        <v>1.9000000000000004</v>
      </c>
      <c r="M282" s="57">
        <f t="shared" si="249"/>
        <v>418.00000000000006</v>
      </c>
      <c r="N282" s="58"/>
      <c r="O282" s="57"/>
      <c r="P282" s="59"/>
      <c r="Q282" s="60"/>
      <c r="R282" s="56"/>
      <c r="S282" s="61"/>
      <c r="T282" s="62"/>
      <c r="U282" s="68">
        <f t="shared" si="250"/>
        <v>1408</v>
      </c>
      <c r="V282" s="69">
        <f t="shared" si="238"/>
        <v>312365.59950000001</v>
      </c>
      <c r="W282" s="70">
        <v>1</v>
      </c>
      <c r="X282" s="71">
        <f t="shared" si="244"/>
        <v>418.00000000000006</v>
      </c>
      <c r="Y282" s="72">
        <f t="shared" si="239"/>
        <v>63999.150499999989</v>
      </c>
      <c r="Z282" s="70">
        <f t="shared" si="240"/>
        <v>5</v>
      </c>
      <c r="AA282" s="139">
        <f t="shared" si="252"/>
        <v>1826</v>
      </c>
      <c r="AB282" s="113">
        <f t="shared" si="253"/>
        <v>376364.75</v>
      </c>
      <c r="AC282" s="114"/>
    </row>
    <row r="283" spans="1:29" ht="11.5" customHeight="1" x14ac:dyDescent="0.3">
      <c r="A283" s="112">
        <v>44322</v>
      </c>
      <c r="B283" s="98" t="s">
        <v>324</v>
      </c>
      <c r="C283" s="77" t="s">
        <v>91</v>
      </c>
      <c r="D283" s="77" t="s">
        <v>64</v>
      </c>
      <c r="E283" s="9" t="s">
        <v>326</v>
      </c>
      <c r="F283" s="154">
        <v>42</v>
      </c>
      <c r="G283" s="78">
        <v>1</v>
      </c>
      <c r="H283" s="67"/>
      <c r="I283" s="53">
        <f t="shared" si="251"/>
        <v>42</v>
      </c>
      <c r="J283" s="54">
        <v>50</v>
      </c>
      <c r="K283" s="55">
        <f t="shared" si="247"/>
        <v>0.19047619047619047</v>
      </c>
      <c r="L283" s="56">
        <f t="shared" si="248"/>
        <v>8</v>
      </c>
      <c r="M283" s="57">
        <f t="shared" si="249"/>
        <v>8</v>
      </c>
      <c r="N283" s="58"/>
      <c r="O283" s="57"/>
      <c r="P283" s="59"/>
      <c r="Q283" s="60"/>
      <c r="R283" s="56"/>
      <c r="S283" s="61"/>
      <c r="T283" s="62"/>
      <c r="U283" s="68">
        <f t="shared" si="250"/>
        <v>42</v>
      </c>
      <c r="V283" s="69">
        <f t="shared" si="238"/>
        <v>312407.59950000001</v>
      </c>
      <c r="W283" s="70">
        <v>1</v>
      </c>
      <c r="X283" s="71">
        <f t="shared" si="244"/>
        <v>8</v>
      </c>
      <c r="Y283" s="72">
        <f t="shared" si="239"/>
        <v>64007.150499999989</v>
      </c>
      <c r="Z283" s="70">
        <f t="shared" si="240"/>
        <v>5</v>
      </c>
      <c r="AA283" s="139">
        <f t="shared" si="252"/>
        <v>50</v>
      </c>
      <c r="AB283" s="113">
        <f t="shared" si="253"/>
        <v>376414.75</v>
      </c>
      <c r="AC283" s="114"/>
    </row>
    <row r="284" spans="1:29" ht="11.5" customHeight="1" x14ac:dyDescent="0.3">
      <c r="A284" s="112">
        <v>44323</v>
      </c>
      <c r="B284" s="98" t="s">
        <v>325</v>
      </c>
      <c r="C284" s="77" t="s">
        <v>71</v>
      </c>
      <c r="D284" s="77" t="s">
        <v>69</v>
      </c>
      <c r="E284" s="9" t="s">
        <v>36</v>
      </c>
      <c r="F284" s="154">
        <v>6.4</v>
      </c>
      <c r="G284" s="78">
        <v>220</v>
      </c>
      <c r="H284" s="67"/>
      <c r="I284" s="53">
        <f t="shared" si="251"/>
        <v>1408</v>
      </c>
      <c r="J284" s="54">
        <v>8.3000000000000007</v>
      </c>
      <c r="K284" s="55">
        <f t="shared" si="247"/>
        <v>0.29687500000000006</v>
      </c>
      <c r="L284" s="56">
        <f t="shared" si="248"/>
        <v>1.9000000000000004</v>
      </c>
      <c r="M284" s="57">
        <f t="shared" si="249"/>
        <v>418.00000000000006</v>
      </c>
      <c r="N284" s="58"/>
      <c r="O284" s="57"/>
      <c r="P284" s="59"/>
      <c r="Q284" s="60"/>
      <c r="R284" s="56"/>
      <c r="S284" s="61"/>
      <c r="T284" s="62"/>
      <c r="U284" s="68">
        <f t="shared" si="250"/>
        <v>1408</v>
      </c>
      <c r="V284" s="69">
        <f t="shared" si="238"/>
        <v>313815.59950000001</v>
      </c>
      <c r="W284" s="70">
        <v>1</v>
      </c>
      <c r="X284" s="71">
        <f t="shared" si="244"/>
        <v>418.00000000000006</v>
      </c>
      <c r="Y284" s="72">
        <f t="shared" si="239"/>
        <v>64425.150499999989</v>
      </c>
      <c r="Z284" s="70">
        <f t="shared" si="240"/>
        <v>5</v>
      </c>
      <c r="AA284" s="139">
        <f t="shared" si="252"/>
        <v>1826</v>
      </c>
      <c r="AB284" s="113">
        <f t="shared" si="253"/>
        <v>378240.75</v>
      </c>
      <c r="AC284" s="114"/>
    </row>
    <row r="285" spans="1:29" ht="11.5" customHeight="1" x14ac:dyDescent="0.3">
      <c r="A285" s="112">
        <v>44323</v>
      </c>
      <c r="B285" s="98" t="s">
        <v>325</v>
      </c>
      <c r="C285" s="77" t="s">
        <v>71</v>
      </c>
      <c r="D285" s="77" t="s">
        <v>69</v>
      </c>
      <c r="E285" s="9" t="s">
        <v>175</v>
      </c>
      <c r="F285" s="154">
        <v>6.4</v>
      </c>
      <c r="G285" s="78">
        <v>30</v>
      </c>
      <c r="H285" s="67"/>
      <c r="I285" s="53">
        <f t="shared" si="251"/>
        <v>192</v>
      </c>
      <c r="J285" s="54">
        <v>8.5</v>
      </c>
      <c r="K285" s="55">
        <f t="shared" si="247"/>
        <v>0.32812499999999994</v>
      </c>
      <c r="L285" s="56">
        <f t="shared" si="248"/>
        <v>2.0999999999999996</v>
      </c>
      <c r="M285" s="57">
        <f t="shared" si="249"/>
        <v>62.999999999999986</v>
      </c>
      <c r="N285" s="58"/>
      <c r="O285" s="57"/>
      <c r="P285" s="59"/>
      <c r="Q285" s="60"/>
      <c r="R285" s="56"/>
      <c r="S285" s="61"/>
      <c r="T285" s="62"/>
      <c r="U285" s="68">
        <f t="shared" si="250"/>
        <v>768</v>
      </c>
      <c r="V285" s="69">
        <f t="shared" si="238"/>
        <v>314583.59950000001</v>
      </c>
      <c r="W285" s="70">
        <v>4</v>
      </c>
      <c r="X285" s="71">
        <f t="shared" si="244"/>
        <v>251.99999999999994</v>
      </c>
      <c r="Y285" s="72">
        <f t="shared" si="239"/>
        <v>64677.150499999989</v>
      </c>
      <c r="Z285" s="70">
        <f t="shared" si="240"/>
        <v>5</v>
      </c>
      <c r="AA285" s="139">
        <f t="shared" si="252"/>
        <v>1020</v>
      </c>
      <c r="AB285" s="113">
        <f t="shared" si="253"/>
        <v>379260.75</v>
      </c>
      <c r="AC285" s="114"/>
    </row>
    <row r="286" spans="1:29" ht="11.5" customHeight="1" x14ac:dyDescent="0.3">
      <c r="A286" s="112">
        <v>44335</v>
      </c>
      <c r="B286" s="98" t="s">
        <v>329</v>
      </c>
      <c r="C286" s="77" t="s">
        <v>91</v>
      </c>
      <c r="D286" s="77" t="s">
        <v>64</v>
      </c>
      <c r="E286" s="9" t="s">
        <v>36</v>
      </c>
      <c r="F286" s="154">
        <v>7.6</v>
      </c>
      <c r="G286" s="78">
        <v>220</v>
      </c>
      <c r="H286" s="67"/>
      <c r="I286" s="53">
        <f t="shared" si="251"/>
        <v>1672</v>
      </c>
      <c r="J286" s="54">
        <v>8.3000000000000007</v>
      </c>
      <c r="K286" s="55">
        <f t="shared" si="247"/>
        <v>9.2105263157894884E-2</v>
      </c>
      <c r="L286" s="56">
        <f t="shared" si="248"/>
        <v>0.70000000000000107</v>
      </c>
      <c r="M286" s="57">
        <f t="shared" si="249"/>
        <v>154.00000000000023</v>
      </c>
      <c r="N286" s="58"/>
      <c r="O286" s="57"/>
      <c r="P286" s="59"/>
      <c r="Q286" s="60"/>
      <c r="R286" s="56"/>
      <c r="S286" s="61"/>
      <c r="T286" s="62"/>
      <c r="U286" s="68">
        <f t="shared" si="250"/>
        <v>1672</v>
      </c>
      <c r="V286" s="69">
        <f t="shared" si="238"/>
        <v>316255.59950000001</v>
      </c>
      <c r="W286" s="70">
        <v>1</v>
      </c>
      <c r="X286" s="71">
        <f t="shared" ref="X286:X303" si="254">M286*W286</f>
        <v>154.00000000000023</v>
      </c>
      <c r="Y286" s="72">
        <f t="shared" ref="Y286:Y303" si="255">Y285+X286</f>
        <v>64831.150499999989</v>
      </c>
      <c r="Z286" s="70">
        <f t="shared" ref="Z286:Z303" si="256">MONTH(A286)</f>
        <v>5</v>
      </c>
      <c r="AA286" s="139">
        <f t="shared" ref="AA286:AA303" si="257">U286+X286</f>
        <v>1826.0000000000002</v>
      </c>
      <c r="AB286" s="113">
        <f t="shared" si="253"/>
        <v>381086.75</v>
      </c>
      <c r="AC286" s="114"/>
    </row>
    <row r="287" spans="1:29" ht="11.5" customHeight="1" x14ac:dyDescent="0.3">
      <c r="A287" s="112">
        <v>44337</v>
      </c>
      <c r="B287" s="98" t="s">
        <v>330</v>
      </c>
      <c r="C287" s="77" t="s">
        <v>81</v>
      </c>
      <c r="D287" s="77" t="s">
        <v>66</v>
      </c>
      <c r="E287" s="9" t="s">
        <v>36</v>
      </c>
      <c r="F287" s="154">
        <v>7.6</v>
      </c>
      <c r="G287" s="78">
        <v>220</v>
      </c>
      <c r="H287" s="67"/>
      <c r="I287" s="53">
        <f t="shared" si="251"/>
        <v>1672</v>
      </c>
      <c r="J287" s="54">
        <v>8.5</v>
      </c>
      <c r="K287" s="55">
        <f t="shared" si="247"/>
        <v>0.118421052631579</v>
      </c>
      <c r="L287" s="56">
        <f t="shared" si="248"/>
        <v>0.90000000000000036</v>
      </c>
      <c r="M287" s="57">
        <f t="shared" si="249"/>
        <v>198.00000000000009</v>
      </c>
      <c r="N287" s="58"/>
      <c r="O287" s="57"/>
      <c r="P287" s="59"/>
      <c r="Q287" s="60"/>
      <c r="R287" s="56"/>
      <c r="S287" s="61"/>
      <c r="T287" s="62"/>
      <c r="U287" s="68">
        <f t="shared" si="250"/>
        <v>5016</v>
      </c>
      <c r="V287" s="69">
        <f t="shared" si="238"/>
        <v>321271.59950000001</v>
      </c>
      <c r="W287" s="70">
        <v>3</v>
      </c>
      <c r="X287" s="71">
        <f t="shared" si="254"/>
        <v>594.00000000000023</v>
      </c>
      <c r="Y287" s="72">
        <f t="shared" si="255"/>
        <v>65425.150499999989</v>
      </c>
      <c r="Z287" s="70">
        <f t="shared" si="256"/>
        <v>5</v>
      </c>
      <c r="AA287" s="139">
        <f t="shared" si="257"/>
        <v>5610</v>
      </c>
      <c r="AB287" s="113">
        <f t="shared" si="253"/>
        <v>386696.75</v>
      </c>
      <c r="AC287" s="114"/>
    </row>
    <row r="288" spans="1:29" ht="11.5" customHeight="1" x14ac:dyDescent="0.3">
      <c r="A288" s="112">
        <v>44337</v>
      </c>
      <c r="B288" s="98" t="s">
        <v>330</v>
      </c>
      <c r="C288" s="77" t="s">
        <v>81</v>
      </c>
      <c r="D288" s="77" t="s">
        <v>66</v>
      </c>
      <c r="E288" s="9" t="s">
        <v>42</v>
      </c>
      <c r="F288" s="154">
        <v>1.2</v>
      </c>
      <c r="G288" s="78">
        <v>25</v>
      </c>
      <c r="H288" s="67"/>
      <c r="I288" s="53">
        <f t="shared" si="251"/>
        <v>30</v>
      </c>
      <c r="J288" s="54">
        <v>2</v>
      </c>
      <c r="K288" s="55">
        <f t="shared" si="247"/>
        <v>0.66666666666666674</v>
      </c>
      <c r="L288" s="56">
        <f t="shared" si="248"/>
        <v>0.8</v>
      </c>
      <c r="M288" s="57">
        <f t="shared" si="249"/>
        <v>20</v>
      </c>
      <c r="N288" s="58"/>
      <c r="O288" s="57"/>
      <c r="P288" s="59"/>
      <c r="Q288" s="60"/>
      <c r="R288" s="56"/>
      <c r="S288" s="61"/>
      <c r="T288" s="62"/>
      <c r="U288" s="68">
        <f t="shared" si="250"/>
        <v>150</v>
      </c>
      <c r="V288" s="69">
        <f t="shared" si="238"/>
        <v>321421.59950000001</v>
      </c>
      <c r="W288" s="70">
        <v>5</v>
      </c>
      <c r="X288" s="71">
        <f t="shared" si="254"/>
        <v>100</v>
      </c>
      <c r="Y288" s="72">
        <f t="shared" si="255"/>
        <v>65525.150499999989</v>
      </c>
      <c r="Z288" s="70">
        <f t="shared" si="256"/>
        <v>5</v>
      </c>
      <c r="AA288" s="139">
        <f t="shared" si="257"/>
        <v>250</v>
      </c>
      <c r="AB288" s="113">
        <f t="shared" si="253"/>
        <v>386946.75</v>
      </c>
      <c r="AC288" s="114"/>
    </row>
    <row r="289" spans="1:29" ht="11.5" customHeight="1" x14ac:dyDescent="0.3">
      <c r="A289" s="112">
        <v>44337</v>
      </c>
      <c r="B289" s="98" t="s">
        <v>330</v>
      </c>
      <c r="C289" s="77" t="s">
        <v>81</v>
      </c>
      <c r="D289" s="77" t="s">
        <v>66</v>
      </c>
      <c r="E289" s="9" t="s">
        <v>26</v>
      </c>
      <c r="F289" s="154">
        <v>16</v>
      </c>
      <c r="G289" s="78">
        <v>5</v>
      </c>
      <c r="H289" s="67"/>
      <c r="I289" s="53">
        <f t="shared" si="251"/>
        <v>80</v>
      </c>
      <c r="J289" s="54">
        <v>20</v>
      </c>
      <c r="K289" s="55">
        <f t="shared" si="247"/>
        <v>0.25</v>
      </c>
      <c r="L289" s="56">
        <f t="shared" si="248"/>
        <v>4</v>
      </c>
      <c r="M289" s="57">
        <f t="shared" si="249"/>
        <v>20</v>
      </c>
      <c r="N289" s="58"/>
      <c r="O289" s="57"/>
      <c r="P289" s="59"/>
      <c r="Q289" s="60"/>
      <c r="R289" s="56"/>
      <c r="S289" s="61"/>
      <c r="T289" s="62"/>
      <c r="U289" s="68">
        <f t="shared" si="250"/>
        <v>400</v>
      </c>
      <c r="V289" s="69">
        <f t="shared" si="238"/>
        <v>321821.59950000001</v>
      </c>
      <c r="W289" s="70">
        <v>5</v>
      </c>
      <c r="X289" s="71">
        <f t="shared" si="254"/>
        <v>100</v>
      </c>
      <c r="Y289" s="72">
        <f t="shared" si="255"/>
        <v>65625.150499999989</v>
      </c>
      <c r="Z289" s="70">
        <f t="shared" si="256"/>
        <v>5</v>
      </c>
      <c r="AA289" s="139">
        <f t="shared" si="257"/>
        <v>500</v>
      </c>
      <c r="AB289" s="113">
        <f t="shared" si="253"/>
        <v>387446.75</v>
      </c>
      <c r="AC289" s="114"/>
    </row>
    <row r="290" spans="1:29" ht="11.5" customHeight="1" x14ac:dyDescent="0.3">
      <c r="A290" s="112">
        <v>44337</v>
      </c>
      <c r="B290" s="98" t="s">
        <v>330</v>
      </c>
      <c r="C290" s="77" t="s">
        <v>81</v>
      </c>
      <c r="D290" s="77" t="s">
        <v>66</v>
      </c>
      <c r="E290" s="9" t="s">
        <v>63</v>
      </c>
      <c r="F290" s="154">
        <v>28</v>
      </c>
      <c r="G290" s="78">
        <v>1</v>
      </c>
      <c r="H290" s="67"/>
      <c r="I290" s="53">
        <f t="shared" si="251"/>
        <v>28</v>
      </c>
      <c r="J290" s="54">
        <v>45</v>
      </c>
      <c r="K290" s="55">
        <f t="shared" si="247"/>
        <v>0.6071428571428571</v>
      </c>
      <c r="L290" s="56">
        <f t="shared" ref="L290:L303" si="258">J290-F290</f>
        <v>17</v>
      </c>
      <c r="M290" s="57">
        <f t="shared" ref="M290:M303" si="259">L290*G290</f>
        <v>17</v>
      </c>
      <c r="N290" s="58"/>
      <c r="O290" s="57"/>
      <c r="P290" s="59"/>
      <c r="Q290" s="60"/>
      <c r="R290" s="56"/>
      <c r="S290" s="61"/>
      <c r="T290" s="62"/>
      <c r="U290" s="68">
        <f t="shared" ref="U290:U303" si="260">I290*W290</f>
        <v>56</v>
      </c>
      <c r="V290" s="69">
        <f t="shared" si="238"/>
        <v>321877.59950000001</v>
      </c>
      <c r="W290" s="70">
        <v>2</v>
      </c>
      <c r="X290" s="71">
        <f t="shared" si="254"/>
        <v>34</v>
      </c>
      <c r="Y290" s="72">
        <f t="shared" si="255"/>
        <v>65659.150499999989</v>
      </c>
      <c r="Z290" s="70">
        <f t="shared" si="256"/>
        <v>5</v>
      </c>
      <c r="AA290" s="139">
        <f t="shared" si="257"/>
        <v>90</v>
      </c>
      <c r="AB290" s="113">
        <f t="shared" si="253"/>
        <v>387536.75</v>
      </c>
      <c r="AC290" s="114"/>
    </row>
    <row r="291" spans="1:29" ht="11.5" customHeight="1" x14ac:dyDescent="0.3">
      <c r="A291" s="112">
        <v>44341</v>
      </c>
      <c r="B291" s="98" t="s">
        <v>306</v>
      </c>
      <c r="C291" s="77" t="s">
        <v>198</v>
      </c>
      <c r="D291" s="77" t="s">
        <v>199</v>
      </c>
      <c r="E291" s="9" t="s">
        <v>39</v>
      </c>
      <c r="F291" s="154">
        <v>4.7</v>
      </c>
      <c r="G291" s="78">
        <v>54</v>
      </c>
      <c r="H291" s="67"/>
      <c r="I291" s="53">
        <f t="shared" si="251"/>
        <v>253.8</v>
      </c>
      <c r="J291" s="54">
        <v>8.5</v>
      </c>
      <c r="K291" s="55">
        <f t="shared" si="247"/>
        <v>0.80851063829787229</v>
      </c>
      <c r="L291" s="56">
        <f t="shared" si="258"/>
        <v>3.8</v>
      </c>
      <c r="M291" s="57">
        <f t="shared" si="259"/>
        <v>205.2</v>
      </c>
      <c r="N291" s="58"/>
      <c r="O291" s="57"/>
      <c r="P291" s="59"/>
      <c r="Q291" s="60"/>
      <c r="R291" s="56"/>
      <c r="S291" s="61"/>
      <c r="T291" s="62"/>
      <c r="U291" s="68">
        <f t="shared" si="260"/>
        <v>253.8</v>
      </c>
      <c r="V291" s="69">
        <f t="shared" si="238"/>
        <v>322131.3995</v>
      </c>
      <c r="W291" s="70">
        <v>1</v>
      </c>
      <c r="X291" s="71">
        <f t="shared" si="254"/>
        <v>205.2</v>
      </c>
      <c r="Y291" s="72">
        <f t="shared" si="255"/>
        <v>65864.350499999986</v>
      </c>
      <c r="Z291" s="70">
        <f t="shared" si="256"/>
        <v>5</v>
      </c>
      <c r="AA291" s="139">
        <f t="shared" si="257"/>
        <v>459</v>
      </c>
      <c r="AB291" s="113">
        <f t="shared" si="253"/>
        <v>387995.75</v>
      </c>
      <c r="AC291" s="114"/>
    </row>
    <row r="292" spans="1:29" ht="11.5" customHeight="1" x14ac:dyDescent="0.3">
      <c r="A292" s="112">
        <v>44341</v>
      </c>
      <c r="B292" s="98" t="s">
        <v>306</v>
      </c>
      <c r="C292" s="77" t="s">
        <v>198</v>
      </c>
      <c r="D292" s="77" t="s">
        <v>199</v>
      </c>
      <c r="E292" s="9" t="s">
        <v>40</v>
      </c>
      <c r="F292" s="154">
        <v>4.7</v>
      </c>
      <c r="G292" s="78">
        <v>54</v>
      </c>
      <c r="H292" s="67"/>
      <c r="I292" s="53">
        <f t="shared" si="251"/>
        <v>253.8</v>
      </c>
      <c r="J292" s="54">
        <v>8.5</v>
      </c>
      <c r="K292" s="55">
        <f t="shared" si="247"/>
        <v>0.80851063829787229</v>
      </c>
      <c r="L292" s="56">
        <f t="shared" si="258"/>
        <v>3.8</v>
      </c>
      <c r="M292" s="57">
        <f t="shared" si="259"/>
        <v>205.2</v>
      </c>
      <c r="N292" s="58"/>
      <c r="O292" s="57"/>
      <c r="P292" s="59"/>
      <c r="Q292" s="60"/>
      <c r="R292" s="56"/>
      <c r="S292" s="61"/>
      <c r="T292" s="62"/>
      <c r="U292" s="68">
        <f t="shared" si="260"/>
        <v>253.8</v>
      </c>
      <c r="V292" s="69">
        <f t="shared" si="238"/>
        <v>322385.19949999999</v>
      </c>
      <c r="W292" s="70">
        <v>1</v>
      </c>
      <c r="X292" s="71">
        <f t="shared" si="254"/>
        <v>205.2</v>
      </c>
      <c r="Y292" s="72">
        <f t="shared" si="255"/>
        <v>66069.550499999983</v>
      </c>
      <c r="Z292" s="70">
        <f t="shared" si="256"/>
        <v>5</v>
      </c>
      <c r="AA292" s="139">
        <f t="shared" si="257"/>
        <v>459</v>
      </c>
      <c r="AB292" s="113">
        <f t="shared" si="253"/>
        <v>388454.75</v>
      </c>
      <c r="AC292" s="114"/>
    </row>
    <row r="293" spans="1:29" ht="11.5" customHeight="1" x14ac:dyDescent="0.3">
      <c r="A293" s="112">
        <v>44341</v>
      </c>
      <c r="B293" s="98" t="s">
        <v>306</v>
      </c>
      <c r="C293" s="77" t="s">
        <v>198</v>
      </c>
      <c r="D293" s="77" t="s">
        <v>199</v>
      </c>
      <c r="E293" s="9" t="s">
        <v>31</v>
      </c>
      <c r="F293" s="154">
        <v>16</v>
      </c>
      <c r="G293" s="78">
        <v>5</v>
      </c>
      <c r="H293" s="67"/>
      <c r="I293" s="53">
        <f t="shared" si="251"/>
        <v>80</v>
      </c>
      <c r="J293" s="54">
        <v>20</v>
      </c>
      <c r="K293" s="55">
        <f t="shared" si="247"/>
        <v>0.25</v>
      </c>
      <c r="L293" s="56">
        <f t="shared" si="258"/>
        <v>4</v>
      </c>
      <c r="M293" s="57">
        <f t="shared" si="259"/>
        <v>20</v>
      </c>
      <c r="N293" s="58"/>
      <c r="O293" s="57"/>
      <c r="P293" s="59"/>
      <c r="Q293" s="60"/>
      <c r="R293" s="56"/>
      <c r="S293" s="61"/>
      <c r="T293" s="62"/>
      <c r="U293" s="68">
        <f t="shared" si="260"/>
        <v>80</v>
      </c>
      <c r="V293" s="69">
        <f t="shared" si="238"/>
        <v>322465.19949999999</v>
      </c>
      <c r="W293" s="70">
        <v>1</v>
      </c>
      <c r="X293" s="71">
        <f t="shared" si="254"/>
        <v>20</v>
      </c>
      <c r="Y293" s="72">
        <f t="shared" si="255"/>
        <v>66089.550499999983</v>
      </c>
      <c r="Z293" s="70">
        <f t="shared" si="256"/>
        <v>5</v>
      </c>
      <c r="AA293" s="139">
        <f t="shared" si="257"/>
        <v>100</v>
      </c>
      <c r="AB293" s="113">
        <f t="shared" si="253"/>
        <v>388554.75</v>
      </c>
      <c r="AC293" s="114"/>
    </row>
    <row r="294" spans="1:29" ht="11.5" customHeight="1" x14ac:dyDescent="0.3">
      <c r="A294" s="112">
        <v>44341</v>
      </c>
      <c r="B294" s="98" t="s">
        <v>306</v>
      </c>
      <c r="C294" s="77" t="s">
        <v>198</v>
      </c>
      <c r="D294" s="77" t="s">
        <v>199</v>
      </c>
      <c r="E294" s="9" t="s">
        <v>280</v>
      </c>
      <c r="F294" s="154">
        <v>305</v>
      </c>
      <c r="G294" s="78">
        <v>1</v>
      </c>
      <c r="H294" s="67"/>
      <c r="I294" s="53">
        <f t="shared" si="251"/>
        <v>305</v>
      </c>
      <c r="J294" s="54">
        <v>380</v>
      </c>
      <c r="K294" s="55">
        <f t="shared" si="247"/>
        <v>0.24590163934426229</v>
      </c>
      <c r="L294" s="56">
        <f t="shared" si="258"/>
        <v>75</v>
      </c>
      <c r="M294" s="57">
        <f t="shared" si="259"/>
        <v>75</v>
      </c>
      <c r="N294" s="58"/>
      <c r="O294" s="57"/>
      <c r="P294" s="59"/>
      <c r="Q294" s="60"/>
      <c r="R294" s="56"/>
      <c r="S294" s="61"/>
      <c r="T294" s="62"/>
      <c r="U294" s="68">
        <f t="shared" si="260"/>
        <v>305</v>
      </c>
      <c r="V294" s="69">
        <f t="shared" si="238"/>
        <v>322770.19949999999</v>
      </c>
      <c r="W294" s="70">
        <v>1</v>
      </c>
      <c r="X294" s="71">
        <f t="shared" si="254"/>
        <v>75</v>
      </c>
      <c r="Y294" s="72">
        <f t="shared" si="255"/>
        <v>66164.550499999983</v>
      </c>
      <c r="Z294" s="70">
        <f t="shared" si="256"/>
        <v>5</v>
      </c>
      <c r="AA294" s="139">
        <f t="shared" si="257"/>
        <v>380</v>
      </c>
      <c r="AB294" s="113">
        <f t="shared" si="253"/>
        <v>388934.75</v>
      </c>
      <c r="AC294" s="114"/>
    </row>
    <row r="295" spans="1:29" ht="11.5" customHeight="1" x14ac:dyDescent="0.3">
      <c r="A295" s="112">
        <v>44341</v>
      </c>
      <c r="B295" s="98" t="s">
        <v>306</v>
      </c>
      <c r="C295" s="77" t="s">
        <v>198</v>
      </c>
      <c r="D295" s="77" t="s">
        <v>199</v>
      </c>
      <c r="E295" s="9" t="s">
        <v>227</v>
      </c>
      <c r="F295" s="154">
        <v>10.5</v>
      </c>
      <c r="G295" s="78">
        <v>20</v>
      </c>
      <c r="H295" s="67"/>
      <c r="I295" s="53">
        <f t="shared" si="251"/>
        <v>210</v>
      </c>
      <c r="J295" s="54">
        <v>12.3</v>
      </c>
      <c r="K295" s="55">
        <f t="shared" si="247"/>
        <v>0.17142857142857149</v>
      </c>
      <c r="L295" s="56">
        <f t="shared" si="258"/>
        <v>1.8000000000000007</v>
      </c>
      <c r="M295" s="57">
        <f t="shared" si="259"/>
        <v>36.000000000000014</v>
      </c>
      <c r="N295" s="58"/>
      <c r="O295" s="57"/>
      <c r="P295" s="59"/>
      <c r="Q295" s="60"/>
      <c r="R295" s="56"/>
      <c r="S295" s="61"/>
      <c r="T295" s="62"/>
      <c r="U295" s="68">
        <f t="shared" si="260"/>
        <v>210</v>
      </c>
      <c r="V295" s="69">
        <f t="shared" si="238"/>
        <v>322980.19949999999</v>
      </c>
      <c r="W295" s="70">
        <v>1</v>
      </c>
      <c r="X295" s="71">
        <f t="shared" si="254"/>
        <v>36.000000000000014</v>
      </c>
      <c r="Y295" s="72">
        <f t="shared" si="255"/>
        <v>66200.550499999983</v>
      </c>
      <c r="Z295" s="70">
        <f t="shared" si="256"/>
        <v>5</v>
      </c>
      <c r="AA295" s="139">
        <f t="shared" si="257"/>
        <v>246</v>
      </c>
      <c r="AB295" s="113">
        <f t="shared" si="253"/>
        <v>389180.75</v>
      </c>
      <c r="AC295" s="114"/>
    </row>
    <row r="296" spans="1:29" ht="11.5" customHeight="1" x14ac:dyDescent="0.3">
      <c r="A296" s="112">
        <v>44341</v>
      </c>
      <c r="B296" s="98" t="s">
        <v>306</v>
      </c>
      <c r="C296" s="77" t="s">
        <v>198</v>
      </c>
      <c r="D296" s="77" t="s">
        <v>199</v>
      </c>
      <c r="E296" s="9" t="s">
        <v>63</v>
      </c>
      <c r="F296" s="154">
        <v>28</v>
      </c>
      <c r="G296" s="78">
        <v>1</v>
      </c>
      <c r="H296" s="67"/>
      <c r="I296" s="53">
        <f t="shared" si="251"/>
        <v>28</v>
      </c>
      <c r="J296" s="54">
        <v>45</v>
      </c>
      <c r="K296" s="55">
        <f t="shared" si="247"/>
        <v>0.6071428571428571</v>
      </c>
      <c r="L296" s="56">
        <f t="shared" si="258"/>
        <v>17</v>
      </c>
      <c r="M296" s="57">
        <f t="shared" si="259"/>
        <v>17</v>
      </c>
      <c r="N296" s="58"/>
      <c r="O296" s="57"/>
      <c r="P296" s="59"/>
      <c r="Q296" s="60"/>
      <c r="R296" s="56"/>
      <c r="S296" s="61"/>
      <c r="T296" s="62"/>
      <c r="U296" s="68">
        <f t="shared" si="260"/>
        <v>56</v>
      </c>
      <c r="V296" s="69">
        <f t="shared" ref="V296:V318" si="261">V295+U296</f>
        <v>323036.19949999999</v>
      </c>
      <c r="W296" s="70">
        <v>2</v>
      </c>
      <c r="X296" s="71">
        <f t="shared" si="254"/>
        <v>34</v>
      </c>
      <c r="Y296" s="72">
        <f t="shared" si="255"/>
        <v>66234.550499999983</v>
      </c>
      <c r="Z296" s="70">
        <f t="shared" si="256"/>
        <v>5</v>
      </c>
      <c r="AA296" s="139">
        <f t="shared" si="257"/>
        <v>90</v>
      </c>
      <c r="AB296" s="113">
        <f t="shared" si="253"/>
        <v>389270.75</v>
      </c>
      <c r="AC296" s="114"/>
    </row>
    <row r="297" spans="1:29" ht="11.5" customHeight="1" x14ac:dyDescent="0.3">
      <c r="A297" s="112">
        <v>44341</v>
      </c>
      <c r="B297" s="98" t="s">
        <v>306</v>
      </c>
      <c r="C297" s="77" t="s">
        <v>198</v>
      </c>
      <c r="D297" s="77" t="s">
        <v>199</v>
      </c>
      <c r="E297" s="9" t="s">
        <v>281</v>
      </c>
      <c r="F297" s="154">
        <v>50</v>
      </c>
      <c r="G297" s="78">
        <v>1</v>
      </c>
      <c r="H297" s="67"/>
      <c r="I297" s="53">
        <f t="shared" si="251"/>
        <v>50</v>
      </c>
      <c r="J297" s="54">
        <v>68</v>
      </c>
      <c r="K297" s="55">
        <f t="shared" si="247"/>
        <v>0.36</v>
      </c>
      <c r="L297" s="56">
        <f t="shared" si="258"/>
        <v>18</v>
      </c>
      <c r="M297" s="57">
        <f t="shared" si="259"/>
        <v>18</v>
      </c>
      <c r="N297" s="58"/>
      <c r="O297" s="57"/>
      <c r="P297" s="59"/>
      <c r="Q297" s="60"/>
      <c r="R297" s="56"/>
      <c r="S297" s="61"/>
      <c r="T297" s="62"/>
      <c r="U297" s="68">
        <f t="shared" si="260"/>
        <v>50</v>
      </c>
      <c r="V297" s="69">
        <f t="shared" si="261"/>
        <v>323086.19949999999</v>
      </c>
      <c r="W297" s="70">
        <v>1</v>
      </c>
      <c r="X297" s="71">
        <f t="shared" si="254"/>
        <v>18</v>
      </c>
      <c r="Y297" s="72">
        <f t="shared" si="255"/>
        <v>66252.550499999983</v>
      </c>
      <c r="Z297" s="70">
        <f t="shared" si="256"/>
        <v>5</v>
      </c>
      <c r="AA297" s="139">
        <f t="shared" si="257"/>
        <v>68</v>
      </c>
      <c r="AB297" s="113">
        <f t="shared" si="253"/>
        <v>389338.75</v>
      </c>
      <c r="AC297" s="114"/>
    </row>
    <row r="298" spans="1:29" ht="11.5" customHeight="1" x14ac:dyDescent="0.3">
      <c r="A298" s="112">
        <v>44341</v>
      </c>
      <c r="B298" s="98" t="s">
        <v>306</v>
      </c>
      <c r="C298" s="77" t="s">
        <v>198</v>
      </c>
      <c r="D298" s="77" t="s">
        <v>199</v>
      </c>
      <c r="E298" s="9" t="s">
        <v>282</v>
      </c>
      <c r="F298" s="154">
        <v>50</v>
      </c>
      <c r="G298" s="78">
        <v>1</v>
      </c>
      <c r="H298" s="67"/>
      <c r="I298" s="53">
        <f t="shared" si="251"/>
        <v>50</v>
      </c>
      <c r="J298" s="54">
        <v>65</v>
      </c>
      <c r="K298" s="55">
        <f t="shared" si="247"/>
        <v>0.3</v>
      </c>
      <c r="L298" s="56">
        <f t="shared" si="258"/>
        <v>15</v>
      </c>
      <c r="M298" s="57">
        <f t="shared" si="259"/>
        <v>15</v>
      </c>
      <c r="N298" s="58"/>
      <c r="O298" s="57"/>
      <c r="P298" s="59"/>
      <c r="Q298" s="60"/>
      <c r="R298" s="56"/>
      <c r="S298" s="61"/>
      <c r="T298" s="62"/>
      <c r="U298" s="68">
        <f t="shared" si="260"/>
        <v>100</v>
      </c>
      <c r="V298" s="69">
        <f t="shared" si="261"/>
        <v>323186.19949999999</v>
      </c>
      <c r="W298" s="70">
        <v>2</v>
      </c>
      <c r="X298" s="71">
        <f t="shared" si="254"/>
        <v>30</v>
      </c>
      <c r="Y298" s="72">
        <f t="shared" si="255"/>
        <v>66282.550499999983</v>
      </c>
      <c r="Z298" s="70">
        <f t="shared" si="256"/>
        <v>5</v>
      </c>
      <c r="AA298" s="139">
        <f t="shared" si="257"/>
        <v>130</v>
      </c>
      <c r="AB298" s="113">
        <f t="shared" si="253"/>
        <v>389468.75</v>
      </c>
      <c r="AC298" s="114"/>
    </row>
    <row r="299" spans="1:29" ht="11.5" customHeight="1" x14ac:dyDescent="0.3">
      <c r="A299" s="112">
        <v>44341</v>
      </c>
      <c r="B299" s="98" t="s">
        <v>306</v>
      </c>
      <c r="C299" s="77" t="s">
        <v>198</v>
      </c>
      <c r="D299" s="77" t="s">
        <v>199</v>
      </c>
      <c r="E299" s="9" t="s">
        <v>283</v>
      </c>
      <c r="F299" s="154">
        <v>28.8</v>
      </c>
      <c r="G299" s="78">
        <v>1</v>
      </c>
      <c r="H299" s="67"/>
      <c r="I299" s="53">
        <f t="shared" si="251"/>
        <v>28.8</v>
      </c>
      <c r="J299" s="54">
        <v>42</v>
      </c>
      <c r="K299" s="55">
        <f t="shared" si="247"/>
        <v>0.45833333333333331</v>
      </c>
      <c r="L299" s="56">
        <f t="shared" si="258"/>
        <v>13.2</v>
      </c>
      <c r="M299" s="57">
        <f t="shared" si="259"/>
        <v>13.2</v>
      </c>
      <c r="N299" s="58"/>
      <c r="O299" s="57"/>
      <c r="P299" s="59"/>
      <c r="Q299" s="60"/>
      <c r="R299" s="56"/>
      <c r="S299" s="61"/>
      <c r="T299" s="62"/>
      <c r="U299" s="68">
        <f t="shared" si="260"/>
        <v>28.8</v>
      </c>
      <c r="V299" s="69">
        <f t="shared" si="261"/>
        <v>323214.99949999998</v>
      </c>
      <c r="W299" s="70">
        <v>1</v>
      </c>
      <c r="X299" s="71">
        <f t="shared" si="254"/>
        <v>13.2</v>
      </c>
      <c r="Y299" s="72">
        <f t="shared" si="255"/>
        <v>66295.75049999998</v>
      </c>
      <c r="Z299" s="70">
        <f t="shared" si="256"/>
        <v>5</v>
      </c>
      <c r="AA299" s="139">
        <f t="shared" si="257"/>
        <v>42</v>
      </c>
      <c r="AB299" s="113">
        <f t="shared" si="253"/>
        <v>389510.74999999994</v>
      </c>
      <c r="AC299" s="114"/>
    </row>
    <row r="300" spans="1:29" ht="11.5" customHeight="1" x14ac:dyDescent="0.3">
      <c r="A300" s="112">
        <v>44341</v>
      </c>
      <c r="B300" s="98" t="s">
        <v>306</v>
      </c>
      <c r="C300" s="77" t="s">
        <v>198</v>
      </c>
      <c r="D300" s="77" t="s">
        <v>199</v>
      </c>
      <c r="E300" s="9" t="s">
        <v>284</v>
      </c>
      <c r="F300" s="154">
        <v>54</v>
      </c>
      <c r="G300" s="78">
        <v>1</v>
      </c>
      <c r="H300" s="67"/>
      <c r="I300" s="53">
        <f t="shared" si="251"/>
        <v>54</v>
      </c>
      <c r="J300" s="54">
        <v>60</v>
      </c>
      <c r="K300" s="55">
        <f t="shared" si="247"/>
        <v>0.1111111111111111</v>
      </c>
      <c r="L300" s="56">
        <f t="shared" si="258"/>
        <v>6</v>
      </c>
      <c r="M300" s="57">
        <f t="shared" si="259"/>
        <v>6</v>
      </c>
      <c r="N300" s="58"/>
      <c r="O300" s="57"/>
      <c r="P300" s="59"/>
      <c r="Q300" s="60"/>
      <c r="R300" s="56"/>
      <c r="S300" s="61"/>
      <c r="T300" s="62"/>
      <c r="U300" s="68">
        <f t="shared" si="260"/>
        <v>54</v>
      </c>
      <c r="V300" s="69">
        <f t="shared" si="261"/>
        <v>323268.99949999998</v>
      </c>
      <c r="W300" s="70">
        <v>1</v>
      </c>
      <c r="X300" s="71">
        <f t="shared" si="254"/>
        <v>6</v>
      </c>
      <c r="Y300" s="72">
        <f t="shared" si="255"/>
        <v>66301.75049999998</v>
      </c>
      <c r="Z300" s="70">
        <f t="shared" si="256"/>
        <v>5</v>
      </c>
      <c r="AA300" s="139">
        <f t="shared" si="257"/>
        <v>60</v>
      </c>
      <c r="AB300" s="113">
        <f t="shared" si="253"/>
        <v>389570.74999999994</v>
      </c>
      <c r="AC300" s="114"/>
    </row>
    <row r="301" spans="1:29" ht="11.5" customHeight="1" x14ac:dyDescent="0.3">
      <c r="A301" s="112">
        <v>44341</v>
      </c>
      <c r="B301" s="98" t="s">
        <v>306</v>
      </c>
      <c r="C301" s="77" t="s">
        <v>198</v>
      </c>
      <c r="D301" s="77" t="s">
        <v>199</v>
      </c>
      <c r="E301" s="9" t="s">
        <v>36</v>
      </c>
      <c r="F301" s="154">
        <v>7.6</v>
      </c>
      <c r="G301" s="78">
        <v>220</v>
      </c>
      <c r="H301" s="67"/>
      <c r="I301" s="53">
        <f t="shared" si="251"/>
        <v>1672</v>
      </c>
      <c r="J301" s="54">
        <v>8.5</v>
      </c>
      <c r="K301" s="55">
        <f t="shared" si="247"/>
        <v>0.118421052631579</v>
      </c>
      <c r="L301" s="56">
        <f t="shared" si="258"/>
        <v>0.90000000000000036</v>
      </c>
      <c r="M301" s="57">
        <f t="shared" si="259"/>
        <v>198.00000000000009</v>
      </c>
      <c r="N301" s="58"/>
      <c r="O301" s="57"/>
      <c r="P301" s="59"/>
      <c r="Q301" s="60"/>
      <c r="R301" s="56"/>
      <c r="S301" s="61"/>
      <c r="T301" s="62"/>
      <c r="U301" s="68">
        <f t="shared" si="260"/>
        <v>1672</v>
      </c>
      <c r="V301" s="69">
        <f t="shared" si="261"/>
        <v>324940.99949999998</v>
      </c>
      <c r="W301" s="70">
        <v>1</v>
      </c>
      <c r="X301" s="71">
        <f t="shared" si="254"/>
        <v>198.00000000000009</v>
      </c>
      <c r="Y301" s="72">
        <f t="shared" si="255"/>
        <v>66499.75049999998</v>
      </c>
      <c r="Z301" s="70">
        <f t="shared" si="256"/>
        <v>5</v>
      </c>
      <c r="AA301" s="139">
        <f t="shared" si="257"/>
        <v>1870</v>
      </c>
      <c r="AB301" s="113">
        <f t="shared" si="253"/>
        <v>391440.74999999994</v>
      </c>
      <c r="AC301" s="114"/>
    </row>
    <row r="302" spans="1:29" ht="11.5" customHeight="1" x14ac:dyDescent="0.3">
      <c r="A302" s="112">
        <v>44341</v>
      </c>
      <c r="B302" s="98" t="s">
        <v>306</v>
      </c>
      <c r="C302" s="77" t="s">
        <v>198</v>
      </c>
      <c r="D302" s="77" t="s">
        <v>199</v>
      </c>
      <c r="E302" s="9" t="s">
        <v>34</v>
      </c>
      <c r="F302" s="154">
        <v>1.2</v>
      </c>
      <c r="G302" s="78">
        <v>25</v>
      </c>
      <c r="H302" s="67"/>
      <c r="I302" s="53">
        <f t="shared" si="251"/>
        <v>30</v>
      </c>
      <c r="J302" s="54">
        <v>2.2000000000000002</v>
      </c>
      <c r="K302" s="55">
        <f t="shared" si="247"/>
        <v>0.83333333333333359</v>
      </c>
      <c r="L302" s="56">
        <f t="shared" si="258"/>
        <v>1.0000000000000002</v>
      </c>
      <c r="M302" s="57">
        <f t="shared" si="259"/>
        <v>25.000000000000007</v>
      </c>
      <c r="N302" s="58"/>
      <c r="O302" s="57"/>
      <c r="P302" s="59"/>
      <c r="Q302" s="60"/>
      <c r="R302" s="56"/>
      <c r="S302" s="61"/>
      <c r="T302" s="62"/>
      <c r="U302" s="68">
        <f t="shared" si="260"/>
        <v>30</v>
      </c>
      <c r="V302" s="69">
        <f t="shared" si="261"/>
        <v>324970.99949999998</v>
      </c>
      <c r="W302" s="70">
        <v>1</v>
      </c>
      <c r="X302" s="71">
        <f t="shared" si="254"/>
        <v>25.000000000000007</v>
      </c>
      <c r="Y302" s="72">
        <f t="shared" si="255"/>
        <v>66524.75049999998</v>
      </c>
      <c r="Z302" s="70">
        <f t="shared" si="256"/>
        <v>5</v>
      </c>
      <c r="AA302" s="139">
        <f t="shared" si="257"/>
        <v>55.000000000000007</v>
      </c>
      <c r="AB302" s="113">
        <f t="shared" si="253"/>
        <v>391495.74999999994</v>
      </c>
      <c r="AC302" s="114"/>
    </row>
    <row r="303" spans="1:29" ht="11.5" customHeight="1" x14ac:dyDescent="0.3">
      <c r="A303" s="112">
        <v>44341</v>
      </c>
      <c r="B303" s="98" t="s">
        <v>331</v>
      </c>
      <c r="C303" s="77" t="s">
        <v>91</v>
      </c>
      <c r="D303" s="77" t="s">
        <v>64</v>
      </c>
      <c r="E303" s="9" t="s">
        <v>31</v>
      </c>
      <c r="F303" s="154">
        <v>16</v>
      </c>
      <c r="G303" s="78">
        <v>5</v>
      </c>
      <c r="H303" s="67"/>
      <c r="I303" s="53">
        <f t="shared" si="251"/>
        <v>80</v>
      </c>
      <c r="J303" s="54">
        <v>20</v>
      </c>
      <c r="K303" s="55">
        <f t="shared" si="247"/>
        <v>0.25</v>
      </c>
      <c r="L303" s="56">
        <f t="shared" si="258"/>
        <v>4</v>
      </c>
      <c r="M303" s="57">
        <f t="shared" si="259"/>
        <v>20</v>
      </c>
      <c r="N303" s="58"/>
      <c r="O303" s="57"/>
      <c r="P303" s="59"/>
      <c r="Q303" s="60"/>
      <c r="R303" s="56"/>
      <c r="S303" s="61"/>
      <c r="T303" s="62"/>
      <c r="U303" s="68">
        <f t="shared" si="260"/>
        <v>80</v>
      </c>
      <c r="V303" s="69">
        <f t="shared" si="261"/>
        <v>325050.99949999998</v>
      </c>
      <c r="W303" s="70">
        <v>1</v>
      </c>
      <c r="X303" s="71">
        <f t="shared" si="254"/>
        <v>20</v>
      </c>
      <c r="Y303" s="72">
        <f t="shared" si="255"/>
        <v>66544.75049999998</v>
      </c>
      <c r="Z303" s="70">
        <f t="shared" si="256"/>
        <v>5</v>
      </c>
      <c r="AA303" s="139">
        <f t="shared" si="257"/>
        <v>100</v>
      </c>
      <c r="AB303" s="113">
        <f t="shared" si="253"/>
        <v>391595.74999999994</v>
      </c>
      <c r="AC303" s="114"/>
    </row>
    <row r="304" spans="1:29" ht="11.5" customHeight="1" x14ac:dyDescent="0.3">
      <c r="A304" s="112">
        <v>44348</v>
      </c>
      <c r="B304" s="98" t="s">
        <v>332</v>
      </c>
      <c r="C304" s="77" t="s">
        <v>111</v>
      </c>
      <c r="D304" s="77" t="s">
        <v>112</v>
      </c>
      <c r="E304" s="9" t="s">
        <v>294</v>
      </c>
      <c r="F304" s="154">
        <v>7.5</v>
      </c>
      <c r="G304" s="78">
        <v>220</v>
      </c>
      <c r="H304" s="67"/>
      <c r="I304" s="53">
        <f t="shared" si="251"/>
        <v>1650</v>
      </c>
      <c r="J304" s="54">
        <v>7.9</v>
      </c>
      <c r="K304" s="55">
        <f t="shared" si="247"/>
        <v>5.3333333333333378E-2</v>
      </c>
      <c r="L304" s="56">
        <f t="shared" ref="L304:L341" si="262">J304-F304</f>
        <v>0.40000000000000036</v>
      </c>
      <c r="M304" s="57">
        <f t="shared" ref="M304:M341" si="263">L304*G304</f>
        <v>88.000000000000085</v>
      </c>
      <c r="N304" s="58"/>
      <c r="O304" s="57"/>
      <c r="P304" s="59"/>
      <c r="Q304" s="60"/>
      <c r="R304" s="56"/>
      <c r="S304" s="61"/>
      <c r="T304" s="62"/>
      <c r="U304" s="68">
        <f t="shared" ref="U304:U341" si="264">I304*W304</f>
        <v>4950</v>
      </c>
      <c r="V304" s="69">
        <f t="shared" si="261"/>
        <v>330000.99949999998</v>
      </c>
      <c r="W304" s="70">
        <v>3</v>
      </c>
      <c r="X304" s="71">
        <f t="shared" ref="X304:X311" si="265">M304*W304</f>
        <v>264.00000000000023</v>
      </c>
      <c r="Y304" s="72">
        <f t="shared" ref="Y304:Y311" si="266">Y303+X304</f>
        <v>66808.75049999998</v>
      </c>
      <c r="Z304" s="70">
        <f t="shared" ref="Z304:Z311" si="267">MONTH(A304)</f>
        <v>6</v>
      </c>
      <c r="AA304" s="139">
        <f t="shared" ref="AA304:AA311" si="268">U304+X304</f>
        <v>5214</v>
      </c>
      <c r="AB304" s="113">
        <f t="shared" si="253"/>
        <v>396809.74999999994</v>
      </c>
      <c r="AC304" s="114"/>
    </row>
    <row r="305" spans="1:29" ht="11.5" customHeight="1" x14ac:dyDescent="0.3">
      <c r="A305" s="112">
        <v>44348</v>
      </c>
      <c r="B305" s="98" t="s">
        <v>332</v>
      </c>
      <c r="C305" s="77" t="s">
        <v>111</v>
      </c>
      <c r="D305" s="77" t="s">
        <v>112</v>
      </c>
      <c r="E305" s="9" t="s">
        <v>294</v>
      </c>
      <c r="F305" s="154">
        <v>7.4</v>
      </c>
      <c r="G305" s="78">
        <v>220</v>
      </c>
      <c r="H305" s="67"/>
      <c r="I305" s="53">
        <f t="shared" si="251"/>
        <v>1628</v>
      </c>
      <c r="J305" s="54">
        <v>7.9</v>
      </c>
      <c r="K305" s="55">
        <f t="shared" si="247"/>
        <v>6.7567567567567557E-2</v>
      </c>
      <c r="L305" s="56">
        <f t="shared" si="262"/>
        <v>0.5</v>
      </c>
      <c r="M305" s="57">
        <f t="shared" si="263"/>
        <v>110</v>
      </c>
      <c r="N305" s="58"/>
      <c r="O305" s="57"/>
      <c r="P305" s="59"/>
      <c r="Q305" s="60"/>
      <c r="R305" s="56"/>
      <c r="S305" s="61"/>
      <c r="T305" s="62"/>
      <c r="U305" s="68">
        <f t="shared" si="264"/>
        <v>1628</v>
      </c>
      <c r="V305" s="69">
        <f t="shared" si="261"/>
        <v>331628.99949999998</v>
      </c>
      <c r="W305" s="70">
        <v>1</v>
      </c>
      <c r="X305" s="71">
        <f t="shared" si="265"/>
        <v>110</v>
      </c>
      <c r="Y305" s="72">
        <f t="shared" si="266"/>
        <v>66918.75049999998</v>
      </c>
      <c r="Z305" s="70">
        <f t="shared" si="267"/>
        <v>6</v>
      </c>
      <c r="AA305" s="139">
        <f t="shared" si="268"/>
        <v>1738</v>
      </c>
      <c r="AB305" s="113">
        <f t="shared" si="253"/>
        <v>398547.74999999994</v>
      </c>
      <c r="AC305" s="114"/>
    </row>
    <row r="306" spans="1:29" ht="11.5" customHeight="1" x14ac:dyDescent="0.3">
      <c r="A306" s="112">
        <v>44348</v>
      </c>
      <c r="B306" s="98" t="s">
        <v>333</v>
      </c>
      <c r="C306" s="77" t="s">
        <v>72</v>
      </c>
      <c r="D306" s="77" t="s">
        <v>108</v>
      </c>
      <c r="E306" s="9" t="s">
        <v>334</v>
      </c>
      <c r="F306" s="154">
        <v>7.7</v>
      </c>
      <c r="G306" s="78">
        <v>60</v>
      </c>
      <c r="H306" s="67"/>
      <c r="I306" s="53">
        <f t="shared" si="251"/>
        <v>462</v>
      </c>
      <c r="J306" s="54">
        <v>8.5</v>
      </c>
      <c r="K306" s="55">
        <f t="shared" si="247"/>
        <v>0.10389610389610388</v>
      </c>
      <c r="L306" s="56">
        <f t="shared" si="262"/>
        <v>0.79999999999999982</v>
      </c>
      <c r="M306" s="57">
        <f t="shared" si="263"/>
        <v>47.999999999999986</v>
      </c>
      <c r="N306" s="58"/>
      <c r="O306" s="57"/>
      <c r="P306" s="59"/>
      <c r="Q306" s="60"/>
      <c r="R306" s="56"/>
      <c r="S306" s="61"/>
      <c r="T306" s="62"/>
      <c r="U306" s="68">
        <f t="shared" si="264"/>
        <v>1386</v>
      </c>
      <c r="V306" s="69">
        <f t="shared" si="261"/>
        <v>333014.99949999998</v>
      </c>
      <c r="W306" s="70">
        <v>3</v>
      </c>
      <c r="X306" s="71">
        <f t="shared" si="265"/>
        <v>143.99999999999994</v>
      </c>
      <c r="Y306" s="72">
        <f t="shared" si="266"/>
        <v>67062.75049999998</v>
      </c>
      <c r="Z306" s="70">
        <f t="shared" si="267"/>
        <v>6</v>
      </c>
      <c r="AA306" s="139">
        <f t="shared" si="268"/>
        <v>1530</v>
      </c>
      <c r="AB306" s="113">
        <f t="shared" si="253"/>
        <v>400077.74999999994</v>
      </c>
      <c r="AC306" s="114"/>
    </row>
    <row r="307" spans="1:29" ht="11.5" customHeight="1" x14ac:dyDescent="0.3">
      <c r="A307" s="112">
        <v>44348</v>
      </c>
      <c r="B307" s="98" t="s">
        <v>333</v>
      </c>
      <c r="C307" s="77" t="s">
        <v>72</v>
      </c>
      <c r="D307" s="77" t="s">
        <v>108</v>
      </c>
      <c r="E307" s="9" t="s">
        <v>335</v>
      </c>
      <c r="F307" s="154">
        <v>4.7</v>
      </c>
      <c r="G307" s="78">
        <v>54</v>
      </c>
      <c r="H307" s="67"/>
      <c r="I307" s="53">
        <f t="shared" si="251"/>
        <v>253.8</v>
      </c>
      <c r="J307" s="54">
        <v>8.5</v>
      </c>
      <c r="K307" s="55">
        <f t="shared" si="247"/>
        <v>0.80851063829787229</v>
      </c>
      <c r="L307" s="56">
        <f t="shared" si="262"/>
        <v>3.8</v>
      </c>
      <c r="M307" s="57">
        <f t="shared" si="263"/>
        <v>205.2</v>
      </c>
      <c r="N307" s="58"/>
      <c r="O307" s="57"/>
      <c r="P307" s="59"/>
      <c r="Q307" s="60"/>
      <c r="R307" s="56"/>
      <c r="S307" s="61"/>
      <c r="T307" s="62"/>
      <c r="U307" s="68">
        <f t="shared" si="264"/>
        <v>253.8</v>
      </c>
      <c r="V307" s="69">
        <f t="shared" si="261"/>
        <v>333268.79949999996</v>
      </c>
      <c r="W307" s="70">
        <v>1</v>
      </c>
      <c r="X307" s="71">
        <f t="shared" si="265"/>
        <v>205.2</v>
      </c>
      <c r="Y307" s="72">
        <f t="shared" si="266"/>
        <v>67267.950499999977</v>
      </c>
      <c r="Z307" s="70">
        <f t="shared" si="267"/>
        <v>6</v>
      </c>
      <c r="AA307" s="139">
        <f t="shared" si="268"/>
        <v>459</v>
      </c>
      <c r="AB307" s="113">
        <f t="shared" si="253"/>
        <v>400536.74999999994</v>
      </c>
      <c r="AC307" s="114"/>
    </row>
    <row r="308" spans="1:29" ht="11.5" customHeight="1" x14ac:dyDescent="0.3">
      <c r="A308" s="112">
        <v>44348</v>
      </c>
      <c r="B308" s="98" t="s">
        <v>333</v>
      </c>
      <c r="C308" s="77" t="s">
        <v>72</v>
      </c>
      <c r="D308" s="77" t="s">
        <v>108</v>
      </c>
      <c r="E308" s="9" t="s">
        <v>335</v>
      </c>
      <c r="F308" s="154">
        <v>7.3</v>
      </c>
      <c r="G308" s="78">
        <v>54</v>
      </c>
      <c r="H308" s="67"/>
      <c r="I308" s="53">
        <f t="shared" si="251"/>
        <v>394.2</v>
      </c>
      <c r="J308" s="54">
        <v>8.5</v>
      </c>
      <c r="K308" s="55">
        <f t="shared" si="247"/>
        <v>0.16438356164383564</v>
      </c>
      <c r="L308" s="56">
        <f t="shared" si="262"/>
        <v>1.2000000000000002</v>
      </c>
      <c r="M308" s="57">
        <f t="shared" si="263"/>
        <v>64.800000000000011</v>
      </c>
      <c r="N308" s="58"/>
      <c r="O308" s="57"/>
      <c r="P308" s="59"/>
      <c r="Q308" s="60"/>
      <c r="R308" s="56"/>
      <c r="S308" s="61"/>
      <c r="T308" s="62"/>
      <c r="U308" s="68">
        <f t="shared" si="264"/>
        <v>1576.8</v>
      </c>
      <c r="V308" s="69">
        <f t="shared" si="261"/>
        <v>334845.59949999995</v>
      </c>
      <c r="W308" s="70">
        <v>4</v>
      </c>
      <c r="X308" s="71">
        <f t="shared" si="265"/>
        <v>259.20000000000005</v>
      </c>
      <c r="Y308" s="72">
        <f t="shared" si="266"/>
        <v>67527.150499999974</v>
      </c>
      <c r="Z308" s="70">
        <f t="shared" si="267"/>
        <v>6</v>
      </c>
      <c r="AA308" s="139">
        <f t="shared" si="268"/>
        <v>1836</v>
      </c>
      <c r="AB308" s="113">
        <f t="shared" si="253"/>
        <v>402372.74999999994</v>
      </c>
      <c r="AC308" s="114"/>
    </row>
    <row r="309" spans="1:29" ht="11.5" customHeight="1" x14ac:dyDescent="0.3">
      <c r="A309" s="112">
        <v>44348</v>
      </c>
      <c r="B309" s="98" t="s">
        <v>336</v>
      </c>
      <c r="C309" s="77" t="s">
        <v>72</v>
      </c>
      <c r="D309" s="77" t="s">
        <v>108</v>
      </c>
      <c r="E309" s="9" t="s">
        <v>18</v>
      </c>
      <c r="F309" s="154">
        <v>10.5</v>
      </c>
      <c r="G309" s="78">
        <v>20</v>
      </c>
      <c r="H309" s="67"/>
      <c r="I309" s="53">
        <f t="shared" si="251"/>
        <v>210</v>
      </c>
      <c r="J309" s="54">
        <v>11.5</v>
      </c>
      <c r="K309" s="55">
        <f t="shared" si="247"/>
        <v>9.5238095238095233E-2</v>
      </c>
      <c r="L309" s="56">
        <f t="shared" si="262"/>
        <v>1</v>
      </c>
      <c r="M309" s="57">
        <f t="shared" si="263"/>
        <v>20</v>
      </c>
      <c r="N309" s="58"/>
      <c r="O309" s="57"/>
      <c r="P309" s="59"/>
      <c r="Q309" s="60"/>
      <c r="R309" s="56"/>
      <c r="S309" s="61"/>
      <c r="T309" s="62"/>
      <c r="U309" s="68">
        <f t="shared" si="264"/>
        <v>630</v>
      </c>
      <c r="V309" s="69">
        <f t="shared" si="261"/>
        <v>335475.59949999995</v>
      </c>
      <c r="W309" s="70">
        <v>3</v>
      </c>
      <c r="X309" s="71">
        <f t="shared" si="265"/>
        <v>60</v>
      </c>
      <c r="Y309" s="72">
        <f t="shared" si="266"/>
        <v>67587.150499999974</v>
      </c>
      <c r="Z309" s="70">
        <f t="shared" si="267"/>
        <v>6</v>
      </c>
      <c r="AA309" s="139">
        <f t="shared" si="268"/>
        <v>690</v>
      </c>
      <c r="AB309" s="113">
        <f t="shared" si="253"/>
        <v>403062.74999999994</v>
      </c>
      <c r="AC309" s="114"/>
    </row>
    <row r="310" spans="1:29" ht="11.5" customHeight="1" x14ac:dyDescent="0.3">
      <c r="A310" s="112">
        <v>44348</v>
      </c>
      <c r="B310" s="98" t="s">
        <v>337</v>
      </c>
      <c r="C310" s="77" t="s">
        <v>111</v>
      </c>
      <c r="D310" s="77" t="s">
        <v>112</v>
      </c>
      <c r="E310" s="9" t="s">
        <v>34</v>
      </c>
      <c r="F310" s="154">
        <v>1.2</v>
      </c>
      <c r="G310" s="78">
        <v>25</v>
      </c>
      <c r="H310" s="67"/>
      <c r="I310" s="53">
        <f t="shared" si="251"/>
        <v>30</v>
      </c>
      <c r="J310" s="54">
        <v>2.2000000000000002</v>
      </c>
      <c r="K310" s="55">
        <f t="shared" si="247"/>
        <v>0.83333333333333359</v>
      </c>
      <c r="L310" s="56">
        <f t="shared" si="262"/>
        <v>1.0000000000000002</v>
      </c>
      <c r="M310" s="57">
        <f t="shared" si="263"/>
        <v>25.000000000000007</v>
      </c>
      <c r="N310" s="58"/>
      <c r="O310" s="57"/>
      <c r="P310" s="59"/>
      <c r="Q310" s="60"/>
      <c r="R310" s="56"/>
      <c r="S310" s="61"/>
      <c r="T310" s="62"/>
      <c r="U310" s="68">
        <f t="shared" si="264"/>
        <v>300</v>
      </c>
      <c r="V310" s="69">
        <f t="shared" si="261"/>
        <v>335775.59949999995</v>
      </c>
      <c r="W310" s="70">
        <v>10</v>
      </c>
      <c r="X310" s="71">
        <f t="shared" si="265"/>
        <v>250.00000000000006</v>
      </c>
      <c r="Y310" s="72">
        <f t="shared" si="266"/>
        <v>67837.150499999974</v>
      </c>
      <c r="Z310" s="70">
        <f t="shared" si="267"/>
        <v>6</v>
      </c>
      <c r="AA310" s="139">
        <f t="shared" si="268"/>
        <v>550</v>
      </c>
      <c r="AB310" s="113">
        <f t="shared" si="253"/>
        <v>403612.74999999994</v>
      </c>
      <c r="AC310" s="114"/>
    </row>
    <row r="311" spans="1:29" ht="11.5" customHeight="1" x14ac:dyDescent="0.3">
      <c r="A311" s="112">
        <v>44348</v>
      </c>
      <c r="B311" s="98" t="s">
        <v>337</v>
      </c>
      <c r="C311" s="77" t="s">
        <v>111</v>
      </c>
      <c r="D311" s="77" t="s">
        <v>112</v>
      </c>
      <c r="E311" s="9" t="s">
        <v>26</v>
      </c>
      <c r="F311" s="154">
        <v>16</v>
      </c>
      <c r="G311" s="78">
        <v>5</v>
      </c>
      <c r="H311" s="67"/>
      <c r="I311" s="53">
        <f t="shared" si="251"/>
        <v>80</v>
      </c>
      <c r="J311" s="54">
        <v>19</v>
      </c>
      <c r="K311" s="55">
        <f t="shared" si="247"/>
        <v>0.1875</v>
      </c>
      <c r="L311" s="56">
        <f t="shared" si="262"/>
        <v>3</v>
      </c>
      <c r="M311" s="57">
        <f t="shared" si="263"/>
        <v>15</v>
      </c>
      <c r="N311" s="58"/>
      <c r="O311" s="57"/>
      <c r="P311" s="59"/>
      <c r="Q311" s="60"/>
      <c r="R311" s="56"/>
      <c r="S311" s="61"/>
      <c r="T311" s="62"/>
      <c r="U311" s="68">
        <f t="shared" si="264"/>
        <v>320</v>
      </c>
      <c r="V311" s="69">
        <f t="shared" si="261"/>
        <v>336095.59949999995</v>
      </c>
      <c r="W311" s="70">
        <v>4</v>
      </c>
      <c r="X311" s="71">
        <f t="shared" si="265"/>
        <v>60</v>
      </c>
      <c r="Y311" s="72">
        <f t="shared" si="266"/>
        <v>67897.150499999974</v>
      </c>
      <c r="Z311" s="70">
        <f t="shared" si="267"/>
        <v>6</v>
      </c>
      <c r="AA311" s="139">
        <f t="shared" si="268"/>
        <v>380</v>
      </c>
      <c r="AB311" s="113">
        <f t="shared" si="253"/>
        <v>403992.74999999994</v>
      </c>
      <c r="AC311" s="114"/>
    </row>
    <row r="312" spans="1:29" ht="11.5" customHeight="1" x14ac:dyDescent="0.3">
      <c r="A312" s="112">
        <v>44440</v>
      </c>
      <c r="B312" s="98" t="s">
        <v>340</v>
      </c>
      <c r="C312" s="77" t="s">
        <v>341</v>
      </c>
      <c r="D312" s="157" t="s">
        <v>342</v>
      </c>
      <c r="E312" s="9" t="s">
        <v>343</v>
      </c>
      <c r="F312" s="154">
        <v>0</v>
      </c>
      <c r="G312" s="78">
        <v>25</v>
      </c>
      <c r="H312" s="67"/>
      <c r="I312" s="53">
        <f t="shared" si="251"/>
        <v>0</v>
      </c>
      <c r="J312" s="54">
        <v>12</v>
      </c>
      <c r="K312" s="55" t="e">
        <f t="shared" si="247"/>
        <v>#DIV/0!</v>
      </c>
      <c r="L312" s="56">
        <f t="shared" si="262"/>
        <v>12</v>
      </c>
      <c r="M312" s="57">
        <f t="shared" si="263"/>
        <v>300</v>
      </c>
      <c r="N312" s="58"/>
      <c r="O312" s="57"/>
      <c r="P312" s="59"/>
      <c r="Q312" s="60"/>
      <c r="R312" s="56"/>
      <c r="S312" s="61"/>
      <c r="T312" s="62"/>
      <c r="U312" s="68">
        <f t="shared" si="264"/>
        <v>0</v>
      </c>
      <c r="V312" s="69">
        <f t="shared" si="261"/>
        <v>336095.59949999995</v>
      </c>
      <c r="W312" s="70">
        <v>2</v>
      </c>
      <c r="X312" s="71">
        <f t="shared" ref="X312:X326" si="269">M312*W312</f>
        <v>600</v>
      </c>
      <c r="Y312" s="72">
        <f t="shared" ref="Y312:Y326" si="270">Y311+X312</f>
        <v>68497.150499999974</v>
      </c>
      <c r="Z312" s="70">
        <f t="shared" ref="Z312:Z326" si="271">MONTH(A312)</f>
        <v>9</v>
      </c>
      <c r="AA312" s="139">
        <f t="shared" ref="AA312:AA319" si="272">U312+X312</f>
        <v>600</v>
      </c>
      <c r="AB312" s="113">
        <f t="shared" ref="AB312:AB319" si="273">V312+Y312</f>
        <v>404592.74999999994</v>
      </c>
      <c r="AC312" s="114"/>
    </row>
    <row r="313" spans="1:29" ht="11.5" customHeight="1" x14ac:dyDescent="0.3">
      <c r="A313" s="112">
        <v>44440</v>
      </c>
      <c r="B313" s="98" t="s">
        <v>340</v>
      </c>
      <c r="C313" s="77" t="s">
        <v>341</v>
      </c>
      <c r="D313" s="157" t="s">
        <v>342</v>
      </c>
      <c r="E313" s="9" t="s">
        <v>175</v>
      </c>
      <c r="F313" s="154">
        <v>6.2</v>
      </c>
      <c r="G313" s="78">
        <v>30</v>
      </c>
      <c r="H313" s="67"/>
      <c r="I313" s="53">
        <f t="shared" si="251"/>
        <v>186</v>
      </c>
      <c r="J313" s="54">
        <v>8.5</v>
      </c>
      <c r="K313" s="55">
        <f t="shared" si="247"/>
        <v>0.37096774193548382</v>
      </c>
      <c r="L313" s="56">
        <f t="shared" si="262"/>
        <v>2.2999999999999998</v>
      </c>
      <c r="M313" s="57">
        <f t="shared" si="263"/>
        <v>69</v>
      </c>
      <c r="N313" s="58"/>
      <c r="O313" s="57"/>
      <c r="P313" s="59"/>
      <c r="Q313" s="60"/>
      <c r="R313" s="56"/>
      <c r="S313" s="61"/>
      <c r="T313" s="62"/>
      <c r="U313" s="68">
        <f t="shared" si="264"/>
        <v>186</v>
      </c>
      <c r="V313" s="69">
        <f t="shared" si="261"/>
        <v>336281.59949999995</v>
      </c>
      <c r="W313" s="70">
        <v>1</v>
      </c>
      <c r="X313" s="71">
        <f t="shared" si="269"/>
        <v>69</v>
      </c>
      <c r="Y313" s="72">
        <f t="shared" si="270"/>
        <v>68566.150499999974</v>
      </c>
      <c r="Z313" s="70">
        <f t="shared" si="271"/>
        <v>9</v>
      </c>
      <c r="AA313" s="139">
        <f t="shared" si="272"/>
        <v>255</v>
      </c>
      <c r="AB313" s="113">
        <f t="shared" si="273"/>
        <v>404847.74999999994</v>
      </c>
      <c r="AC313" s="114"/>
    </row>
    <row r="314" spans="1:29" ht="11.5" customHeight="1" x14ac:dyDescent="0.3">
      <c r="A314" s="112">
        <v>44440</v>
      </c>
      <c r="B314" s="98" t="s">
        <v>344</v>
      </c>
      <c r="C314" s="77" t="s">
        <v>91</v>
      </c>
      <c r="D314" s="77" t="s">
        <v>64</v>
      </c>
      <c r="E314" s="9" t="s">
        <v>36</v>
      </c>
      <c r="F314" s="154">
        <v>7.6</v>
      </c>
      <c r="G314" s="78">
        <v>220</v>
      </c>
      <c r="H314" s="67"/>
      <c r="I314" s="53">
        <f t="shared" si="251"/>
        <v>1672</v>
      </c>
      <c r="J314" s="54">
        <v>8.3000000000000007</v>
      </c>
      <c r="K314" s="55">
        <f t="shared" si="247"/>
        <v>9.2105263157894884E-2</v>
      </c>
      <c r="L314" s="56">
        <f t="shared" si="262"/>
        <v>0.70000000000000107</v>
      </c>
      <c r="M314" s="57">
        <f t="shared" si="263"/>
        <v>154.00000000000023</v>
      </c>
      <c r="N314" s="58"/>
      <c r="O314" s="57"/>
      <c r="P314" s="59"/>
      <c r="Q314" s="60"/>
      <c r="R314" s="56"/>
      <c r="S314" s="61"/>
      <c r="T314" s="62"/>
      <c r="U314" s="68">
        <f t="shared" si="264"/>
        <v>1672</v>
      </c>
      <c r="V314" s="69">
        <f t="shared" si="261"/>
        <v>337953.59949999995</v>
      </c>
      <c r="W314" s="70">
        <v>1</v>
      </c>
      <c r="X314" s="71">
        <f t="shared" si="269"/>
        <v>154.00000000000023</v>
      </c>
      <c r="Y314" s="72">
        <f t="shared" si="270"/>
        <v>68720.150499999974</v>
      </c>
      <c r="Z314" s="70">
        <f t="shared" si="271"/>
        <v>9</v>
      </c>
      <c r="AA314" s="139">
        <f t="shared" si="272"/>
        <v>1826.0000000000002</v>
      </c>
      <c r="AB314" s="113">
        <f t="shared" si="273"/>
        <v>406673.74999999994</v>
      </c>
      <c r="AC314" s="114"/>
    </row>
    <row r="315" spans="1:29" ht="11.5" customHeight="1" x14ac:dyDescent="0.3">
      <c r="A315" s="112">
        <v>44440</v>
      </c>
      <c r="B315" s="98" t="s">
        <v>345</v>
      </c>
      <c r="C315" s="77" t="s">
        <v>91</v>
      </c>
      <c r="D315" s="77" t="s">
        <v>64</v>
      </c>
      <c r="E315" s="9" t="s">
        <v>36</v>
      </c>
      <c r="F315" s="154">
        <v>7.85</v>
      </c>
      <c r="G315" s="78">
        <v>220</v>
      </c>
      <c r="H315" s="67"/>
      <c r="I315" s="53">
        <f t="shared" si="251"/>
        <v>1727</v>
      </c>
      <c r="J315" s="54">
        <v>8.3000000000000007</v>
      </c>
      <c r="K315" s="55">
        <f t="shared" si="247"/>
        <v>5.732484076433135E-2</v>
      </c>
      <c r="L315" s="56">
        <f t="shared" si="262"/>
        <v>0.45000000000000107</v>
      </c>
      <c r="M315" s="57">
        <f t="shared" si="263"/>
        <v>99.000000000000227</v>
      </c>
      <c r="N315" s="58"/>
      <c r="O315" s="57"/>
      <c r="P315" s="59"/>
      <c r="Q315" s="60"/>
      <c r="R315" s="56"/>
      <c r="S315" s="61"/>
      <c r="T315" s="62"/>
      <c r="U315" s="68">
        <f t="shared" si="264"/>
        <v>1727</v>
      </c>
      <c r="V315" s="69">
        <f t="shared" si="261"/>
        <v>339680.59949999995</v>
      </c>
      <c r="W315" s="70">
        <v>1</v>
      </c>
      <c r="X315" s="71">
        <f t="shared" si="269"/>
        <v>99.000000000000227</v>
      </c>
      <c r="Y315" s="72">
        <f t="shared" si="270"/>
        <v>68819.150499999974</v>
      </c>
      <c r="Z315" s="70">
        <f t="shared" si="271"/>
        <v>9</v>
      </c>
      <c r="AA315" s="139">
        <f t="shared" si="272"/>
        <v>1826.0000000000002</v>
      </c>
      <c r="AB315" s="113">
        <f t="shared" si="273"/>
        <v>408499.74999999994</v>
      </c>
      <c r="AC315" s="114"/>
    </row>
    <row r="316" spans="1:29" ht="11.5" customHeight="1" x14ac:dyDescent="0.3">
      <c r="A316" s="112">
        <v>44440</v>
      </c>
      <c r="B316" s="98" t="s">
        <v>345</v>
      </c>
      <c r="C316" s="77" t="s">
        <v>91</v>
      </c>
      <c r="D316" s="77" t="s">
        <v>64</v>
      </c>
      <c r="E316" s="9" t="s">
        <v>26</v>
      </c>
      <c r="F316" s="154">
        <v>16</v>
      </c>
      <c r="G316" s="78">
        <v>5</v>
      </c>
      <c r="H316" s="67"/>
      <c r="I316" s="53">
        <f t="shared" si="251"/>
        <v>80</v>
      </c>
      <c r="J316" s="54">
        <v>20</v>
      </c>
      <c r="K316" s="55">
        <f t="shared" si="247"/>
        <v>0.25</v>
      </c>
      <c r="L316" s="56">
        <f t="shared" si="262"/>
        <v>4</v>
      </c>
      <c r="M316" s="57">
        <f t="shared" si="263"/>
        <v>20</v>
      </c>
      <c r="N316" s="58"/>
      <c r="O316" s="57"/>
      <c r="P316" s="59"/>
      <c r="Q316" s="60"/>
      <c r="R316" s="56"/>
      <c r="S316" s="61"/>
      <c r="T316" s="62"/>
      <c r="U316" s="68">
        <f t="shared" si="264"/>
        <v>80</v>
      </c>
      <c r="V316" s="69">
        <f t="shared" si="261"/>
        <v>339760.59949999995</v>
      </c>
      <c r="W316" s="70">
        <v>1</v>
      </c>
      <c r="X316" s="71">
        <f t="shared" si="269"/>
        <v>20</v>
      </c>
      <c r="Y316" s="72">
        <f t="shared" si="270"/>
        <v>68839.150499999974</v>
      </c>
      <c r="Z316" s="70">
        <f t="shared" si="271"/>
        <v>9</v>
      </c>
      <c r="AA316" s="139">
        <f t="shared" si="272"/>
        <v>100</v>
      </c>
      <c r="AB316" s="113">
        <f t="shared" si="273"/>
        <v>408599.74999999994</v>
      </c>
      <c r="AC316" s="114"/>
    </row>
    <row r="317" spans="1:29" ht="11.5" customHeight="1" x14ac:dyDescent="0.3">
      <c r="A317" s="112">
        <v>44440</v>
      </c>
      <c r="B317" s="98" t="s">
        <v>346</v>
      </c>
      <c r="C317" s="77" t="s">
        <v>83</v>
      </c>
      <c r="D317" s="77" t="s">
        <v>84</v>
      </c>
      <c r="E317" s="9" t="s">
        <v>334</v>
      </c>
      <c r="F317" s="154">
        <v>7.7</v>
      </c>
      <c r="G317" s="78">
        <v>60</v>
      </c>
      <c r="H317" s="67"/>
      <c r="I317" s="53">
        <f t="shared" si="251"/>
        <v>462</v>
      </c>
      <c r="J317" s="54">
        <v>8.4</v>
      </c>
      <c r="K317" s="55">
        <f t="shared" si="247"/>
        <v>9.0909090909090925E-2</v>
      </c>
      <c r="L317" s="56">
        <f t="shared" si="262"/>
        <v>0.70000000000000018</v>
      </c>
      <c r="M317" s="57">
        <f t="shared" si="263"/>
        <v>42.000000000000014</v>
      </c>
      <c r="N317" s="58"/>
      <c r="O317" s="57"/>
      <c r="P317" s="59"/>
      <c r="Q317" s="60"/>
      <c r="R317" s="56"/>
      <c r="S317" s="61"/>
      <c r="T317" s="62"/>
      <c r="U317" s="68">
        <f t="shared" si="264"/>
        <v>1848</v>
      </c>
      <c r="V317" s="69">
        <f t="shared" si="261"/>
        <v>341608.59949999995</v>
      </c>
      <c r="W317" s="70">
        <v>4</v>
      </c>
      <c r="X317" s="71">
        <f t="shared" si="269"/>
        <v>168.00000000000006</v>
      </c>
      <c r="Y317" s="72">
        <f t="shared" si="270"/>
        <v>69007.150499999974</v>
      </c>
      <c r="Z317" s="70">
        <f t="shared" si="271"/>
        <v>9</v>
      </c>
      <c r="AA317" s="139">
        <f t="shared" si="272"/>
        <v>2016</v>
      </c>
      <c r="AB317" s="113">
        <f t="shared" si="273"/>
        <v>410615.74999999994</v>
      </c>
      <c r="AC317" s="114"/>
    </row>
    <row r="318" spans="1:29" ht="11.5" customHeight="1" x14ac:dyDescent="0.3">
      <c r="A318" s="112">
        <v>44440</v>
      </c>
      <c r="B318" s="98" t="s">
        <v>346</v>
      </c>
      <c r="C318" s="77" t="s">
        <v>83</v>
      </c>
      <c r="D318" s="77" t="s">
        <v>84</v>
      </c>
      <c r="E318" s="9" t="s">
        <v>335</v>
      </c>
      <c r="F318" s="154">
        <v>7.3</v>
      </c>
      <c r="G318" s="78">
        <v>54</v>
      </c>
      <c r="H318" s="67"/>
      <c r="I318" s="53">
        <f t="shared" si="251"/>
        <v>394.2</v>
      </c>
      <c r="J318" s="54">
        <v>8.4</v>
      </c>
      <c r="K318" s="55">
        <f t="shared" si="247"/>
        <v>0.15068493150684939</v>
      </c>
      <c r="L318" s="56">
        <f t="shared" si="262"/>
        <v>1.1000000000000005</v>
      </c>
      <c r="M318" s="57">
        <f t="shared" si="263"/>
        <v>59.400000000000027</v>
      </c>
      <c r="N318" s="58"/>
      <c r="O318" s="57"/>
      <c r="P318" s="59"/>
      <c r="Q318" s="60"/>
      <c r="R318" s="56"/>
      <c r="S318" s="61"/>
      <c r="T318" s="62"/>
      <c r="U318" s="68">
        <f t="shared" si="264"/>
        <v>1576.8</v>
      </c>
      <c r="V318" s="69">
        <f t="shared" si="261"/>
        <v>343185.39949999994</v>
      </c>
      <c r="W318" s="70">
        <v>4</v>
      </c>
      <c r="X318" s="71">
        <f t="shared" si="269"/>
        <v>237.60000000000011</v>
      </c>
      <c r="Y318" s="72">
        <f t="shared" si="270"/>
        <v>69244.75049999998</v>
      </c>
      <c r="Z318" s="70">
        <f t="shared" si="271"/>
        <v>9</v>
      </c>
      <c r="AA318" s="139">
        <f t="shared" si="272"/>
        <v>1814.4</v>
      </c>
      <c r="AB318" s="113">
        <f t="shared" si="273"/>
        <v>412430.14999999991</v>
      </c>
      <c r="AC318" s="114"/>
    </row>
    <row r="319" spans="1:29" ht="11.5" customHeight="1" x14ac:dyDescent="0.3">
      <c r="A319" s="112">
        <v>44440</v>
      </c>
      <c r="B319" s="98" t="s">
        <v>347</v>
      </c>
      <c r="C319" s="77" t="s">
        <v>77</v>
      </c>
      <c r="D319" s="77" t="s">
        <v>78</v>
      </c>
      <c r="E319" s="9" t="s">
        <v>294</v>
      </c>
      <c r="F319" s="154">
        <v>7.4</v>
      </c>
      <c r="G319" s="78">
        <v>220</v>
      </c>
      <c r="H319" s="67"/>
      <c r="I319" s="53">
        <f t="shared" si="251"/>
        <v>1628</v>
      </c>
      <c r="J319" s="54">
        <v>7.8</v>
      </c>
      <c r="K319" s="55">
        <f t="shared" si="247"/>
        <v>5.4054054054053981E-2</v>
      </c>
      <c r="L319" s="56">
        <f t="shared" si="262"/>
        <v>0.39999999999999947</v>
      </c>
      <c r="M319" s="57">
        <f t="shared" si="263"/>
        <v>87.999999999999886</v>
      </c>
      <c r="N319" s="58"/>
      <c r="O319" s="57"/>
      <c r="P319" s="59"/>
      <c r="Q319" s="60"/>
      <c r="R319" s="56"/>
      <c r="S319" s="61"/>
      <c r="T319" s="62"/>
      <c r="U319" s="68">
        <f t="shared" si="264"/>
        <v>1628</v>
      </c>
      <c r="V319" s="69">
        <f>V318+U319</f>
        <v>344813.39949999994</v>
      </c>
      <c r="W319" s="70">
        <v>1</v>
      </c>
      <c r="X319" s="71">
        <f t="shared" si="269"/>
        <v>87.999999999999886</v>
      </c>
      <c r="Y319" s="72">
        <f t="shared" si="270"/>
        <v>69332.75049999998</v>
      </c>
      <c r="Z319" s="70">
        <f t="shared" si="271"/>
        <v>9</v>
      </c>
      <c r="AA319" s="139">
        <f t="shared" si="272"/>
        <v>1716</v>
      </c>
      <c r="AB319" s="113">
        <f t="shared" si="273"/>
        <v>414146.14999999991</v>
      </c>
      <c r="AC319" s="114"/>
    </row>
    <row r="320" spans="1:29" ht="11.5" customHeight="1" x14ac:dyDescent="0.3">
      <c r="A320" s="112">
        <v>44440</v>
      </c>
      <c r="B320" s="98" t="s">
        <v>347</v>
      </c>
      <c r="C320" s="77" t="s">
        <v>77</v>
      </c>
      <c r="D320" s="77" t="s">
        <v>78</v>
      </c>
      <c r="E320" s="9" t="s">
        <v>294</v>
      </c>
      <c r="F320" s="154">
        <v>7.5</v>
      </c>
      <c r="G320" s="78">
        <v>220</v>
      </c>
      <c r="H320" s="67"/>
      <c r="I320" s="53">
        <f t="shared" si="251"/>
        <v>1650</v>
      </c>
      <c r="J320" s="54">
        <v>7.8</v>
      </c>
      <c r="K320" s="55">
        <f t="shared" si="247"/>
        <v>3.9999999999999973E-2</v>
      </c>
      <c r="L320" s="56">
        <f t="shared" si="262"/>
        <v>0.29999999999999982</v>
      </c>
      <c r="M320" s="57">
        <f t="shared" si="263"/>
        <v>65.999999999999957</v>
      </c>
      <c r="N320" s="58"/>
      <c r="O320" s="57"/>
      <c r="P320" s="59"/>
      <c r="Q320" s="60"/>
      <c r="R320" s="56"/>
      <c r="S320" s="61"/>
      <c r="T320" s="62"/>
      <c r="U320" s="68">
        <f t="shared" si="264"/>
        <v>1650</v>
      </c>
      <c r="V320" s="69">
        <f t="shared" ref="V320:V341" si="274">V319+U320</f>
        <v>346463.39949999994</v>
      </c>
      <c r="W320" s="70">
        <v>1</v>
      </c>
      <c r="X320" s="71">
        <f t="shared" si="269"/>
        <v>65.999999999999957</v>
      </c>
      <c r="Y320" s="72">
        <f t="shared" si="270"/>
        <v>69398.75049999998</v>
      </c>
      <c r="Z320" s="70">
        <f t="shared" si="271"/>
        <v>9</v>
      </c>
      <c r="AA320" s="139">
        <f t="shared" ref="AA320:AA330" si="275">U320+X320</f>
        <v>1716</v>
      </c>
      <c r="AB320" s="113">
        <f t="shared" ref="AB320:AB326" si="276">V320+Y320</f>
        <v>415862.14999999991</v>
      </c>
      <c r="AC320" s="114"/>
    </row>
    <row r="321" spans="1:29" ht="11.5" customHeight="1" x14ac:dyDescent="0.3">
      <c r="A321" s="112">
        <v>44453</v>
      </c>
      <c r="B321" s="98" t="s">
        <v>348</v>
      </c>
      <c r="C321" s="77" t="s">
        <v>81</v>
      </c>
      <c r="D321" s="77" t="s">
        <v>66</v>
      </c>
      <c r="E321" s="9" t="s">
        <v>36</v>
      </c>
      <c r="F321" s="154">
        <v>7.85</v>
      </c>
      <c r="G321" s="78">
        <v>220</v>
      </c>
      <c r="H321" s="67"/>
      <c r="I321" s="53">
        <f t="shared" si="251"/>
        <v>1727</v>
      </c>
      <c r="J321" s="54">
        <v>8.5</v>
      </c>
      <c r="K321" s="55">
        <f t="shared" si="247"/>
        <v>8.2802547770700688E-2</v>
      </c>
      <c r="L321" s="56">
        <f t="shared" si="262"/>
        <v>0.65000000000000036</v>
      </c>
      <c r="M321" s="57">
        <f t="shared" si="263"/>
        <v>143.00000000000009</v>
      </c>
      <c r="N321" s="58"/>
      <c r="O321" s="57"/>
      <c r="P321" s="59"/>
      <c r="Q321" s="60"/>
      <c r="R321" s="56"/>
      <c r="S321" s="61"/>
      <c r="T321" s="62"/>
      <c r="U321" s="68">
        <f t="shared" si="264"/>
        <v>5181</v>
      </c>
      <c r="V321" s="69">
        <f t="shared" si="274"/>
        <v>351644.39949999994</v>
      </c>
      <c r="W321" s="70">
        <v>3</v>
      </c>
      <c r="X321" s="71">
        <f t="shared" si="269"/>
        <v>429.00000000000023</v>
      </c>
      <c r="Y321" s="72">
        <f t="shared" si="270"/>
        <v>69827.75049999998</v>
      </c>
      <c r="Z321" s="70">
        <f t="shared" si="271"/>
        <v>9</v>
      </c>
      <c r="AA321" s="139">
        <f t="shared" si="275"/>
        <v>5610</v>
      </c>
      <c r="AB321" s="113">
        <f t="shared" si="276"/>
        <v>421472.14999999991</v>
      </c>
      <c r="AC321" s="114"/>
    </row>
    <row r="322" spans="1:29" ht="11.5" customHeight="1" x14ac:dyDescent="0.3">
      <c r="A322" s="112">
        <v>44453</v>
      </c>
      <c r="B322" s="98" t="s">
        <v>348</v>
      </c>
      <c r="C322" s="77" t="s">
        <v>81</v>
      </c>
      <c r="D322" s="77" t="s">
        <v>66</v>
      </c>
      <c r="E322" s="9" t="s">
        <v>42</v>
      </c>
      <c r="F322" s="154">
        <v>1.2</v>
      </c>
      <c r="G322" s="78">
        <v>25</v>
      </c>
      <c r="H322" s="67"/>
      <c r="I322" s="53">
        <f t="shared" si="251"/>
        <v>30</v>
      </c>
      <c r="J322" s="54">
        <v>2</v>
      </c>
      <c r="K322" s="55">
        <f t="shared" si="247"/>
        <v>0.66666666666666674</v>
      </c>
      <c r="L322" s="56">
        <f t="shared" si="262"/>
        <v>0.8</v>
      </c>
      <c r="M322" s="57">
        <f t="shared" si="263"/>
        <v>20</v>
      </c>
      <c r="N322" s="58"/>
      <c r="O322" s="57"/>
      <c r="P322" s="59"/>
      <c r="Q322" s="60"/>
      <c r="R322" s="56"/>
      <c r="S322" s="61"/>
      <c r="T322" s="62"/>
      <c r="U322" s="68">
        <f t="shared" si="264"/>
        <v>120</v>
      </c>
      <c r="V322" s="69">
        <f t="shared" si="274"/>
        <v>351764.39949999994</v>
      </c>
      <c r="W322" s="70">
        <v>4</v>
      </c>
      <c r="X322" s="71">
        <f t="shared" si="269"/>
        <v>80</v>
      </c>
      <c r="Y322" s="72">
        <f t="shared" si="270"/>
        <v>69907.75049999998</v>
      </c>
      <c r="Z322" s="70">
        <f t="shared" si="271"/>
        <v>9</v>
      </c>
      <c r="AA322" s="139">
        <f t="shared" si="275"/>
        <v>200</v>
      </c>
      <c r="AB322" s="113">
        <f t="shared" si="276"/>
        <v>421672.14999999991</v>
      </c>
      <c r="AC322" s="114"/>
    </row>
    <row r="323" spans="1:29" ht="11.5" customHeight="1" x14ac:dyDescent="0.3">
      <c r="A323" s="112">
        <v>44453</v>
      </c>
      <c r="B323" s="98" t="s">
        <v>348</v>
      </c>
      <c r="C323" s="77" t="s">
        <v>81</v>
      </c>
      <c r="D323" s="77" t="s">
        <v>66</v>
      </c>
      <c r="E323" s="9" t="s">
        <v>26</v>
      </c>
      <c r="F323" s="154">
        <v>16</v>
      </c>
      <c r="G323" s="78">
        <v>5</v>
      </c>
      <c r="H323" s="67"/>
      <c r="I323" s="53">
        <f t="shared" si="251"/>
        <v>80</v>
      </c>
      <c r="J323" s="54">
        <v>20</v>
      </c>
      <c r="K323" s="55">
        <f t="shared" si="247"/>
        <v>0.25</v>
      </c>
      <c r="L323" s="56">
        <f t="shared" si="262"/>
        <v>4</v>
      </c>
      <c r="M323" s="57">
        <f t="shared" si="263"/>
        <v>20</v>
      </c>
      <c r="N323" s="58"/>
      <c r="O323" s="57"/>
      <c r="P323" s="59"/>
      <c r="Q323" s="60"/>
      <c r="R323" s="56"/>
      <c r="S323" s="61"/>
      <c r="T323" s="62"/>
      <c r="U323" s="68">
        <f t="shared" si="264"/>
        <v>480</v>
      </c>
      <c r="V323" s="69">
        <f t="shared" si="274"/>
        <v>352244.39949999994</v>
      </c>
      <c r="W323" s="70">
        <v>6</v>
      </c>
      <c r="X323" s="71">
        <f t="shared" si="269"/>
        <v>120</v>
      </c>
      <c r="Y323" s="72">
        <f t="shared" si="270"/>
        <v>70027.75049999998</v>
      </c>
      <c r="Z323" s="70">
        <f t="shared" si="271"/>
        <v>9</v>
      </c>
      <c r="AA323" s="139">
        <f t="shared" si="275"/>
        <v>600</v>
      </c>
      <c r="AB323" s="113">
        <f t="shared" si="276"/>
        <v>422272.14999999991</v>
      </c>
      <c r="AC323" s="114"/>
    </row>
    <row r="324" spans="1:29" ht="11.5" customHeight="1" x14ac:dyDescent="0.3">
      <c r="A324" s="112">
        <v>44453</v>
      </c>
      <c r="B324" s="98" t="s">
        <v>348</v>
      </c>
      <c r="C324" s="77" t="s">
        <v>81</v>
      </c>
      <c r="D324" s="77" t="s">
        <v>66</v>
      </c>
      <c r="E324" s="9" t="s">
        <v>63</v>
      </c>
      <c r="F324" s="154">
        <v>28</v>
      </c>
      <c r="G324" s="78">
        <v>1</v>
      </c>
      <c r="H324" s="67"/>
      <c r="I324" s="53">
        <f t="shared" si="251"/>
        <v>28</v>
      </c>
      <c r="J324" s="54">
        <v>45</v>
      </c>
      <c r="K324" s="55">
        <f t="shared" si="247"/>
        <v>0.6071428571428571</v>
      </c>
      <c r="L324" s="56">
        <f t="shared" si="262"/>
        <v>17</v>
      </c>
      <c r="M324" s="57">
        <f t="shared" si="263"/>
        <v>17</v>
      </c>
      <c r="N324" s="58"/>
      <c r="O324" s="57"/>
      <c r="P324" s="59"/>
      <c r="Q324" s="60"/>
      <c r="R324" s="56"/>
      <c r="S324" s="61"/>
      <c r="T324" s="62"/>
      <c r="U324" s="68">
        <f t="shared" si="264"/>
        <v>28</v>
      </c>
      <c r="V324" s="69">
        <f t="shared" si="274"/>
        <v>352272.39949999994</v>
      </c>
      <c r="W324" s="70">
        <v>1</v>
      </c>
      <c r="X324" s="71">
        <f t="shared" si="269"/>
        <v>17</v>
      </c>
      <c r="Y324" s="72">
        <f t="shared" si="270"/>
        <v>70044.75049999998</v>
      </c>
      <c r="Z324" s="70">
        <f t="shared" si="271"/>
        <v>9</v>
      </c>
      <c r="AA324" s="139">
        <f t="shared" si="275"/>
        <v>45</v>
      </c>
      <c r="AB324" s="113">
        <f t="shared" si="276"/>
        <v>422317.14999999991</v>
      </c>
      <c r="AC324" s="114"/>
    </row>
    <row r="325" spans="1:29" ht="11.5" customHeight="1" x14ac:dyDescent="0.3">
      <c r="A325" s="112">
        <v>44453</v>
      </c>
      <c r="B325" s="98" t="s">
        <v>348</v>
      </c>
      <c r="C325" s="77" t="s">
        <v>81</v>
      </c>
      <c r="D325" s="77" t="s">
        <v>66</v>
      </c>
      <c r="E325" s="9" t="s">
        <v>40</v>
      </c>
      <c r="F325" s="154">
        <v>7.3</v>
      </c>
      <c r="G325" s="78">
        <v>54</v>
      </c>
      <c r="H325" s="67"/>
      <c r="I325" s="53">
        <f t="shared" si="251"/>
        <v>394.2</v>
      </c>
      <c r="J325" s="54">
        <v>8.5</v>
      </c>
      <c r="K325" s="55">
        <f t="shared" si="247"/>
        <v>0.16438356164383564</v>
      </c>
      <c r="L325" s="56">
        <f t="shared" si="262"/>
        <v>1.2000000000000002</v>
      </c>
      <c r="M325" s="57">
        <f t="shared" si="263"/>
        <v>64.800000000000011</v>
      </c>
      <c r="N325" s="58"/>
      <c r="O325" s="57"/>
      <c r="P325" s="59"/>
      <c r="Q325" s="60"/>
      <c r="R325" s="56"/>
      <c r="S325" s="61"/>
      <c r="T325" s="62"/>
      <c r="U325" s="68">
        <f t="shared" si="264"/>
        <v>394.2</v>
      </c>
      <c r="V325" s="69">
        <f t="shared" si="274"/>
        <v>352666.59949999995</v>
      </c>
      <c r="W325" s="70">
        <v>1</v>
      </c>
      <c r="X325" s="71">
        <f t="shared" si="269"/>
        <v>64.800000000000011</v>
      </c>
      <c r="Y325" s="72">
        <f t="shared" si="270"/>
        <v>70109.550499999983</v>
      </c>
      <c r="Z325" s="70">
        <f t="shared" si="271"/>
        <v>9</v>
      </c>
      <c r="AA325" s="139">
        <f t="shared" si="275"/>
        <v>459</v>
      </c>
      <c r="AB325" s="113">
        <f t="shared" si="276"/>
        <v>422776.14999999991</v>
      </c>
      <c r="AC325" s="114"/>
    </row>
    <row r="326" spans="1:29" ht="11.5" customHeight="1" x14ac:dyDescent="0.3">
      <c r="A326" s="112">
        <v>44453</v>
      </c>
      <c r="B326" s="98" t="s">
        <v>349</v>
      </c>
      <c r="C326" s="77" t="s">
        <v>111</v>
      </c>
      <c r="D326" s="77" t="s">
        <v>112</v>
      </c>
      <c r="E326" s="9" t="s">
        <v>294</v>
      </c>
      <c r="F326" s="154">
        <v>7.5</v>
      </c>
      <c r="G326" s="78">
        <v>220</v>
      </c>
      <c r="H326" s="67"/>
      <c r="I326" s="53">
        <f t="shared" si="251"/>
        <v>1650</v>
      </c>
      <c r="J326" s="54">
        <v>7.9</v>
      </c>
      <c r="K326" s="55">
        <f t="shared" si="247"/>
        <v>5.3333333333333378E-2</v>
      </c>
      <c r="L326" s="56">
        <f t="shared" si="262"/>
        <v>0.40000000000000036</v>
      </c>
      <c r="M326" s="57">
        <f t="shared" si="263"/>
        <v>88.000000000000085</v>
      </c>
      <c r="N326" s="58"/>
      <c r="O326" s="57"/>
      <c r="P326" s="59"/>
      <c r="Q326" s="60"/>
      <c r="R326" s="56"/>
      <c r="S326" s="61"/>
      <c r="T326" s="62"/>
      <c r="U326" s="68">
        <f t="shared" si="264"/>
        <v>9900</v>
      </c>
      <c r="V326" s="69">
        <f t="shared" si="274"/>
        <v>362566.59949999995</v>
      </c>
      <c r="W326" s="70">
        <v>6</v>
      </c>
      <c r="X326" s="71">
        <f t="shared" si="269"/>
        <v>528.00000000000045</v>
      </c>
      <c r="Y326" s="72">
        <f t="shared" si="270"/>
        <v>70637.550499999983</v>
      </c>
      <c r="Z326" s="70">
        <f t="shared" si="271"/>
        <v>9</v>
      </c>
      <c r="AA326" s="139">
        <f t="shared" si="275"/>
        <v>10428</v>
      </c>
      <c r="AB326" s="113">
        <f t="shared" si="276"/>
        <v>433204.14999999991</v>
      </c>
      <c r="AC326" s="114"/>
    </row>
    <row r="327" spans="1:29" ht="11.5" customHeight="1" x14ac:dyDescent="0.3">
      <c r="A327" s="112">
        <v>44453</v>
      </c>
      <c r="B327" s="98" t="s">
        <v>349</v>
      </c>
      <c r="C327" s="77" t="s">
        <v>111</v>
      </c>
      <c r="D327" s="77" t="s">
        <v>112</v>
      </c>
      <c r="E327" s="9" t="s">
        <v>191</v>
      </c>
      <c r="F327" s="154">
        <v>6.2</v>
      </c>
      <c r="G327" s="78">
        <v>30</v>
      </c>
      <c r="H327" s="67"/>
      <c r="I327" s="53">
        <f t="shared" si="251"/>
        <v>186</v>
      </c>
      <c r="J327" s="54">
        <v>8.5</v>
      </c>
      <c r="K327" s="55">
        <f t="shared" si="247"/>
        <v>0.37096774193548382</v>
      </c>
      <c r="L327" s="56">
        <f t="shared" si="262"/>
        <v>2.2999999999999998</v>
      </c>
      <c r="M327" s="57">
        <f t="shared" si="263"/>
        <v>69</v>
      </c>
      <c r="N327" s="58"/>
      <c r="O327" s="57"/>
      <c r="P327" s="59"/>
      <c r="Q327" s="60"/>
      <c r="R327" s="56"/>
      <c r="S327" s="61"/>
      <c r="T327" s="62"/>
      <c r="U327" s="68">
        <f t="shared" si="264"/>
        <v>930</v>
      </c>
      <c r="V327" s="69">
        <f t="shared" si="274"/>
        <v>363496.59949999995</v>
      </c>
      <c r="W327" s="70">
        <v>5</v>
      </c>
      <c r="X327" s="71">
        <f t="shared" ref="X327:X341" si="277">M327*W327</f>
        <v>345</v>
      </c>
      <c r="Y327" s="72">
        <f t="shared" ref="Y327:Y341" si="278">Y326+X327</f>
        <v>70982.550499999983</v>
      </c>
      <c r="Z327" s="70">
        <f t="shared" ref="Z327:Z341" si="279">MONTH(A327)</f>
        <v>9</v>
      </c>
      <c r="AA327" s="139">
        <f t="shared" si="275"/>
        <v>1275</v>
      </c>
      <c r="AB327" s="113">
        <f t="shared" ref="AB327:AB341" si="280">V327+Y327</f>
        <v>434479.14999999991</v>
      </c>
      <c r="AC327" s="114"/>
    </row>
    <row r="328" spans="1:29" ht="11.5" customHeight="1" x14ac:dyDescent="0.3">
      <c r="A328" s="112">
        <v>44453</v>
      </c>
      <c r="B328" s="98" t="s">
        <v>349</v>
      </c>
      <c r="C328" s="77" t="s">
        <v>111</v>
      </c>
      <c r="D328" s="77" t="s">
        <v>112</v>
      </c>
      <c r="E328" s="9" t="s">
        <v>191</v>
      </c>
      <c r="F328" s="154">
        <v>6.4</v>
      </c>
      <c r="G328" s="78">
        <v>30</v>
      </c>
      <c r="H328" s="67"/>
      <c r="I328" s="53">
        <f t="shared" si="251"/>
        <v>192</v>
      </c>
      <c r="J328" s="54">
        <v>8.5</v>
      </c>
      <c r="K328" s="55">
        <f t="shared" si="247"/>
        <v>0.32812499999999994</v>
      </c>
      <c r="L328" s="56">
        <f t="shared" ref="L328:L332" si="281">J328-F328</f>
        <v>2.0999999999999996</v>
      </c>
      <c r="M328" s="57">
        <f t="shared" ref="M328:M332" si="282">L328*G328</f>
        <v>62.999999999999986</v>
      </c>
      <c r="N328" s="58"/>
      <c r="O328" s="57"/>
      <c r="P328" s="59"/>
      <c r="Q328" s="60"/>
      <c r="R328" s="56"/>
      <c r="S328" s="61"/>
      <c r="T328" s="62"/>
      <c r="U328" s="68">
        <f t="shared" si="264"/>
        <v>960</v>
      </c>
      <c r="V328" s="69">
        <f t="shared" si="274"/>
        <v>364456.59949999995</v>
      </c>
      <c r="W328" s="70">
        <v>5</v>
      </c>
      <c r="X328" s="71">
        <f t="shared" si="277"/>
        <v>314.99999999999994</v>
      </c>
      <c r="Y328" s="72">
        <f t="shared" si="278"/>
        <v>71297.550499999983</v>
      </c>
      <c r="Z328" s="70">
        <f t="shared" si="279"/>
        <v>9</v>
      </c>
      <c r="AA328" s="139">
        <f t="shared" si="275"/>
        <v>1275</v>
      </c>
      <c r="AB328" s="113">
        <f t="shared" si="280"/>
        <v>435754.14999999991</v>
      </c>
      <c r="AC328" s="114"/>
    </row>
    <row r="329" spans="1:29" ht="11.5" customHeight="1" x14ac:dyDescent="0.3">
      <c r="A329" s="112">
        <v>44453</v>
      </c>
      <c r="B329" s="98" t="s">
        <v>349</v>
      </c>
      <c r="C329" s="77" t="s">
        <v>111</v>
      </c>
      <c r="D329" s="77" t="s">
        <v>112</v>
      </c>
      <c r="E329" s="9" t="s">
        <v>34</v>
      </c>
      <c r="F329" s="154">
        <v>1.2</v>
      </c>
      <c r="G329" s="78">
        <v>25</v>
      </c>
      <c r="H329" s="67"/>
      <c r="I329" s="53">
        <f t="shared" si="251"/>
        <v>30</v>
      </c>
      <c r="J329" s="54">
        <v>2.2000000000000002</v>
      </c>
      <c r="K329" s="55">
        <f t="shared" si="247"/>
        <v>0.83333333333333359</v>
      </c>
      <c r="L329" s="56">
        <f t="shared" si="281"/>
        <v>1.0000000000000002</v>
      </c>
      <c r="M329" s="57">
        <f t="shared" si="282"/>
        <v>25.000000000000007</v>
      </c>
      <c r="N329" s="58"/>
      <c r="O329" s="57"/>
      <c r="P329" s="59"/>
      <c r="Q329" s="60"/>
      <c r="R329" s="56"/>
      <c r="S329" s="61"/>
      <c r="T329" s="62"/>
      <c r="U329" s="68">
        <f t="shared" si="264"/>
        <v>300</v>
      </c>
      <c r="V329" s="69">
        <f t="shared" si="274"/>
        <v>364756.59949999995</v>
      </c>
      <c r="W329" s="70">
        <v>10</v>
      </c>
      <c r="X329" s="71">
        <f t="shared" si="277"/>
        <v>250.00000000000006</v>
      </c>
      <c r="Y329" s="72">
        <f t="shared" si="278"/>
        <v>71547.550499999983</v>
      </c>
      <c r="Z329" s="70">
        <f t="shared" si="279"/>
        <v>9</v>
      </c>
      <c r="AA329" s="139">
        <f t="shared" si="275"/>
        <v>550</v>
      </c>
      <c r="AB329" s="113">
        <f t="shared" si="280"/>
        <v>436304.14999999991</v>
      </c>
      <c r="AC329" s="114"/>
    </row>
    <row r="330" spans="1:29" ht="11.5" customHeight="1" x14ac:dyDescent="0.3">
      <c r="A330" s="112">
        <v>44453</v>
      </c>
      <c r="B330" s="98" t="s">
        <v>349</v>
      </c>
      <c r="C330" s="77" t="s">
        <v>111</v>
      </c>
      <c r="D330" s="77" t="s">
        <v>112</v>
      </c>
      <c r="E330" s="9" t="s">
        <v>358</v>
      </c>
      <c r="F330" s="154">
        <v>12</v>
      </c>
      <c r="G330" s="78">
        <v>5</v>
      </c>
      <c r="H330" s="67"/>
      <c r="I330" s="53">
        <f t="shared" si="251"/>
        <v>60</v>
      </c>
      <c r="J330" s="54">
        <v>16</v>
      </c>
      <c r="K330" s="55">
        <f t="shared" si="247"/>
        <v>0.33333333333333331</v>
      </c>
      <c r="L330" s="56">
        <f t="shared" si="281"/>
        <v>4</v>
      </c>
      <c r="M330" s="57">
        <f t="shared" si="282"/>
        <v>20</v>
      </c>
      <c r="N330" s="58"/>
      <c r="O330" s="57"/>
      <c r="P330" s="59"/>
      <c r="Q330" s="60"/>
      <c r="R330" s="56"/>
      <c r="S330" s="61"/>
      <c r="T330" s="62"/>
      <c r="U330" s="68">
        <f t="shared" si="264"/>
        <v>240</v>
      </c>
      <c r="V330" s="69">
        <f t="shared" si="274"/>
        <v>364996.59949999995</v>
      </c>
      <c r="W330" s="70">
        <v>4</v>
      </c>
      <c r="X330" s="71">
        <f t="shared" si="277"/>
        <v>80</v>
      </c>
      <c r="Y330" s="72">
        <f t="shared" si="278"/>
        <v>71627.550499999983</v>
      </c>
      <c r="Z330" s="70">
        <f t="shared" si="279"/>
        <v>9</v>
      </c>
      <c r="AA330" s="139">
        <f t="shared" si="275"/>
        <v>320</v>
      </c>
      <c r="AB330" s="113">
        <f t="shared" si="280"/>
        <v>436624.14999999991</v>
      </c>
      <c r="AC330" s="114"/>
    </row>
    <row r="331" spans="1:29" ht="11.5" customHeight="1" x14ac:dyDescent="0.3">
      <c r="A331" s="112">
        <v>44453</v>
      </c>
      <c r="B331" s="98" t="s">
        <v>349</v>
      </c>
      <c r="C331" s="77" t="s">
        <v>111</v>
      </c>
      <c r="D331" s="77" t="s">
        <v>112</v>
      </c>
      <c r="E331" s="9" t="s">
        <v>295</v>
      </c>
      <c r="F331" s="154">
        <v>29</v>
      </c>
      <c r="G331" s="78">
        <v>10</v>
      </c>
      <c r="H331" s="67"/>
      <c r="I331" s="53">
        <f t="shared" si="251"/>
        <v>290</v>
      </c>
      <c r="J331" s="54">
        <v>36</v>
      </c>
      <c r="K331" s="55">
        <f t="shared" si="247"/>
        <v>0.2413793103448276</v>
      </c>
      <c r="L331" s="56">
        <f t="shared" si="281"/>
        <v>7</v>
      </c>
      <c r="M331" s="57">
        <f t="shared" si="282"/>
        <v>70</v>
      </c>
      <c r="N331" s="58"/>
      <c r="O331" s="57"/>
      <c r="P331" s="59"/>
      <c r="Q331" s="60"/>
      <c r="R331" s="56"/>
      <c r="S331" s="61"/>
      <c r="T331" s="62"/>
      <c r="U331" s="68">
        <f t="shared" si="264"/>
        <v>290</v>
      </c>
      <c r="V331" s="69">
        <f t="shared" si="274"/>
        <v>365286.59949999995</v>
      </c>
      <c r="W331" s="70">
        <v>1</v>
      </c>
      <c r="X331" s="71">
        <f t="shared" si="277"/>
        <v>70</v>
      </c>
      <c r="Y331" s="72">
        <f t="shared" si="278"/>
        <v>71697.550499999983</v>
      </c>
      <c r="Z331" s="70">
        <f t="shared" si="279"/>
        <v>9</v>
      </c>
      <c r="AA331" s="139">
        <f t="shared" ref="AA331:AA341" si="283">U331+X331</f>
        <v>360</v>
      </c>
      <c r="AB331" s="113">
        <f t="shared" si="280"/>
        <v>436984.14999999991</v>
      </c>
      <c r="AC331" s="114"/>
    </row>
    <row r="332" spans="1:29" ht="11.5" customHeight="1" x14ac:dyDescent="0.3">
      <c r="A332" s="112">
        <v>44460</v>
      </c>
      <c r="B332" s="98" t="s">
        <v>350</v>
      </c>
      <c r="C332" s="77" t="s">
        <v>351</v>
      </c>
      <c r="D332" s="77" t="s">
        <v>352</v>
      </c>
      <c r="E332" s="9" t="s">
        <v>36</v>
      </c>
      <c r="F332" s="154">
        <v>7.85</v>
      </c>
      <c r="G332" s="78">
        <v>220</v>
      </c>
      <c r="H332" s="67"/>
      <c r="I332" s="53">
        <f t="shared" si="251"/>
        <v>1727</v>
      </c>
      <c r="J332" s="54">
        <v>7.9</v>
      </c>
      <c r="K332" s="55">
        <f t="shared" si="247"/>
        <v>6.3694267515924472E-3</v>
      </c>
      <c r="L332" s="56">
        <f t="shared" si="281"/>
        <v>5.0000000000000711E-2</v>
      </c>
      <c r="M332" s="57">
        <f t="shared" si="282"/>
        <v>11.000000000000156</v>
      </c>
      <c r="N332" s="58"/>
      <c r="O332" s="57"/>
      <c r="P332" s="59"/>
      <c r="Q332" s="60"/>
      <c r="R332" s="56"/>
      <c r="S332" s="61"/>
      <c r="T332" s="62"/>
      <c r="U332" s="68">
        <f t="shared" si="264"/>
        <v>6908</v>
      </c>
      <c r="V332" s="69">
        <f t="shared" si="274"/>
        <v>372194.59949999995</v>
      </c>
      <c r="W332" s="70">
        <v>4</v>
      </c>
      <c r="X332" s="71">
        <f t="shared" si="277"/>
        <v>44.000000000000625</v>
      </c>
      <c r="Y332" s="72">
        <f t="shared" si="278"/>
        <v>71741.550499999983</v>
      </c>
      <c r="Z332" s="70">
        <f t="shared" si="279"/>
        <v>9</v>
      </c>
      <c r="AA332" s="139">
        <f t="shared" si="283"/>
        <v>6952.0000000000009</v>
      </c>
      <c r="AB332" s="113">
        <f t="shared" si="280"/>
        <v>443936.14999999991</v>
      </c>
      <c r="AC332" s="114"/>
    </row>
    <row r="333" spans="1:29" ht="11.5" customHeight="1" x14ac:dyDescent="0.3">
      <c r="A333" s="112">
        <v>44460</v>
      </c>
      <c r="B333" s="98" t="s">
        <v>350</v>
      </c>
      <c r="C333" s="77" t="s">
        <v>351</v>
      </c>
      <c r="D333" s="77" t="s">
        <v>352</v>
      </c>
      <c r="E333" s="9" t="s">
        <v>191</v>
      </c>
      <c r="F333" s="154">
        <v>6.4</v>
      </c>
      <c r="G333" s="78">
        <v>30</v>
      </c>
      <c r="H333" s="67"/>
      <c r="I333" s="53">
        <f t="shared" si="251"/>
        <v>192</v>
      </c>
      <c r="J333" s="54">
        <v>8</v>
      </c>
      <c r="K333" s="55">
        <f t="shared" si="247"/>
        <v>0.24999999999999994</v>
      </c>
      <c r="L333" s="56">
        <f t="shared" si="262"/>
        <v>1.5999999999999996</v>
      </c>
      <c r="M333" s="57">
        <f t="shared" si="263"/>
        <v>47.999999999999986</v>
      </c>
      <c r="N333" s="58"/>
      <c r="O333" s="57"/>
      <c r="P333" s="59"/>
      <c r="Q333" s="60"/>
      <c r="R333" s="56"/>
      <c r="S333" s="61"/>
      <c r="T333" s="62"/>
      <c r="U333" s="68">
        <f t="shared" si="264"/>
        <v>1920</v>
      </c>
      <c r="V333" s="69">
        <f t="shared" si="274"/>
        <v>374114.59949999995</v>
      </c>
      <c r="W333" s="70">
        <v>10</v>
      </c>
      <c r="X333" s="71">
        <f t="shared" si="277"/>
        <v>479.99999999999989</v>
      </c>
      <c r="Y333" s="72">
        <f t="shared" si="278"/>
        <v>72221.550499999983</v>
      </c>
      <c r="Z333" s="70">
        <f t="shared" si="279"/>
        <v>9</v>
      </c>
      <c r="AA333" s="139">
        <f t="shared" si="283"/>
        <v>2400</v>
      </c>
      <c r="AB333" s="113">
        <f t="shared" si="280"/>
        <v>446336.14999999991</v>
      </c>
      <c r="AC333" s="114"/>
    </row>
    <row r="334" spans="1:29" ht="11.5" customHeight="1" x14ac:dyDescent="0.3">
      <c r="A334" s="112">
        <v>44460</v>
      </c>
      <c r="B334" s="98" t="s">
        <v>350</v>
      </c>
      <c r="C334" s="77" t="s">
        <v>351</v>
      </c>
      <c r="D334" s="77" t="s">
        <v>352</v>
      </c>
      <c r="E334" s="9" t="s">
        <v>358</v>
      </c>
      <c r="F334" s="154">
        <v>12</v>
      </c>
      <c r="G334" s="78">
        <v>5</v>
      </c>
      <c r="H334" s="67"/>
      <c r="I334" s="53">
        <f t="shared" si="251"/>
        <v>60</v>
      </c>
      <c r="J334" s="54">
        <v>16</v>
      </c>
      <c r="K334" s="55">
        <f t="shared" si="247"/>
        <v>0.33333333333333331</v>
      </c>
      <c r="L334" s="56">
        <f t="shared" si="262"/>
        <v>4</v>
      </c>
      <c r="M334" s="57">
        <f t="shared" si="263"/>
        <v>20</v>
      </c>
      <c r="N334" s="58"/>
      <c r="O334" s="57"/>
      <c r="P334" s="59"/>
      <c r="Q334" s="60"/>
      <c r="R334" s="56"/>
      <c r="S334" s="61"/>
      <c r="T334" s="62"/>
      <c r="U334" s="68">
        <f t="shared" si="264"/>
        <v>180</v>
      </c>
      <c r="V334" s="69">
        <f t="shared" si="274"/>
        <v>374294.59949999995</v>
      </c>
      <c r="W334" s="70">
        <v>3</v>
      </c>
      <c r="X334" s="71">
        <f t="shared" si="277"/>
        <v>60</v>
      </c>
      <c r="Y334" s="72">
        <f t="shared" si="278"/>
        <v>72281.550499999983</v>
      </c>
      <c r="Z334" s="70">
        <f t="shared" si="279"/>
        <v>9</v>
      </c>
      <c r="AA334" s="139">
        <f t="shared" si="283"/>
        <v>240</v>
      </c>
      <c r="AB334" s="113">
        <f t="shared" si="280"/>
        <v>446576.14999999991</v>
      </c>
      <c r="AC334" s="114"/>
    </row>
    <row r="335" spans="1:29" ht="11.5" customHeight="1" x14ac:dyDescent="0.3">
      <c r="A335" s="112">
        <v>44464</v>
      </c>
      <c r="B335" s="98" t="s">
        <v>353</v>
      </c>
      <c r="C335" s="77" t="s">
        <v>71</v>
      </c>
      <c r="D335" s="77" t="s">
        <v>69</v>
      </c>
      <c r="E335" s="9" t="s">
        <v>36</v>
      </c>
      <c r="F335" s="154">
        <v>7.85</v>
      </c>
      <c r="G335" s="78">
        <v>220</v>
      </c>
      <c r="H335" s="67"/>
      <c r="I335" s="53">
        <f t="shared" si="251"/>
        <v>1727</v>
      </c>
      <c r="J335" s="54">
        <v>8.5</v>
      </c>
      <c r="K335" s="55">
        <f t="shared" si="247"/>
        <v>8.2802547770700688E-2</v>
      </c>
      <c r="L335" s="56">
        <f t="shared" si="262"/>
        <v>0.65000000000000036</v>
      </c>
      <c r="M335" s="57">
        <f t="shared" si="263"/>
        <v>143.00000000000009</v>
      </c>
      <c r="N335" s="58"/>
      <c r="O335" s="57"/>
      <c r="P335" s="59"/>
      <c r="Q335" s="60"/>
      <c r="R335" s="56"/>
      <c r="S335" s="61"/>
      <c r="T335" s="62"/>
      <c r="U335" s="68">
        <f t="shared" si="264"/>
        <v>1727</v>
      </c>
      <c r="V335" s="69">
        <f t="shared" si="274"/>
        <v>376021.59949999995</v>
      </c>
      <c r="W335" s="70">
        <v>1</v>
      </c>
      <c r="X335" s="71">
        <f t="shared" si="277"/>
        <v>143.00000000000009</v>
      </c>
      <c r="Y335" s="72">
        <f t="shared" si="278"/>
        <v>72424.550499999983</v>
      </c>
      <c r="Z335" s="70">
        <f t="shared" si="279"/>
        <v>9</v>
      </c>
      <c r="AA335" s="139">
        <f t="shared" si="283"/>
        <v>1870</v>
      </c>
      <c r="AB335" s="113">
        <f t="shared" si="280"/>
        <v>448446.14999999991</v>
      </c>
      <c r="AC335" s="114"/>
    </row>
    <row r="336" spans="1:29" ht="11.5" customHeight="1" x14ac:dyDescent="0.3">
      <c r="A336" s="112">
        <v>44466</v>
      </c>
      <c r="B336" s="98" t="s">
        <v>354</v>
      </c>
      <c r="C336" s="77" t="s">
        <v>83</v>
      </c>
      <c r="D336" s="77" t="s">
        <v>84</v>
      </c>
      <c r="E336" s="9" t="s">
        <v>294</v>
      </c>
      <c r="F336" s="154">
        <v>7.5</v>
      </c>
      <c r="G336" s="78">
        <v>220</v>
      </c>
      <c r="H336" s="67"/>
      <c r="I336" s="53">
        <f t="shared" si="251"/>
        <v>1650</v>
      </c>
      <c r="J336" s="54">
        <v>7.9</v>
      </c>
      <c r="K336" s="55">
        <f t="shared" si="247"/>
        <v>5.3333333333333378E-2</v>
      </c>
      <c r="L336" s="56">
        <f t="shared" si="262"/>
        <v>0.40000000000000036</v>
      </c>
      <c r="M336" s="57">
        <f t="shared" si="263"/>
        <v>88.000000000000085</v>
      </c>
      <c r="N336" s="58"/>
      <c r="O336" s="57"/>
      <c r="P336" s="59"/>
      <c r="Q336" s="60"/>
      <c r="R336" s="56"/>
      <c r="S336" s="61"/>
      <c r="T336" s="62"/>
      <c r="U336" s="68">
        <f t="shared" si="264"/>
        <v>8250</v>
      </c>
      <c r="V336" s="69">
        <f t="shared" si="274"/>
        <v>384271.59949999995</v>
      </c>
      <c r="W336" s="70">
        <v>5</v>
      </c>
      <c r="X336" s="71">
        <f t="shared" si="277"/>
        <v>440.00000000000045</v>
      </c>
      <c r="Y336" s="72">
        <f t="shared" si="278"/>
        <v>72864.550499999983</v>
      </c>
      <c r="Z336" s="70">
        <f t="shared" si="279"/>
        <v>9</v>
      </c>
      <c r="AA336" s="139">
        <f t="shared" si="283"/>
        <v>8690</v>
      </c>
      <c r="AB336" s="113">
        <f t="shared" si="280"/>
        <v>457136.14999999991</v>
      </c>
      <c r="AC336" s="114"/>
    </row>
    <row r="337" spans="1:29" ht="11.5" customHeight="1" x14ac:dyDescent="0.3">
      <c r="A337" s="112">
        <v>44466</v>
      </c>
      <c r="B337" s="98" t="s">
        <v>354</v>
      </c>
      <c r="C337" s="77" t="s">
        <v>83</v>
      </c>
      <c r="D337" s="77" t="s">
        <v>84</v>
      </c>
      <c r="E337" s="9" t="s">
        <v>355</v>
      </c>
      <c r="F337" s="154">
        <v>7.5</v>
      </c>
      <c r="G337" s="78">
        <v>220</v>
      </c>
      <c r="H337" s="67"/>
      <c r="I337" s="53">
        <f t="shared" si="251"/>
        <v>1650</v>
      </c>
      <c r="J337" s="54">
        <v>7.9</v>
      </c>
      <c r="K337" s="55">
        <f t="shared" si="247"/>
        <v>5.3333333333333378E-2</v>
      </c>
      <c r="L337" s="56">
        <f t="shared" si="262"/>
        <v>0.40000000000000036</v>
      </c>
      <c r="M337" s="57">
        <f t="shared" si="263"/>
        <v>88.000000000000085</v>
      </c>
      <c r="N337" s="58"/>
      <c r="O337" s="57"/>
      <c r="P337" s="59"/>
      <c r="Q337" s="60"/>
      <c r="R337" s="56"/>
      <c r="S337" s="61"/>
      <c r="T337" s="62"/>
      <c r="U337" s="68">
        <f t="shared" si="264"/>
        <v>1650</v>
      </c>
      <c r="V337" s="69">
        <f t="shared" si="274"/>
        <v>385921.59949999995</v>
      </c>
      <c r="W337" s="70">
        <v>1</v>
      </c>
      <c r="X337" s="71">
        <f t="shared" si="277"/>
        <v>88.000000000000085</v>
      </c>
      <c r="Y337" s="72">
        <f t="shared" si="278"/>
        <v>72952.550499999983</v>
      </c>
      <c r="Z337" s="70">
        <f t="shared" si="279"/>
        <v>9</v>
      </c>
      <c r="AA337" s="139">
        <f t="shared" si="283"/>
        <v>1738</v>
      </c>
      <c r="AB337" s="113">
        <f t="shared" si="280"/>
        <v>458874.14999999991</v>
      </c>
      <c r="AC337" s="114"/>
    </row>
    <row r="338" spans="1:29" ht="11.5" customHeight="1" x14ac:dyDescent="0.3">
      <c r="A338" s="112">
        <v>44466</v>
      </c>
      <c r="B338" s="98" t="s">
        <v>354</v>
      </c>
      <c r="C338" s="77" t="s">
        <v>83</v>
      </c>
      <c r="D338" s="77" t="s">
        <v>84</v>
      </c>
      <c r="E338" s="9" t="s">
        <v>334</v>
      </c>
      <c r="F338" s="154">
        <v>7.7</v>
      </c>
      <c r="G338" s="78">
        <v>60</v>
      </c>
      <c r="H338" s="67"/>
      <c r="I338" s="53">
        <f t="shared" si="251"/>
        <v>462</v>
      </c>
      <c r="J338" s="54">
        <v>8.4</v>
      </c>
      <c r="K338" s="55">
        <f t="shared" si="247"/>
        <v>9.0909090909090925E-2</v>
      </c>
      <c r="L338" s="56">
        <f t="shared" si="262"/>
        <v>0.70000000000000018</v>
      </c>
      <c r="M338" s="57">
        <f t="shared" si="263"/>
        <v>42.000000000000014</v>
      </c>
      <c r="N338" s="58"/>
      <c r="O338" s="57"/>
      <c r="P338" s="59"/>
      <c r="Q338" s="60"/>
      <c r="R338" s="56"/>
      <c r="S338" s="61"/>
      <c r="T338" s="62"/>
      <c r="U338" s="68">
        <f t="shared" si="264"/>
        <v>1848</v>
      </c>
      <c r="V338" s="69">
        <f t="shared" si="274"/>
        <v>387769.59949999995</v>
      </c>
      <c r="W338" s="70">
        <v>4</v>
      </c>
      <c r="X338" s="71">
        <f t="shared" si="277"/>
        <v>168.00000000000006</v>
      </c>
      <c r="Y338" s="72">
        <f t="shared" si="278"/>
        <v>73120.550499999983</v>
      </c>
      <c r="Z338" s="70">
        <f t="shared" si="279"/>
        <v>9</v>
      </c>
      <c r="AA338" s="139">
        <f t="shared" si="283"/>
        <v>2016</v>
      </c>
      <c r="AB338" s="113">
        <f t="shared" si="280"/>
        <v>460890.14999999991</v>
      </c>
      <c r="AC338" s="114"/>
    </row>
    <row r="339" spans="1:29" ht="11.5" customHeight="1" x14ac:dyDescent="0.3">
      <c r="A339" s="112">
        <v>44466</v>
      </c>
      <c r="B339" s="98" t="s">
        <v>354</v>
      </c>
      <c r="C339" s="77" t="s">
        <v>83</v>
      </c>
      <c r="D339" s="77" t="s">
        <v>84</v>
      </c>
      <c r="E339" s="9" t="s">
        <v>31</v>
      </c>
      <c r="F339" s="154">
        <v>12</v>
      </c>
      <c r="G339" s="78">
        <v>5</v>
      </c>
      <c r="H339" s="67"/>
      <c r="I339" s="53">
        <f t="shared" si="251"/>
        <v>60</v>
      </c>
      <c r="J339" s="54">
        <v>16</v>
      </c>
      <c r="K339" s="55">
        <f t="shared" si="247"/>
        <v>0.33333333333333331</v>
      </c>
      <c r="L339" s="56">
        <f t="shared" si="262"/>
        <v>4</v>
      </c>
      <c r="M339" s="57">
        <f t="shared" si="263"/>
        <v>20</v>
      </c>
      <c r="N339" s="58"/>
      <c r="O339" s="57"/>
      <c r="P339" s="59"/>
      <c r="Q339" s="60"/>
      <c r="R339" s="56"/>
      <c r="S339" s="61"/>
      <c r="T339" s="62"/>
      <c r="U339" s="68">
        <f t="shared" si="264"/>
        <v>60</v>
      </c>
      <c r="V339" s="69">
        <f t="shared" si="274"/>
        <v>387829.59949999995</v>
      </c>
      <c r="W339" s="70">
        <v>1</v>
      </c>
      <c r="X339" s="71">
        <f t="shared" si="277"/>
        <v>20</v>
      </c>
      <c r="Y339" s="72">
        <f t="shared" si="278"/>
        <v>73140.550499999983</v>
      </c>
      <c r="Z339" s="70">
        <f t="shared" si="279"/>
        <v>9</v>
      </c>
      <c r="AA339" s="139">
        <f t="shared" si="283"/>
        <v>80</v>
      </c>
      <c r="AB339" s="113">
        <f t="shared" si="280"/>
        <v>460970.14999999991</v>
      </c>
      <c r="AC339" s="114"/>
    </row>
    <row r="340" spans="1:29" ht="11.5" customHeight="1" x14ac:dyDescent="0.3">
      <c r="A340" s="112">
        <v>44467</v>
      </c>
      <c r="B340" s="98" t="s">
        <v>356</v>
      </c>
      <c r="C340" s="77" t="s">
        <v>91</v>
      </c>
      <c r="D340" s="77" t="s">
        <v>64</v>
      </c>
      <c r="E340" s="9" t="s">
        <v>36</v>
      </c>
      <c r="F340" s="154">
        <v>7.85</v>
      </c>
      <c r="G340" s="78">
        <v>220</v>
      </c>
      <c r="H340" s="67"/>
      <c r="I340" s="53">
        <f t="shared" si="251"/>
        <v>1727</v>
      </c>
      <c r="J340" s="54">
        <v>8.3000000000000007</v>
      </c>
      <c r="K340" s="55">
        <f t="shared" si="247"/>
        <v>5.732484076433135E-2</v>
      </c>
      <c r="L340" s="56">
        <f t="shared" si="262"/>
        <v>0.45000000000000107</v>
      </c>
      <c r="M340" s="57">
        <f t="shared" si="263"/>
        <v>99.000000000000227</v>
      </c>
      <c r="N340" s="58"/>
      <c r="O340" s="57"/>
      <c r="P340" s="59"/>
      <c r="Q340" s="60"/>
      <c r="R340" s="56"/>
      <c r="S340" s="61"/>
      <c r="T340" s="62"/>
      <c r="U340" s="68">
        <f t="shared" si="264"/>
        <v>1727</v>
      </c>
      <c r="V340" s="69">
        <f t="shared" si="274"/>
        <v>389556.59949999995</v>
      </c>
      <c r="W340" s="70">
        <v>1</v>
      </c>
      <c r="X340" s="71">
        <f t="shared" si="277"/>
        <v>99.000000000000227</v>
      </c>
      <c r="Y340" s="72">
        <f t="shared" si="278"/>
        <v>73239.550499999983</v>
      </c>
      <c r="Z340" s="70">
        <f t="shared" si="279"/>
        <v>9</v>
      </c>
      <c r="AA340" s="139">
        <f t="shared" si="283"/>
        <v>1826.0000000000002</v>
      </c>
      <c r="AB340" s="113">
        <f t="shared" si="280"/>
        <v>462796.14999999991</v>
      </c>
      <c r="AC340" s="114"/>
    </row>
    <row r="341" spans="1:29" ht="11.5" customHeight="1" x14ac:dyDescent="0.3">
      <c r="A341" s="112">
        <v>44469</v>
      </c>
      <c r="B341" s="98" t="s">
        <v>357</v>
      </c>
      <c r="C341" s="77" t="s">
        <v>83</v>
      </c>
      <c r="D341" s="77" t="s">
        <v>84</v>
      </c>
      <c r="E341" s="9" t="s">
        <v>358</v>
      </c>
      <c r="F341" s="154">
        <v>12</v>
      </c>
      <c r="G341" s="78">
        <v>5</v>
      </c>
      <c r="H341" s="67"/>
      <c r="I341" s="53">
        <f t="shared" si="251"/>
        <v>60</v>
      </c>
      <c r="J341" s="54">
        <v>16</v>
      </c>
      <c r="K341" s="55">
        <f t="shared" si="247"/>
        <v>0.33333333333333331</v>
      </c>
      <c r="L341" s="56">
        <f t="shared" si="262"/>
        <v>4</v>
      </c>
      <c r="M341" s="57">
        <f t="shared" si="263"/>
        <v>20</v>
      </c>
      <c r="N341" s="58"/>
      <c r="O341" s="57"/>
      <c r="P341" s="59"/>
      <c r="Q341" s="60"/>
      <c r="R341" s="56"/>
      <c r="S341" s="61"/>
      <c r="T341" s="62"/>
      <c r="U341" s="68">
        <f t="shared" si="264"/>
        <v>180</v>
      </c>
      <c r="V341" s="69">
        <f t="shared" si="274"/>
        <v>389736.59949999995</v>
      </c>
      <c r="W341" s="70">
        <v>3</v>
      </c>
      <c r="X341" s="71">
        <f t="shared" si="277"/>
        <v>60</v>
      </c>
      <c r="Y341" s="72">
        <f t="shared" si="278"/>
        <v>73299.550499999983</v>
      </c>
      <c r="Z341" s="70">
        <f t="shared" si="279"/>
        <v>9</v>
      </c>
      <c r="AA341" s="139">
        <f t="shared" si="283"/>
        <v>240</v>
      </c>
      <c r="AB341" s="113">
        <f t="shared" si="280"/>
        <v>463036.14999999991</v>
      </c>
      <c r="AC341" s="114"/>
    </row>
    <row r="342" spans="1:29" ht="11.5" customHeight="1" x14ac:dyDescent="0.3">
      <c r="A342" s="112"/>
      <c r="B342" s="98"/>
      <c r="C342" s="77"/>
      <c r="D342" s="77"/>
      <c r="F342" s="154"/>
      <c r="G342" s="78"/>
      <c r="H342" s="67"/>
      <c r="I342" s="53"/>
      <c r="J342" s="54"/>
      <c r="K342" s="55"/>
      <c r="L342" s="56"/>
      <c r="M342" s="57"/>
      <c r="N342" s="58"/>
      <c r="O342" s="57"/>
      <c r="P342" s="59"/>
      <c r="Q342" s="60"/>
      <c r="R342" s="56"/>
      <c r="S342" s="61"/>
      <c r="T342" s="62"/>
      <c r="U342" s="68"/>
      <c r="V342" s="69"/>
      <c r="W342" s="70"/>
      <c r="X342" s="71"/>
      <c r="Y342" s="72"/>
      <c r="Z342" s="70"/>
      <c r="AA342" s="139"/>
      <c r="AB342" s="113"/>
      <c r="AC342" s="114"/>
    </row>
    <row r="343" spans="1:29" ht="11.5" customHeight="1" x14ac:dyDescent="0.3">
      <c r="A343" s="112"/>
      <c r="B343" s="98"/>
      <c r="C343" s="77"/>
      <c r="D343" s="77"/>
      <c r="F343" s="154"/>
      <c r="G343" s="78"/>
      <c r="H343" s="67"/>
      <c r="I343" s="53"/>
      <c r="J343" s="54"/>
      <c r="K343" s="55"/>
      <c r="L343" s="56"/>
      <c r="M343" s="57"/>
      <c r="N343" s="58"/>
      <c r="O343" s="57"/>
      <c r="P343" s="59"/>
      <c r="Q343" s="60"/>
      <c r="R343" s="56"/>
      <c r="S343" s="61"/>
      <c r="T343" s="62"/>
      <c r="U343" s="68"/>
      <c r="V343" s="69"/>
      <c r="W343" s="70"/>
      <c r="X343" s="71"/>
      <c r="Y343" s="72"/>
      <c r="Z343" s="70"/>
      <c r="AA343" s="139"/>
      <c r="AB343" s="113"/>
      <c r="AC343" s="114"/>
    </row>
    <row r="344" spans="1:29" ht="11.5" customHeight="1" x14ac:dyDescent="0.3">
      <c r="A344" s="112"/>
      <c r="B344" s="98"/>
      <c r="C344" s="77"/>
      <c r="D344" s="77"/>
      <c r="F344" s="154"/>
      <c r="G344" s="78"/>
      <c r="H344" s="67"/>
      <c r="I344" s="53"/>
      <c r="J344" s="54"/>
      <c r="K344" s="55"/>
      <c r="L344" s="56"/>
      <c r="M344" s="57"/>
      <c r="N344" s="58"/>
      <c r="O344" s="57"/>
      <c r="P344" s="59"/>
      <c r="Q344" s="60"/>
      <c r="R344" s="56"/>
      <c r="S344" s="61"/>
      <c r="T344" s="62"/>
      <c r="U344" s="68"/>
      <c r="V344" s="69"/>
      <c r="W344" s="70"/>
      <c r="X344" s="71"/>
      <c r="Y344" s="72"/>
      <c r="Z344" s="70"/>
      <c r="AA344" s="139"/>
      <c r="AB344" s="113"/>
      <c r="AC344" s="114"/>
    </row>
    <row r="345" spans="1:29" ht="11.5" customHeight="1" x14ac:dyDescent="0.3">
      <c r="A345" s="112"/>
      <c r="B345" s="98"/>
      <c r="C345" s="77"/>
      <c r="D345" s="77"/>
      <c r="F345" s="154"/>
      <c r="G345" s="78"/>
      <c r="H345" s="67"/>
      <c r="I345" s="53"/>
      <c r="J345" s="54"/>
      <c r="K345" s="55"/>
      <c r="L345" s="56"/>
      <c r="M345" s="57"/>
      <c r="N345" s="58"/>
      <c r="O345" s="57"/>
      <c r="P345" s="59"/>
      <c r="Q345" s="60"/>
      <c r="R345" s="56"/>
      <c r="S345" s="61"/>
      <c r="T345" s="62"/>
      <c r="U345" s="68"/>
      <c r="V345" s="69"/>
      <c r="W345" s="70"/>
      <c r="X345" s="71"/>
      <c r="Y345" s="72"/>
      <c r="Z345" s="70"/>
      <c r="AA345" s="139"/>
      <c r="AB345" s="113"/>
      <c r="AC345" s="114"/>
    </row>
    <row r="346" spans="1:29" ht="11.5" customHeight="1" x14ac:dyDescent="0.3">
      <c r="A346" s="112"/>
      <c r="B346" s="98"/>
      <c r="C346" s="77"/>
      <c r="D346" s="77"/>
      <c r="F346" s="154"/>
      <c r="G346" s="78"/>
      <c r="H346" s="67"/>
      <c r="I346" s="53"/>
      <c r="J346" s="54"/>
      <c r="K346" s="55"/>
      <c r="L346" s="56"/>
      <c r="M346" s="57"/>
      <c r="N346" s="58"/>
      <c r="O346" s="57"/>
      <c r="P346" s="59"/>
      <c r="Q346" s="60"/>
      <c r="R346" s="56"/>
      <c r="S346" s="61"/>
      <c r="T346" s="62"/>
      <c r="U346" s="68"/>
      <c r="V346" s="69"/>
      <c r="W346" s="70"/>
      <c r="X346" s="71"/>
      <c r="Y346" s="72"/>
      <c r="Z346" s="70"/>
      <c r="AA346" s="139"/>
      <c r="AB346" s="113"/>
      <c r="AC346" s="114"/>
    </row>
    <row r="347" spans="1:29" ht="11.5" customHeight="1" x14ac:dyDescent="0.3">
      <c r="A347" s="112"/>
      <c r="B347" s="98"/>
      <c r="C347" s="77"/>
      <c r="D347" s="77"/>
      <c r="F347" s="158"/>
      <c r="G347" s="78"/>
      <c r="H347" s="67"/>
      <c r="I347" s="53"/>
      <c r="J347" s="54"/>
      <c r="K347" s="55"/>
      <c r="L347" s="56"/>
      <c r="M347" s="57"/>
      <c r="N347" s="58"/>
      <c r="O347" s="57"/>
      <c r="P347" s="59"/>
      <c r="Q347" s="60"/>
      <c r="R347" s="56"/>
      <c r="S347" s="61"/>
      <c r="T347" s="62"/>
      <c r="U347" s="68"/>
      <c r="V347" s="69"/>
      <c r="W347" s="70"/>
      <c r="X347" s="71"/>
      <c r="Y347" s="72"/>
      <c r="Z347" s="70"/>
      <c r="AA347" s="139"/>
      <c r="AB347" s="113"/>
      <c r="AC347" s="114"/>
    </row>
    <row r="348" spans="1:29" ht="11.5" customHeight="1" x14ac:dyDescent="0.3">
      <c r="A348" s="112"/>
      <c r="B348" s="98"/>
      <c r="C348" s="77"/>
      <c r="D348" s="77"/>
      <c r="F348" s="154"/>
      <c r="G348" s="78"/>
      <c r="H348" s="67"/>
      <c r="I348" s="53"/>
      <c r="J348" s="54"/>
      <c r="K348" s="55"/>
      <c r="L348" s="56"/>
      <c r="M348" s="57"/>
      <c r="N348" s="58"/>
      <c r="O348" s="57"/>
      <c r="P348" s="59"/>
      <c r="Q348" s="60"/>
      <c r="R348" s="56"/>
      <c r="S348" s="61"/>
      <c r="T348" s="62"/>
      <c r="U348" s="68"/>
      <c r="V348" s="69"/>
      <c r="W348" s="70"/>
      <c r="X348" s="71"/>
      <c r="Y348" s="72"/>
      <c r="Z348" s="70"/>
      <c r="AA348" s="139"/>
      <c r="AB348" s="113"/>
      <c r="AC348" s="114"/>
    </row>
    <row r="349" spans="1:29" ht="11.5" customHeight="1" x14ac:dyDescent="0.3">
      <c r="A349" s="112"/>
      <c r="B349" s="98"/>
      <c r="C349" s="77"/>
      <c r="D349" s="77"/>
      <c r="F349" s="154"/>
      <c r="G349" s="78"/>
      <c r="H349" s="67"/>
      <c r="I349" s="53"/>
      <c r="J349" s="54"/>
      <c r="K349" s="55"/>
      <c r="L349" s="56"/>
      <c r="M349" s="57"/>
      <c r="N349" s="58"/>
      <c r="O349" s="57"/>
      <c r="P349" s="59"/>
      <c r="Q349" s="60"/>
      <c r="R349" s="56"/>
      <c r="S349" s="61"/>
      <c r="T349" s="62"/>
      <c r="U349" s="68"/>
      <c r="V349" s="69"/>
      <c r="W349" s="70"/>
      <c r="X349" s="71"/>
      <c r="Y349" s="72"/>
      <c r="Z349" s="70"/>
      <c r="AA349" s="139"/>
      <c r="AB349" s="113"/>
      <c r="AC349" s="114"/>
    </row>
    <row r="350" spans="1:29" ht="11.5" customHeight="1" x14ac:dyDescent="0.3">
      <c r="A350" s="112"/>
      <c r="B350" s="98"/>
      <c r="C350" s="77"/>
      <c r="D350" s="77"/>
      <c r="F350" s="154"/>
      <c r="G350" s="78"/>
      <c r="H350" s="67"/>
      <c r="I350" s="53"/>
      <c r="J350" s="54"/>
      <c r="K350" s="55"/>
      <c r="L350" s="56"/>
      <c r="M350" s="57"/>
      <c r="N350" s="58"/>
      <c r="O350" s="57"/>
      <c r="P350" s="59"/>
      <c r="Q350" s="60"/>
      <c r="R350" s="56"/>
      <c r="S350" s="61"/>
      <c r="T350" s="62"/>
      <c r="U350" s="68"/>
      <c r="V350" s="69"/>
      <c r="W350" s="70"/>
      <c r="X350" s="71"/>
      <c r="Y350" s="72"/>
      <c r="Z350" s="70"/>
      <c r="AA350" s="139"/>
      <c r="AB350" s="113"/>
      <c r="AC350" s="114"/>
    </row>
    <row r="351" spans="1:29" ht="11.5" customHeight="1" x14ac:dyDescent="0.3">
      <c r="A351" s="112"/>
      <c r="B351" s="98"/>
      <c r="C351" s="77"/>
      <c r="D351" s="77"/>
      <c r="F351" s="154"/>
      <c r="G351" s="78"/>
      <c r="H351" s="67"/>
      <c r="I351" s="53"/>
      <c r="J351" s="54"/>
      <c r="K351" s="55"/>
      <c r="L351" s="56"/>
      <c r="M351" s="57"/>
      <c r="N351" s="58"/>
      <c r="O351" s="57"/>
      <c r="P351" s="59"/>
      <c r="Q351" s="60"/>
      <c r="R351" s="56"/>
      <c r="S351" s="61"/>
      <c r="T351" s="62"/>
      <c r="U351" s="68"/>
      <c r="V351" s="69"/>
      <c r="W351" s="70"/>
      <c r="X351" s="71"/>
      <c r="Y351" s="72"/>
      <c r="Z351" s="70"/>
      <c r="AA351" s="139"/>
      <c r="AB351" s="113"/>
      <c r="AC351" s="114"/>
    </row>
    <row r="352" spans="1:29" ht="11.5" customHeight="1" x14ac:dyDescent="0.3">
      <c r="A352" s="112"/>
      <c r="B352" s="129"/>
      <c r="C352" s="77"/>
      <c r="D352" s="77"/>
      <c r="E352" s="3"/>
      <c r="F352" s="75"/>
      <c r="G352" s="51"/>
      <c r="H352" s="67"/>
      <c r="I352" s="53"/>
      <c r="J352" s="54"/>
      <c r="K352" s="55"/>
      <c r="L352" s="56"/>
      <c r="M352" s="57"/>
      <c r="N352" s="58"/>
      <c r="O352" s="57"/>
      <c r="P352" s="59"/>
      <c r="Q352" s="60"/>
      <c r="R352" s="56"/>
      <c r="S352" s="61"/>
      <c r="T352" s="62"/>
      <c r="U352" s="68"/>
      <c r="V352" s="69"/>
      <c r="W352" s="70"/>
      <c r="X352" s="71"/>
      <c r="Y352" s="72"/>
      <c r="Z352" s="70"/>
      <c r="AA352" s="139"/>
      <c r="AB352" s="113"/>
      <c r="AC352" s="114"/>
    </row>
    <row r="353" spans="1:29" ht="11.5" customHeight="1" x14ac:dyDescent="0.3">
      <c r="A353" s="77"/>
      <c r="B353" s="129"/>
      <c r="C353" s="77"/>
      <c r="D353" s="77"/>
      <c r="E353" s="108"/>
      <c r="F353" s="75"/>
      <c r="G353" s="51"/>
      <c r="H353" s="67"/>
      <c r="I353" s="53"/>
      <c r="J353" s="54"/>
      <c r="K353" s="55"/>
      <c r="L353" s="56"/>
      <c r="M353" s="57"/>
      <c r="N353" s="58"/>
      <c r="O353" s="57"/>
      <c r="P353" s="59"/>
      <c r="Q353" s="60"/>
      <c r="R353" s="56"/>
      <c r="S353" s="61"/>
      <c r="T353" s="62"/>
      <c r="U353" s="68"/>
      <c r="V353" s="68"/>
      <c r="W353" s="67"/>
      <c r="X353" s="68"/>
      <c r="Y353" s="144"/>
      <c r="Z353" s="67"/>
      <c r="AA353" s="139"/>
      <c r="AB353" s="113"/>
      <c r="AC353" s="114"/>
    </row>
    <row r="354" spans="1:29" ht="11.5" customHeight="1" x14ac:dyDescent="0.3">
      <c r="A354" s="77"/>
      <c r="B354" s="129"/>
      <c r="C354" s="77"/>
      <c r="D354" s="77"/>
      <c r="E354" s="108"/>
      <c r="F354" s="75"/>
      <c r="G354" s="51"/>
      <c r="H354" s="67"/>
      <c r="I354" s="53"/>
      <c r="J354" s="54"/>
      <c r="K354" s="55"/>
      <c r="L354" s="56"/>
      <c r="M354" s="57"/>
      <c r="N354" s="58"/>
      <c r="O354" s="57"/>
      <c r="P354" s="59"/>
      <c r="Q354" s="60"/>
      <c r="R354" s="56"/>
      <c r="S354" s="61"/>
      <c r="T354" s="62"/>
      <c r="U354" s="68"/>
      <c r="V354" s="68"/>
      <c r="W354" s="67"/>
      <c r="X354" s="68"/>
      <c r="Y354" s="144"/>
      <c r="Z354" s="67"/>
      <c r="AA354" s="139"/>
      <c r="AB354" s="113"/>
      <c r="AC354" s="114"/>
    </row>
    <row r="355" spans="1:29" ht="11.5" customHeight="1" x14ac:dyDescent="0.3">
      <c r="A355" s="77"/>
      <c r="B355" s="129"/>
      <c r="C355" s="77"/>
      <c r="D355" s="77"/>
      <c r="E355" s="108"/>
      <c r="F355" s="75"/>
      <c r="G355" s="51"/>
      <c r="H355" s="67"/>
      <c r="I355" s="53"/>
      <c r="J355" s="54"/>
      <c r="K355" s="55"/>
      <c r="L355" s="56"/>
      <c r="M355" s="57"/>
      <c r="N355" s="58"/>
      <c r="O355" s="57"/>
      <c r="P355" s="59"/>
      <c r="Q355" s="60"/>
      <c r="R355" s="56"/>
      <c r="S355" s="61"/>
      <c r="T355" s="62"/>
      <c r="U355" s="68"/>
      <c r="V355" s="68"/>
      <c r="W355" s="67"/>
      <c r="X355" s="68"/>
      <c r="Y355" s="144"/>
      <c r="Z355" s="67"/>
      <c r="AA355" s="139"/>
      <c r="AC355" s="114"/>
    </row>
    <row r="356" spans="1:29" ht="11.5" customHeight="1" x14ac:dyDescent="0.3">
      <c r="A356" s="77"/>
      <c r="B356" s="129"/>
      <c r="C356" s="77"/>
      <c r="D356" s="77"/>
      <c r="E356" s="108"/>
      <c r="F356" s="75"/>
      <c r="G356" s="51"/>
      <c r="H356" s="67"/>
      <c r="I356" s="53"/>
      <c r="J356" s="54"/>
      <c r="K356" s="55"/>
      <c r="L356" s="56"/>
      <c r="M356" s="57"/>
      <c r="N356" s="58"/>
      <c r="O356" s="57"/>
      <c r="P356" s="59"/>
      <c r="Q356" s="60"/>
      <c r="R356" s="56"/>
      <c r="S356" s="61"/>
      <c r="T356" s="62"/>
      <c r="U356" s="68"/>
      <c r="V356" s="68"/>
      <c r="W356" s="70"/>
      <c r="X356" s="71"/>
      <c r="Y356" s="78"/>
      <c r="Z356" s="70"/>
      <c r="AA356" s="138"/>
      <c r="AC356" s="114"/>
    </row>
    <row r="357" spans="1:29" ht="12" customHeight="1" x14ac:dyDescent="0.3">
      <c r="A357" s="49">
        <v>43969</v>
      </c>
      <c r="B357" s="127"/>
      <c r="C357" s="49"/>
      <c r="D357" s="49"/>
      <c r="E357" s="74" t="s">
        <v>20</v>
      </c>
      <c r="F357" s="75">
        <v>5.45</v>
      </c>
      <c r="G357" s="51">
        <v>225</v>
      </c>
      <c r="H357" s="67" t="s">
        <v>14</v>
      </c>
      <c r="I357" s="53">
        <f>G357*F357</f>
        <v>1226.25</v>
      </c>
      <c r="J357" s="79">
        <v>6.1</v>
      </c>
      <c r="K357" s="55">
        <f>(J357-F357)/F357</f>
        <v>0.11926605504587146</v>
      </c>
      <c r="L357" s="56">
        <f>J357-F357</f>
        <v>0.64999999999999947</v>
      </c>
      <c r="M357" s="57">
        <f>L357*G357</f>
        <v>146.24999999999989</v>
      </c>
      <c r="N357" s="58"/>
      <c r="O357" s="57"/>
      <c r="P357" s="59"/>
      <c r="Q357" s="60"/>
      <c r="R357" s="56"/>
      <c r="S357" s="61"/>
      <c r="T357" s="62"/>
      <c r="U357" s="71"/>
      <c r="V357" s="71"/>
      <c r="W357" s="70"/>
      <c r="X357" s="71"/>
      <c r="Y357" s="78"/>
      <c r="Z357" s="70"/>
      <c r="AA357" s="138"/>
      <c r="AC357" s="114"/>
    </row>
    <row r="358" spans="1:29" ht="12" customHeight="1" x14ac:dyDescent="0.3">
      <c r="A358" s="49">
        <v>43969</v>
      </c>
      <c r="B358" s="127"/>
      <c r="C358" s="49"/>
      <c r="D358" s="49"/>
      <c r="E358" s="74" t="s">
        <v>18</v>
      </c>
      <c r="F358" s="75">
        <v>9</v>
      </c>
      <c r="G358" s="51">
        <v>225</v>
      </c>
      <c r="H358" s="67" t="s">
        <v>14</v>
      </c>
      <c r="I358" s="53">
        <f>G358*F358</f>
        <v>2025</v>
      </c>
      <c r="J358" s="79">
        <v>12</v>
      </c>
      <c r="K358" s="55">
        <f>(J358-F358)/F358</f>
        <v>0.33333333333333331</v>
      </c>
      <c r="L358" s="56">
        <f>J358-F358</f>
        <v>3</v>
      </c>
      <c r="M358" s="57">
        <f>L358*G358</f>
        <v>675</v>
      </c>
      <c r="N358" s="58"/>
      <c r="O358" s="57"/>
      <c r="P358" s="59"/>
      <c r="Q358" s="60"/>
      <c r="R358" s="56"/>
      <c r="S358" s="61"/>
      <c r="T358" s="62"/>
      <c r="U358" s="71"/>
      <c r="V358" s="71"/>
      <c r="W358" s="70"/>
      <c r="X358" s="71"/>
      <c r="Y358" s="78"/>
      <c r="Z358" s="70"/>
      <c r="AA358" s="138"/>
      <c r="AC358" s="114"/>
    </row>
    <row r="359" spans="1:29" ht="12" customHeight="1" x14ac:dyDescent="0.3">
      <c r="A359" s="77"/>
      <c r="B359" s="129"/>
      <c r="C359" s="77"/>
      <c r="D359" s="77"/>
      <c r="E359" s="109"/>
      <c r="F359" s="75"/>
      <c r="G359" s="51"/>
      <c r="H359" s="67"/>
      <c r="I359" s="53"/>
      <c r="J359" s="79"/>
      <c r="K359" s="55"/>
      <c r="L359" s="56"/>
      <c r="M359" s="57"/>
      <c r="N359" s="58"/>
      <c r="O359" s="57"/>
      <c r="P359" s="59"/>
      <c r="Q359" s="60"/>
      <c r="R359" s="56"/>
      <c r="S359" s="61"/>
      <c r="T359" s="62"/>
      <c r="U359" s="68"/>
      <c r="V359" s="68"/>
      <c r="W359" s="70"/>
      <c r="X359" s="71"/>
      <c r="Y359" s="78"/>
      <c r="Z359" s="70"/>
      <c r="AA359" s="138"/>
      <c r="AC359" s="114"/>
    </row>
    <row r="360" spans="1:29" ht="12" customHeight="1" x14ac:dyDescent="0.3">
      <c r="A360" s="77"/>
      <c r="B360" s="129"/>
      <c r="C360" s="77"/>
      <c r="D360" s="77"/>
      <c r="E360" s="110"/>
      <c r="F360" s="75"/>
      <c r="G360" s="51"/>
      <c r="H360" s="67"/>
      <c r="I360" s="53"/>
      <c r="J360" s="79"/>
      <c r="K360" s="55"/>
      <c r="L360" s="56"/>
      <c r="M360" s="57"/>
      <c r="N360" s="58"/>
      <c r="O360" s="57"/>
      <c r="P360" s="59"/>
      <c r="Q360" s="60"/>
      <c r="R360" s="56"/>
      <c r="S360" s="61"/>
      <c r="T360" s="62"/>
      <c r="U360" s="68"/>
      <c r="V360" s="68"/>
      <c r="W360" s="70"/>
      <c r="X360" s="71"/>
      <c r="Y360" s="78"/>
      <c r="Z360" s="70"/>
      <c r="AA360" s="138"/>
      <c r="AC360" s="114"/>
    </row>
    <row r="361" spans="1:29" ht="12" customHeight="1" x14ac:dyDescent="0.3">
      <c r="A361" s="30"/>
      <c r="B361" s="131"/>
      <c r="C361" s="30"/>
      <c r="D361" s="30"/>
      <c r="E361" s="111"/>
      <c r="F361" s="81"/>
      <c r="G361" s="80"/>
      <c r="H361" s="82"/>
      <c r="I361" s="83"/>
      <c r="J361" s="84"/>
      <c r="K361" s="85"/>
      <c r="L361" s="86"/>
      <c r="M361" s="87"/>
      <c r="N361" s="88"/>
      <c r="O361" s="87"/>
      <c r="P361" s="89"/>
      <c r="Q361" s="90"/>
      <c r="R361" s="86"/>
      <c r="S361" s="91"/>
      <c r="T361" s="92"/>
      <c r="U361" s="93"/>
      <c r="V361" s="93"/>
      <c r="W361" s="31"/>
      <c r="X361" s="94"/>
      <c r="Y361" s="95"/>
      <c r="Z361" s="31"/>
      <c r="AA361" s="156"/>
      <c r="AB361" s="155"/>
      <c r="AC361" s="115"/>
    </row>
    <row r="362" spans="1:29" ht="12" customHeight="1" x14ac:dyDescent="0.3">
      <c r="E362" s="3"/>
      <c r="F362" s="96"/>
      <c r="G362" s="3"/>
      <c r="H362" s="4"/>
      <c r="I362" s="5"/>
      <c r="J362" s="5"/>
      <c r="K362" s="6"/>
      <c r="L362" s="5"/>
      <c r="M362" s="7"/>
      <c r="N362" s="7"/>
      <c r="O362" s="7"/>
      <c r="P362" s="7"/>
      <c r="Q362" s="7"/>
      <c r="R362" s="5"/>
      <c r="S362" s="5"/>
      <c r="T362" s="3"/>
      <c r="U362" s="8"/>
      <c r="V362" s="8"/>
      <c r="W362" s="4"/>
      <c r="X362" s="3"/>
      <c r="Y362" s="3"/>
      <c r="Z362" s="4"/>
      <c r="AA362" s="4"/>
    </row>
    <row r="363" spans="1:29" ht="12" customHeight="1" x14ac:dyDescent="0.3">
      <c r="E363" s="3"/>
      <c r="F363" s="96"/>
      <c r="G363" s="3"/>
      <c r="H363" s="4"/>
      <c r="I363" s="5"/>
      <c r="J363" s="5"/>
      <c r="K363" s="6"/>
      <c r="L363" s="5"/>
      <c r="M363" s="7"/>
      <c r="N363" s="7"/>
      <c r="O363" s="7"/>
      <c r="P363" s="7"/>
      <c r="Q363" s="7"/>
      <c r="R363" s="5"/>
      <c r="S363" s="5"/>
      <c r="T363" s="3"/>
      <c r="U363" s="8"/>
      <c r="V363" s="8"/>
      <c r="W363" s="4"/>
      <c r="X363" s="3"/>
      <c r="Y363" s="3"/>
      <c r="Z363" s="4"/>
      <c r="AA363" s="4"/>
    </row>
    <row r="364" spans="1:29" ht="12" customHeight="1" x14ac:dyDescent="0.3">
      <c r="E364" s="3"/>
      <c r="F364" s="96"/>
      <c r="G364" s="3"/>
      <c r="H364" s="4"/>
      <c r="I364" s="5"/>
      <c r="J364" s="5"/>
      <c r="K364" s="6"/>
      <c r="L364" s="5"/>
      <c r="M364" s="7"/>
      <c r="N364" s="7"/>
      <c r="O364" s="7"/>
      <c r="P364" s="7"/>
      <c r="Q364" s="7"/>
      <c r="R364" s="5"/>
      <c r="S364" s="5"/>
      <c r="T364" s="3"/>
      <c r="U364" s="8"/>
      <c r="V364" s="8"/>
      <c r="W364" s="4"/>
      <c r="X364" s="3"/>
      <c r="Y364" s="3"/>
      <c r="Z364" s="4"/>
      <c r="AA364" s="4"/>
    </row>
    <row r="365" spans="1:29" ht="12" customHeight="1" x14ac:dyDescent="0.3">
      <c r="E365" s="3"/>
      <c r="F365" s="96"/>
      <c r="G365" s="3"/>
      <c r="H365" s="4"/>
      <c r="I365" s="5"/>
      <c r="J365" s="5"/>
      <c r="K365" s="6"/>
      <c r="L365" s="5"/>
      <c r="M365" s="7"/>
      <c r="N365" s="7"/>
      <c r="O365" s="7"/>
      <c r="P365" s="7"/>
      <c r="Q365" s="7"/>
      <c r="R365" s="5"/>
      <c r="S365" s="5"/>
      <c r="T365" s="3"/>
      <c r="U365" s="8"/>
      <c r="V365" s="8"/>
      <c r="W365" s="4"/>
      <c r="X365" s="3"/>
      <c r="Y365" s="3"/>
      <c r="Z365" s="4"/>
      <c r="AA365" s="4"/>
    </row>
    <row r="366" spans="1:29" ht="12" customHeight="1" x14ac:dyDescent="0.3">
      <c r="E366" s="3"/>
      <c r="F366" s="96"/>
      <c r="G366" s="3"/>
      <c r="H366" s="4"/>
      <c r="I366" s="5"/>
      <c r="J366" s="5"/>
      <c r="K366" s="6"/>
      <c r="L366" s="5"/>
      <c r="M366" s="7"/>
      <c r="N366" s="7"/>
      <c r="O366" s="7"/>
      <c r="P366" s="7"/>
      <c r="Q366" s="7"/>
      <c r="R366" s="5"/>
      <c r="S366" s="5"/>
      <c r="T366" s="3"/>
      <c r="U366" s="8"/>
      <c r="V366" s="8"/>
      <c r="W366" s="4"/>
      <c r="X366" s="3"/>
      <c r="Y366" s="3"/>
      <c r="Z366" s="4"/>
      <c r="AA366" s="4"/>
    </row>
    <row r="367" spans="1:29" ht="12" customHeight="1" x14ac:dyDescent="0.3">
      <c r="E367" s="3"/>
      <c r="F367" s="96"/>
      <c r="G367" s="3"/>
      <c r="H367" s="4"/>
      <c r="I367" s="5"/>
      <c r="J367" s="5"/>
      <c r="K367" s="6"/>
      <c r="L367" s="5"/>
      <c r="M367" s="7"/>
      <c r="N367" s="7"/>
      <c r="O367" s="7"/>
      <c r="P367" s="7"/>
      <c r="Q367" s="7"/>
      <c r="R367" s="5"/>
      <c r="S367" s="5"/>
      <c r="T367" s="3"/>
      <c r="U367" s="8"/>
      <c r="V367" s="8"/>
      <c r="W367" s="4"/>
      <c r="X367" s="3"/>
      <c r="Y367" s="3"/>
      <c r="Z367" s="4"/>
      <c r="AA367" s="4"/>
    </row>
    <row r="368" spans="1:29" ht="12" customHeight="1" x14ac:dyDescent="0.3">
      <c r="F368" s="96"/>
      <c r="G368" s="3"/>
      <c r="H368" s="4"/>
      <c r="I368" s="5"/>
      <c r="J368" s="5"/>
      <c r="K368" s="6"/>
      <c r="L368" s="5"/>
      <c r="M368" s="7"/>
      <c r="N368" s="7"/>
      <c r="O368" s="7"/>
      <c r="P368" s="7"/>
      <c r="Q368" s="7"/>
      <c r="R368" s="5"/>
      <c r="S368" s="5"/>
      <c r="T368" s="3"/>
      <c r="U368" s="8"/>
      <c r="V368" s="8"/>
      <c r="W368" s="4"/>
      <c r="X368" s="3"/>
      <c r="Y368" s="3"/>
      <c r="Z368" s="4"/>
      <c r="AA368" s="4"/>
    </row>
    <row r="369" spans="5:27" ht="12" customHeight="1" x14ac:dyDescent="0.3">
      <c r="E369" s="3"/>
      <c r="F369" s="96"/>
      <c r="G369" s="3"/>
      <c r="H369" s="4"/>
      <c r="I369" s="5"/>
      <c r="J369" s="5"/>
      <c r="K369" s="6"/>
      <c r="L369" s="5"/>
      <c r="M369" s="7"/>
      <c r="N369" s="7"/>
      <c r="O369" s="7"/>
      <c r="P369" s="7"/>
      <c r="Q369" s="7"/>
      <c r="R369" s="5"/>
      <c r="S369" s="5"/>
      <c r="T369" s="3"/>
      <c r="U369" s="8"/>
      <c r="V369" s="8"/>
      <c r="W369" s="4"/>
      <c r="X369" s="3"/>
      <c r="Y369" s="3"/>
      <c r="Z369" s="4"/>
      <c r="AA369" s="4"/>
    </row>
    <row r="370" spans="5:27" ht="12" customHeight="1" x14ac:dyDescent="0.3">
      <c r="E370" s="3"/>
      <c r="F370" s="96"/>
      <c r="G370" s="3"/>
      <c r="H370" s="4"/>
      <c r="I370" s="5"/>
      <c r="J370" s="5"/>
      <c r="K370" s="6"/>
      <c r="L370" s="5"/>
      <c r="M370" s="7"/>
      <c r="N370" s="7"/>
      <c r="O370" s="7"/>
      <c r="P370" s="7"/>
      <c r="Q370" s="7"/>
      <c r="R370" s="5"/>
      <c r="S370" s="5"/>
      <c r="T370" s="3"/>
      <c r="U370" s="8"/>
      <c r="V370" s="8"/>
      <c r="W370" s="4"/>
      <c r="X370" s="3"/>
      <c r="Y370" s="3"/>
      <c r="Z370" s="4"/>
      <c r="AA370" s="4"/>
    </row>
    <row r="371" spans="5:27" ht="12" customHeight="1" x14ac:dyDescent="0.3">
      <c r="E371" s="3"/>
      <c r="F371" s="96"/>
      <c r="G371" s="3"/>
      <c r="H371" s="4"/>
      <c r="I371" s="5"/>
      <c r="J371" s="5"/>
      <c r="K371" s="6"/>
      <c r="L371" s="5"/>
      <c r="M371" s="7"/>
      <c r="N371" s="7"/>
      <c r="O371" s="7"/>
      <c r="P371" s="7"/>
      <c r="Q371" s="7"/>
      <c r="R371" s="5"/>
      <c r="S371" s="5"/>
      <c r="T371" s="3"/>
      <c r="U371" s="8"/>
      <c r="V371" s="8"/>
      <c r="W371" s="4"/>
      <c r="X371" s="3"/>
      <c r="Y371" s="3"/>
      <c r="Z371" s="4"/>
      <c r="AA371" s="4"/>
    </row>
    <row r="372" spans="5:27" ht="12" customHeight="1" x14ac:dyDescent="0.3">
      <c r="E372" s="3"/>
      <c r="F372" s="96"/>
      <c r="G372" s="3"/>
      <c r="H372" s="4"/>
      <c r="I372" s="5"/>
      <c r="J372" s="5"/>
      <c r="K372" s="6"/>
      <c r="L372" s="5"/>
      <c r="M372" s="7"/>
      <c r="N372" s="7"/>
      <c r="O372" s="7"/>
      <c r="P372" s="7"/>
      <c r="Q372" s="7"/>
      <c r="R372" s="5"/>
      <c r="S372" s="5"/>
      <c r="T372" s="3"/>
      <c r="U372" s="8"/>
      <c r="V372" s="8"/>
      <c r="W372" s="4"/>
      <c r="X372" s="3"/>
      <c r="Y372" s="3"/>
      <c r="Z372" s="4"/>
      <c r="AA372" s="4"/>
    </row>
    <row r="373" spans="5:27" ht="12" customHeight="1" x14ac:dyDescent="0.3">
      <c r="E373" s="3"/>
      <c r="F373" s="96"/>
      <c r="G373" s="3"/>
      <c r="H373" s="4"/>
      <c r="I373" s="5"/>
      <c r="J373" s="5"/>
      <c r="K373" s="6"/>
      <c r="L373" s="5"/>
      <c r="M373" s="7"/>
      <c r="N373" s="7"/>
      <c r="O373" s="7"/>
      <c r="P373" s="7"/>
      <c r="Q373" s="7"/>
      <c r="R373" s="5"/>
      <c r="S373" s="5"/>
      <c r="T373" s="3"/>
      <c r="U373" s="8"/>
      <c r="V373" s="8"/>
      <c r="W373" s="4"/>
      <c r="X373" s="3"/>
      <c r="Y373" s="3"/>
      <c r="Z373" s="4"/>
      <c r="AA373" s="4"/>
    </row>
    <row r="374" spans="5:27" ht="12" customHeight="1" x14ac:dyDescent="0.3">
      <c r="E374" s="3"/>
      <c r="F374" s="96"/>
      <c r="G374" s="3"/>
      <c r="H374" s="4"/>
      <c r="I374" s="5"/>
      <c r="J374" s="5"/>
      <c r="K374" s="6"/>
      <c r="L374" s="5"/>
      <c r="M374" s="7"/>
      <c r="N374" s="7"/>
      <c r="O374" s="7"/>
      <c r="P374" s="7"/>
      <c r="Q374" s="7"/>
      <c r="R374" s="5"/>
      <c r="S374" s="5"/>
      <c r="T374" s="3"/>
      <c r="U374" s="8"/>
      <c r="V374" s="8"/>
      <c r="W374" s="4"/>
      <c r="X374" s="3"/>
      <c r="Y374" s="3"/>
      <c r="Z374" s="4"/>
      <c r="AA374" s="4"/>
    </row>
    <row r="375" spans="5:27" ht="12" customHeight="1" x14ac:dyDescent="0.3">
      <c r="E375" s="3"/>
      <c r="F375" s="96"/>
      <c r="G375" s="3"/>
      <c r="H375" s="4"/>
      <c r="I375" s="5"/>
      <c r="J375" s="5"/>
      <c r="K375" s="6"/>
      <c r="L375" s="5"/>
      <c r="M375" s="7"/>
      <c r="N375" s="7"/>
      <c r="O375" s="7"/>
      <c r="P375" s="7"/>
      <c r="Q375" s="7"/>
      <c r="R375" s="5"/>
      <c r="S375" s="5"/>
      <c r="T375" s="3"/>
      <c r="U375" s="8"/>
      <c r="V375" s="8"/>
      <c r="W375" s="4"/>
      <c r="X375" s="3"/>
      <c r="Y375" s="3"/>
      <c r="Z375" s="4"/>
      <c r="AA375" s="4"/>
    </row>
    <row r="376" spans="5:27" ht="12" customHeight="1" x14ac:dyDescent="0.3">
      <c r="E376" s="3"/>
      <c r="F376" s="96"/>
      <c r="G376" s="3"/>
      <c r="H376" s="4"/>
      <c r="I376" s="5"/>
      <c r="J376" s="5"/>
      <c r="K376" s="6"/>
      <c r="L376" s="5"/>
      <c r="M376" s="7"/>
      <c r="N376" s="7"/>
      <c r="O376" s="7"/>
      <c r="P376" s="7"/>
      <c r="Q376" s="7"/>
      <c r="R376" s="5"/>
      <c r="S376" s="5"/>
      <c r="T376" s="3"/>
      <c r="U376" s="8"/>
      <c r="V376" s="8"/>
      <c r="W376" s="4"/>
      <c r="X376" s="3"/>
      <c r="Y376" s="3"/>
      <c r="Z376" s="4"/>
      <c r="AA376" s="4"/>
    </row>
    <row r="377" spans="5:27" ht="12" customHeight="1" x14ac:dyDescent="0.3">
      <c r="E377" s="3"/>
      <c r="F377" s="96"/>
      <c r="G377" s="3"/>
      <c r="H377" s="4"/>
      <c r="I377" s="5"/>
      <c r="J377" s="5"/>
      <c r="K377" s="6"/>
      <c r="L377" s="5"/>
      <c r="M377" s="7"/>
      <c r="N377" s="7"/>
      <c r="O377" s="7"/>
      <c r="P377" s="7"/>
      <c r="Q377" s="7"/>
      <c r="R377" s="5"/>
      <c r="S377" s="5"/>
      <c r="T377" s="3"/>
      <c r="U377" s="8"/>
      <c r="V377" s="8"/>
      <c r="W377" s="4"/>
      <c r="X377" s="3"/>
      <c r="Y377" s="3"/>
      <c r="Z377" s="4"/>
      <c r="AA377" s="4"/>
    </row>
    <row r="378" spans="5:27" ht="12" customHeight="1" x14ac:dyDescent="0.3">
      <c r="E378" s="3"/>
      <c r="F378" s="96"/>
      <c r="G378" s="3"/>
      <c r="H378" s="4"/>
      <c r="I378" s="5"/>
      <c r="J378" s="5"/>
      <c r="K378" s="6"/>
      <c r="L378" s="5"/>
      <c r="M378" s="7"/>
      <c r="N378" s="7"/>
      <c r="O378" s="7"/>
      <c r="P378" s="7"/>
      <c r="Q378" s="7"/>
      <c r="R378" s="5"/>
      <c r="S378" s="5"/>
      <c r="T378" s="3"/>
      <c r="U378" s="8"/>
      <c r="V378" s="8"/>
      <c r="W378" s="4"/>
      <c r="X378" s="3"/>
      <c r="Y378" s="3"/>
      <c r="Z378" s="4"/>
      <c r="AA378" s="4"/>
    </row>
    <row r="379" spans="5:27" ht="12" customHeight="1" x14ac:dyDescent="0.3">
      <c r="E379" s="3"/>
      <c r="F379" s="96"/>
      <c r="G379" s="3"/>
      <c r="H379" s="4"/>
      <c r="I379" s="5"/>
      <c r="J379" s="5"/>
      <c r="K379" s="6"/>
      <c r="L379" s="5"/>
      <c r="M379" s="7"/>
      <c r="N379" s="7"/>
      <c r="O379" s="7"/>
      <c r="P379" s="7"/>
      <c r="Q379" s="7"/>
      <c r="R379" s="5"/>
      <c r="S379" s="5"/>
      <c r="T379" s="3"/>
      <c r="U379" s="8"/>
      <c r="V379" s="8"/>
      <c r="W379" s="4"/>
      <c r="X379" s="3"/>
      <c r="Y379" s="3"/>
      <c r="Z379" s="4"/>
      <c r="AA379" s="4"/>
    </row>
    <row r="380" spans="5:27" ht="12" customHeight="1" x14ac:dyDescent="0.3">
      <c r="E380" s="3"/>
      <c r="F380" s="96"/>
      <c r="G380" s="3"/>
      <c r="H380" s="4"/>
      <c r="I380" s="5"/>
      <c r="J380" s="5"/>
      <c r="K380" s="6"/>
      <c r="L380" s="5"/>
      <c r="M380" s="7"/>
      <c r="N380" s="7"/>
      <c r="O380" s="7"/>
      <c r="P380" s="7"/>
      <c r="Q380" s="7"/>
      <c r="R380" s="5"/>
      <c r="S380" s="5"/>
      <c r="T380" s="3"/>
      <c r="U380" s="8"/>
      <c r="V380" s="8"/>
      <c r="W380" s="4"/>
      <c r="X380" s="3"/>
      <c r="Y380" s="3"/>
      <c r="Z380" s="4"/>
      <c r="AA380" s="4"/>
    </row>
    <row r="381" spans="5:27" ht="12" customHeight="1" x14ac:dyDescent="0.3">
      <c r="E381" s="3"/>
      <c r="F381" s="96"/>
      <c r="G381" s="3"/>
      <c r="H381" s="4"/>
      <c r="I381" s="5"/>
      <c r="J381" s="5"/>
      <c r="K381" s="6"/>
      <c r="L381" s="5"/>
      <c r="M381" s="7"/>
      <c r="N381" s="7"/>
      <c r="O381" s="7"/>
      <c r="P381" s="7"/>
      <c r="Q381" s="7"/>
      <c r="R381" s="5"/>
      <c r="S381" s="5"/>
      <c r="T381" s="3"/>
      <c r="U381" s="8"/>
      <c r="V381" s="8"/>
      <c r="W381" s="4"/>
      <c r="X381" s="3"/>
      <c r="Y381" s="3"/>
      <c r="Z381" s="4"/>
      <c r="AA381" s="4"/>
    </row>
    <row r="382" spans="5:27" ht="12" customHeight="1" x14ac:dyDescent="0.3">
      <c r="E382" s="3"/>
      <c r="F382" s="96"/>
      <c r="G382" s="3"/>
      <c r="H382" s="4"/>
      <c r="I382" s="5"/>
      <c r="J382" s="5"/>
      <c r="K382" s="6"/>
      <c r="L382" s="5"/>
      <c r="M382" s="7"/>
      <c r="N382" s="7"/>
      <c r="O382" s="7"/>
      <c r="P382" s="7"/>
      <c r="Q382" s="7"/>
      <c r="R382" s="5"/>
      <c r="S382" s="5"/>
      <c r="T382" s="3"/>
      <c r="U382" s="8"/>
      <c r="V382" s="8"/>
      <c r="W382" s="4"/>
      <c r="X382" s="3"/>
      <c r="Y382" s="3"/>
      <c r="Z382" s="4"/>
      <c r="AA382" s="4"/>
    </row>
    <row r="383" spans="5:27" ht="12" customHeight="1" x14ac:dyDescent="0.3">
      <c r="E383" s="3"/>
      <c r="F383" s="96"/>
      <c r="G383" s="3"/>
      <c r="H383" s="4"/>
      <c r="I383" s="5"/>
      <c r="J383" s="5"/>
      <c r="K383" s="6"/>
      <c r="L383" s="5"/>
      <c r="M383" s="7"/>
      <c r="N383" s="7"/>
      <c r="O383" s="7"/>
      <c r="P383" s="7"/>
      <c r="Q383" s="7"/>
      <c r="R383" s="5"/>
      <c r="S383" s="5"/>
      <c r="T383" s="3"/>
      <c r="U383" s="8"/>
      <c r="V383" s="8"/>
      <c r="W383" s="4"/>
      <c r="X383" s="3"/>
      <c r="Y383" s="3"/>
      <c r="Z383" s="4"/>
      <c r="AA383" s="4"/>
    </row>
    <row r="384" spans="5:27" ht="12" customHeight="1" x14ac:dyDescent="0.3">
      <c r="E384" s="3"/>
      <c r="F384" s="96"/>
      <c r="G384" s="3"/>
      <c r="H384" s="4"/>
      <c r="I384" s="5"/>
      <c r="J384" s="5"/>
      <c r="K384" s="6"/>
      <c r="L384" s="5"/>
      <c r="M384" s="7"/>
      <c r="N384" s="7"/>
      <c r="O384" s="7"/>
      <c r="P384" s="7"/>
      <c r="Q384" s="7"/>
      <c r="R384" s="5"/>
      <c r="S384" s="5"/>
      <c r="T384" s="3"/>
      <c r="U384" s="8"/>
      <c r="V384" s="8"/>
      <c r="W384" s="4"/>
      <c r="X384" s="3"/>
      <c r="Y384" s="3"/>
      <c r="Z384" s="4"/>
      <c r="AA384" s="4"/>
    </row>
    <row r="385" spans="5:27" ht="12" customHeight="1" x14ac:dyDescent="0.3">
      <c r="E385" s="3"/>
      <c r="F385" s="96"/>
      <c r="G385" s="3"/>
      <c r="H385" s="4"/>
      <c r="I385" s="5"/>
      <c r="J385" s="5"/>
      <c r="K385" s="6"/>
      <c r="L385" s="5"/>
      <c r="M385" s="7"/>
      <c r="N385" s="7"/>
      <c r="O385" s="7"/>
      <c r="P385" s="7"/>
      <c r="Q385" s="7"/>
      <c r="R385" s="5"/>
      <c r="S385" s="5"/>
      <c r="T385" s="3"/>
      <c r="U385" s="8"/>
      <c r="V385" s="8"/>
      <c r="W385" s="4"/>
      <c r="X385" s="3"/>
      <c r="Y385" s="3"/>
      <c r="Z385" s="4"/>
      <c r="AA385" s="4"/>
    </row>
    <row r="386" spans="5:27" ht="12" customHeight="1" x14ac:dyDescent="0.3">
      <c r="E386" s="3"/>
      <c r="F386" s="96"/>
      <c r="G386" s="3"/>
      <c r="H386" s="4"/>
      <c r="I386" s="5"/>
      <c r="J386" s="5"/>
      <c r="K386" s="6"/>
      <c r="L386" s="5"/>
      <c r="M386" s="7"/>
      <c r="N386" s="7"/>
      <c r="O386" s="7"/>
      <c r="P386" s="7"/>
      <c r="Q386" s="7"/>
      <c r="R386" s="5"/>
      <c r="S386" s="5"/>
      <c r="T386" s="3"/>
      <c r="U386" s="8"/>
      <c r="V386" s="8"/>
      <c r="W386" s="4"/>
      <c r="X386" s="3"/>
      <c r="Y386" s="3"/>
      <c r="Z386" s="4"/>
      <c r="AA386" s="4"/>
    </row>
    <row r="387" spans="5:27" ht="12" customHeight="1" x14ac:dyDescent="0.3">
      <c r="E387" s="3"/>
      <c r="F387" s="96"/>
      <c r="G387" s="3"/>
      <c r="H387" s="4"/>
      <c r="I387" s="5"/>
      <c r="J387" s="5"/>
      <c r="K387" s="6"/>
      <c r="L387" s="5"/>
      <c r="M387" s="7"/>
      <c r="N387" s="7"/>
      <c r="O387" s="7"/>
      <c r="P387" s="7"/>
      <c r="Q387" s="7"/>
      <c r="R387" s="5"/>
      <c r="S387" s="5"/>
      <c r="T387" s="3"/>
      <c r="U387" s="8"/>
      <c r="V387" s="8"/>
      <c r="W387" s="4"/>
      <c r="X387" s="3"/>
      <c r="Y387" s="3"/>
      <c r="Z387" s="4"/>
      <c r="AA387" s="4"/>
    </row>
    <row r="388" spans="5:27" ht="12" customHeight="1" x14ac:dyDescent="0.3">
      <c r="E388" s="3"/>
      <c r="F388" s="96"/>
      <c r="G388" s="3"/>
      <c r="H388" s="4"/>
      <c r="I388" s="5"/>
      <c r="J388" s="5"/>
      <c r="K388" s="6"/>
      <c r="L388" s="5"/>
      <c r="M388" s="7"/>
      <c r="N388" s="7"/>
      <c r="O388" s="7"/>
      <c r="P388" s="7"/>
      <c r="Q388" s="7"/>
      <c r="R388" s="5"/>
      <c r="S388" s="5"/>
      <c r="T388" s="3"/>
      <c r="U388" s="8"/>
      <c r="V388" s="8"/>
      <c r="W388" s="4"/>
      <c r="X388" s="3"/>
      <c r="Y388" s="3"/>
      <c r="Z388" s="4"/>
      <c r="AA388" s="4"/>
    </row>
    <row r="389" spans="5:27" ht="12" customHeight="1" x14ac:dyDescent="0.3">
      <c r="E389" s="3"/>
      <c r="F389" s="96"/>
      <c r="G389" s="3"/>
      <c r="H389" s="4"/>
      <c r="I389" s="5"/>
      <c r="J389" s="5"/>
      <c r="K389" s="6"/>
      <c r="L389" s="5"/>
      <c r="M389" s="7"/>
      <c r="N389" s="7"/>
      <c r="O389" s="7"/>
      <c r="P389" s="7"/>
      <c r="Q389" s="7"/>
      <c r="R389" s="5"/>
      <c r="S389" s="5"/>
      <c r="T389" s="3"/>
      <c r="U389" s="8"/>
      <c r="V389" s="8"/>
      <c r="W389" s="4"/>
      <c r="X389" s="3"/>
      <c r="Y389" s="3"/>
      <c r="Z389" s="4"/>
      <c r="AA389" s="4"/>
    </row>
    <row r="390" spans="5:27" ht="12" customHeight="1" x14ac:dyDescent="0.3">
      <c r="E390" s="3"/>
      <c r="F390" s="96"/>
      <c r="G390" s="3"/>
      <c r="H390" s="4"/>
      <c r="I390" s="5"/>
      <c r="J390" s="5"/>
      <c r="K390" s="6"/>
      <c r="L390" s="5"/>
      <c r="M390" s="7"/>
      <c r="N390" s="7"/>
      <c r="O390" s="7"/>
      <c r="P390" s="7"/>
      <c r="Q390" s="7"/>
      <c r="R390" s="5"/>
      <c r="S390" s="5"/>
      <c r="T390" s="3"/>
      <c r="U390" s="8"/>
      <c r="V390" s="8"/>
      <c r="W390" s="4"/>
      <c r="X390" s="3"/>
      <c r="Y390" s="3"/>
      <c r="Z390" s="4"/>
      <c r="AA390" s="4"/>
    </row>
    <row r="391" spans="5:27" ht="12" customHeight="1" x14ac:dyDescent="0.3">
      <c r="E391" s="3"/>
      <c r="F391" s="96"/>
      <c r="G391" s="3"/>
      <c r="H391" s="4"/>
      <c r="I391" s="5"/>
      <c r="J391" s="5"/>
      <c r="K391" s="6"/>
      <c r="L391" s="5"/>
      <c r="M391" s="7"/>
      <c r="N391" s="7"/>
      <c r="O391" s="7"/>
      <c r="P391" s="7"/>
      <c r="Q391" s="7"/>
      <c r="R391" s="5"/>
      <c r="S391" s="5"/>
      <c r="T391" s="3"/>
      <c r="U391" s="8"/>
      <c r="V391" s="8"/>
      <c r="W391" s="4"/>
      <c r="X391" s="3"/>
      <c r="Y391" s="3"/>
      <c r="Z391" s="4"/>
      <c r="AA391" s="4"/>
    </row>
    <row r="392" spans="5:27" ht="12" customHeight="1" x14ac:dyDescent="0.3">
      <c r="E392" s="3"/>
      <c r="F392" s="96"/>
      <c r="G392" s="3"/>
      <c r="H392" s="4"/>
      <c r="I392" s="5"/>
      <c r="J392" s="5"/>
      <c r="K392" s="6"/>
      <c r="L392" s="5"/>
      <c r="M392" s="7"/>
      <c r="N392" s="7"/>
      <c r="O392" s="7"/>
      <c r="P392" s="7"/>
      <c r="Q392" s="7"/>
      <c r="R392" s="5"/>
      <c r="S392" s="5"/>
      <c r="T392" s="3"/>
      <c r="U392" s="8"/>
      <c r="V392" s="8"/>
      <c r="W392" s="4"/>
      <c r="X392" s="3"/>
      <c r="Y392" s="3"/>
      <c r="Z392" s="4"/>
      <c r="AA392" s="4"/>
    </row>
    <row r="393" spans="5:27" ht="12" customHeight="1" x14ac:dyDescent="0.3">
      <c r="E393" s="3"/>
      <c r="F393" s="96"/>
      <c r="G393" s="3"/>
      <c r="H393" s="4"/>
      <c r="I393" s="5"/>
      <c r="J393" s="5"/>
      <c r="K393" s="6"/>
      <c r="L393" s="5"/>
      <c r="M393" s="7"/>
      <c r="N393" s="7"/>
      <c r="O393" s="7"/>
      <c r="P393" s="7"/>
      <c r="Q393" s="7"/>
      <c r="R393" s="5"/>
      <c r="S393" s="5"/>
      <c r="T393" s="3"/>
      <c r="U393" s="8"/>
      <c r="V393" s="8"/>
      <c r="W393" s="4"/>
      <c r="X393" s="3"/>
      <c r="Y393" s="3"/>
      <c r="Z393" s="4"/>
      <c r="AA393" s="4"/>
    </row>
    <row r="394" spans="5:27" ht="12" customHeight="1" x14ac:dyDescent="0.3">
      <c r="E394" s="3"/>
      <c r="F394" s="96"/>
      <c r="G394" s="3"/>
      <c r="H394" s="4"/>
      <c r="I394" s="5"/>
      <c r="J394" s="5"/>
      <c r="K394" s="6"/>
      <c r="L394" s="5"/>
      <c r="M394" s="7"/>
      <c r="N394" s="7"/>
      <c r="O394" s="7"/>
      <c r="P394" s="7"/>
      <c r="Q394" s="7"/>
      <c r="R394" s="5"/>
      <c r="S394" s="5"/>
      <c r="T394" s="3"/>
      <c r="U394" s="8"/>
      <c r="V394" s="8"/>
      <c r="W394" s="4"/>
      <c r="X394" s="3"/>
      <c r="Y394" s="3"/>
      <c r="Z394" s="4"/>
      <c r="AA394" s="4"/>
    </row>
    <row r="395" spans="5:27" ht="12" customHeight="1" x14ac:dyDescent="0.3">
      <c r="E395" s="3"/>
      <c r="F395" s="96"/>
      <c r="G395" s="3"/>
      <c r="H395" s="4"/>
      <c r="I395" s="5"/>
      <c r="J395" s="5"/>
      <c r="K395" s="6"/>
      <c r="L395" s="5"/>
      <c r="M395" s="7"/>
      <c r="N395" s="7"/>
      <c r="O395" s="7"/>
      <c r="P395" s="7"/>
      <c r="Q395" s="7"/>
      <c r="R395" s="5"/>
      <c r="S395" s="5"/>
      <c r="T395" s="3"/>
      <c r="U395" s="8"/>
      <c r="V395" s="8"/>
      <c r="W395" s="4"/>
      <c r="X395" s="3"/>
      <c r="Y395" s="3"/>
      <c r="Z395" s="4"/>
      <c r="AA395" s="4"/>
    </row>
    <row r="396" spans="5:27" ht="12" customHeight="1" x14ac:dyDescent="0.3">
      <c r="E396" s="3"/>
      <c r="F396" s="96"/>
      <c r="G396" s="3"/>
      <c r="H396" s="4"/>
      <c r="I396" s="5"/>
      <c r="J396" s="5"/>
      <c r="K396" s="6"/>
      <c r="L396" s="5"/>
      <c r="M396" s="7"/>
      <c r="N396" s="7"/>
      <c r="O396" s="7"/>
      <c r="P396" s="7"/>
      <c r="Q396" s="7"/>
      <c r="R396" s="5"/>
      <c r="S396" s="5"/>
      <c r="T396" s="3"/>
      <c r="U396" s="8"/>
      <c r="V396" s="8"/>
      <c r="W396" s="4"/>
      <c r="X396" s="3"/>
      <c r="Y396" s="3"/>
      <c r="Z396" s="4"/>
      <c r="AA396" s="4"/>
    </row>
    <row r="397" spans="5:27" ht="12" customHeight="1" x14ac:dyDescent="0.3">
      <c r="E397" s="3"/>
      <c r="F397" s="96"/>
      <c r="G397" s="3"/>
      <c r="H397" s="4"/>
      <c r="I397" s="5"/>
      <c r="J397" s="5"/>
      <c r="K397" s="6"/>
      <c r="L397" s="5"/>
      <c r="M397" s="7"/>
      <c r="N397" s="7"/>
      <c r="O397" s="7"/>
      <c r="P397" s="7"/>
      <c r="Q397" s="7"/>
      <c r="R397" s="5"/>
      <c r="S397" s="5"/>
      <c r="T397" s="3"/>
      <c r="U397" s="8"/>
      <c r="V397" s="8"/>
      <c r="W397" s="4"/>
      <c r="X397" s="3"/>
      <c r="Y397" s="3"/>
      <c r="Z397" s="4"/>
      <c r="AA397" s="4"/>
    </row>
    <row r="398" spans="5:27" ht="12" customHeight="1" x14ac:dyDescent="0.3">
      <c r="E398" s="3"/>
      <c r="F398" s="96"/>
      <c r="G398" s="3"/>
      <c r="H398" s="4"/>
      <c r="I398" s="5"/>
      <c r="J398" s="5"/>
      <c r="K398" s="6"/>
      <c r="L398" s="5"/>
      <c r="M398" s="7"/>
      <c r="N398" s="7"/>
      <c r="O398" s="7"/>
      <c r="P398" s="7"/>
      <c r="Q398" s="7"/>
      <c r="R398" s="5"/>
      <c r="S398" s="5"/>
      <c r="T398" s="3"/>
      <c r="U398" s="8"/>
      <c r="V398" s="8"/>
      <c r="W398" s="4"/>
      <c r="X398" s="3"/>
      <c r="Y398" s="3"/>
      <c r="Z398" s="4"/>
      <c r="AA398" s="4"/>
    </row>
    <row r="399" spans="5:27" ht="12" customHeight="1" x14ac:dyDescent="0.3">
      <c r="E399" s="3"/>
      <c r="F399" s="96"/>
      <c r="G399" s="3"/>
      <c r="H399" s="4"/>
      <c r="I399" s="5"/>
      <c r="J399" s="5"/>
      <c r="K399" s="6"/>
      <c r="L399" s="5"/>
      <c r="M399" s="7"/>
      <c r="N399" s="7"/>
      <c r="O399" s="7"/>
      <c r="P399" s="7"/>
      <c r="Q399" s="7"/>
      <c r="R399" s="5"/>
      <c r="S399" s="5"/>
      <c r="T399" s="3"/>
      <c r="U399" s="8"/>
      <c r="V399" s="8"/>
      <c r="W399" s="4"/>
      <c r="X399" s="3"/>
      <c r="Y399" s="3"/>
      <c r="Z399" s="4"/>
      <c r="AA399" s="4"/>
    </row>
    <row r="400" spans="5:27" ht="12" customHeight="1" x14ac:dyDescent="0.3">
      <c r="E400" s="3"/>
      <c r="F400" s="96"/>
      <c r="G400" s="3"/>
      <c r="H400" s="4"/>
      <c r="I400" s="5"/>
      <c r="J400" s="5"/>
      <c r="K400" s="6"/>
      <c r="L400" s="5"/>
      <c r="M400" s="7"/>
      <c r="N400" s="7"/>
      <c r="O400" s="7"/>
      <c r="P400" s="7"/>
      <c r="Q400" s="7"/>
      <c r="R400" s="5"/>
      <c r="S400" s="5"/>
      <c r="T400" s="3"/>
      <c r="U400" s="8"/>
      <c r="V400" s="8"/>
      <c r="W400" s="4"/>
      <c r="X400" s="3"/>
      <c r="Y400" s="3"/>
      <c r="Z400" s="4"/>
      <c r="AA400" s="4"/>
    </row>
    <row r="401" spans="5:27" ht="12" customHeight="1" x14ac:dyDescent="0.3">
      <c r="E401" s="3"/>
      <c r="F401" s="96"/>
      <c r="G401" s="3"/>
      <c r="H401" s="4"/>
      <c r="I401" s="5"/>
      <c r="J401" s="5"/>
      <c r="K401" s="6"/>
      <c r="L401" s="5"/>
      <c r="M401" s="7"/>
      <c r="N401" s="7"/>
      <c r="O401" s="7"/>
      <c r="P401" s="7"/>
      <c r="Q401" s="7"/>
      <c r="R401" s="5"/>
      <c r="S401" s="5"/>
      <c r="T401" s="3"/>
      <c r="U401" s="8"/>
      <c r="V401" s="8"/>
      <c r="W401" s="4"/>
      <c r="X401" s="3"/>
      <c r="Y401" s="3"/>
      <c r="Z401" s="4"/>
      <c r="AA401" s="4"/>
    </row>
    <row r="402" spans="5:27" ht="12" customHeight="1" x14ac:dyDescent="0.3">
      <c r="E402" s="3"/>
      <c r="F402" s="96"/>
      <c r="G402" s="3"/>
      <c r="H402" s="4"/>
      <c r="I402" s="5"/>
      <c r="J402" s="5"/>
      <c r="K402" s="6"/>
      <c r="L402" s="5"/>
      <c r="M402" s="7"/>
      <c r="N402" s="7"/>
      <c r="O402" s="7"/>
      <c r="P402" s="7"/>
      <c r="Q402" s="7"/>
      <c r="R402" s="5"/>
      <c r="S402" s="5"/>
      <c r="T402" s="3"/>
      <c r="U402" s="8"/>
      <c r="V402" s="8"/>
      <c r="W402" s="4"/>
      <c r="X402" s="3"/>
      <c r="Y402" s="3"/>
      <c r="Z402" s="4"/>
      <c r="AA402" s="4"/>
    </row>
    <row r="403" spans="5:27" ht="12" customHeight="1" x14ac:dyDescent="0.3">
      <c r="E403" s="3"/>
      <c r="F403" s="96"/>
      <c r="G403" s="3"/>
      <c r="H403" s="4"/>
      <c r="I403" s="5"/>
      <c r="J403" s="5"/>
      <c r="K403" s="6"/>
      <c r="L403" s="5"/>
      <c r="M403" s="7"/>
      <c r="N403" s="7"/>
      <c r="O403" s="7"/>
      <c r="P403" s="7"/>
      <c r="Q403" s="7"/>
      <c r="R403" s="5"/>
      <c r="S403" s="5"/>
      <c r="T403" s="3"/>
      <c r="U403" s="8"/>
      <c r="V403" s="8"/>
      <c r="W403" s="4"/>
      <c r="X403" s="3"/>
      <c r="Y403" s="3"/>
      <c r="Z403" s="4"/>
      <c r="AA403" s="4"/>
    </row>
    <row r="404" spans="5:27" ht="12" customHeight="1" x14ac:dyDescent="0.3">
      <c r="E404" s="3"/>
      <c r="F404" s="96"/>
      <c r="G404" s="3"/>
      <c r="H404" s="4"/>
      <c r="I404" s="5"/>
      <c r="J404" s="5"/>
      <c r="K404" s="6"/>
      <c r="L404" s="5"/>
      <c r="M404" s="7"/>
      <c r="N404" s="7"/>
      <c r="O404" s="7"/>
      <c r="P404" s="7"/>
      <c r="Q404" s="7"/>
      <c r="R404" s="5"/>
      <c r="S404" s="5"/>
      <c r="T404" s="3"/>
      <c r="U404" s="8"/>
      <c r="V404" s="8"/>
      <c r="W404" s="4"/>
      <c r="X404" s="3"/>
      <c r="Y404" s="3"/>
      <c r="Z404" s="4"/>
      <c r="AA404" s="4"/>
    </row>
    <row r="405" spans="5:27" ht="12" customHeight="1" x14ac:dyDescent="0.3">
      <c r="E405" s="3"/>
      <c r="F405" s="96"/>
      <c r="G405" s="3"/>
      <c r="H405" s="4"/>
      <c r="I405" s="5"/>
      <c r="J405" s="5"/>
      <c r="K405" s="6"/>
      <c r="L405" s="5"/>
      <c r="M405" s="7"/>
      <c r="N405" s="7"/>
      <c r="O405" s="7"/>
      <c r="P405" s="7"/>
      <c r="Q405" s="7"/>
      <c r="R405" s="5"/>
      <c r="S405" s="5"/>
      <c r="T405" s="3"/>
      <c r="U405" s="8"/>
      <c r="V405" s="8"/>
      <c r="W405" s="4"/>
      <c r="X405" s="3"/>
      <c r="Y405" s="3"/>
      <c r="Z405" s="4"/>
      <c r="AA405" s="4"/>
    </row>
    <row r="406" spans="5:27" ht="12" customHeight="1" x14ac:dyDescent="0.3">
      <c r="E406" s="3"/>
      <c r="F406" s="96"/>
      <c r="G406" s="3"/>
      <c r="H406" s="4"/>
      <c r="I406" s="5"/>
      <c r="J406" s="5"/>
      <c r="K406" s="6"/>
      <c r="L406" s="5"/>
      <c r="M406" s="7"/>
      <c r="N406" s="7"/>
      <c r="O406" s="7"/>
      <c r="P406" s="7"/>
      <c r="Q406" s="7"/>
      <c r="R406" s="5"/>
      <c r="S406" s="5"/>
      <c r="T406" s="3"/>
      <c r="U406" s="8"/>
      <c r="V406" s="8"/>
      <c r="W406" s="4"/>
      <c r="X406" s="3"/>
      <c r="Y406" s="3"/>
      <c r="Z406" s="4"/>
      <c r="AA406" s="4"/>
    </row>
    <row r="407" spans="5:27" ht="12" customHeight="1" x14ac:dyDescent="0.3">
      <c r="E407" s="3"/>
      <c r="F407" s="96"/>
      <c r="G407" s="3"/>
      <c r="H407" s="4"/>
      <c r="I407" s="5"/>
      <c r="J407" s="5"/>
      <c r="K407" s="6"/>
      <c r="L407" s="5"/>
      <c r="M407" s="7"/>
      <c r="N407" s="7"/>
      <c r="O407" s="7"/>
      <c r="P407" s="7"/>
      <c r="Q407" s="7"/>
      <c r="R407" s="5"/>
      <c r="S407" s="5"/>
      <c r="T407" s="3"/>
      <c r="U407" s="8"/>
      <c r="V407" s="8"/>
      <c r="W407" s="4"/>
      <c r="X407" s="3"/>
      <c r="Y407" s="3"/>
      <c r="Z407" s="4"/>
      <c r="AA407" s="4"/>
    </row>
    <row r="408" spans="5:27" ht="12" customHeight="1" x14ac:dyDescent="0.3">
      <c r="E408" s="3"/>
      <c r="F408" s="96"/>
      <c r="G408" s="3"/>
      <c r="H408" s="4"/>
      <c r="I408" s="5"/>
      <c r="J408" s="5"/>
      <c r="K408" s="6"/>
      <c r="L408" s="5"/>
      <c r="M408" s="7"/>
      <c r="N408" s="7"/>
      <c r="O408" s="7"/>
      <c r="P408" s="7"/>
      <c r="Q408" s="7"/>
      <c r="R408" s="5"/>
      <c r="S408" s="5"/>
      <c r="T408" s="3"/>
      <c r="U408" s="8"/>
      <c r="V408" s="8"/>
      <c r="W408" s="4"/>
      <c r="X408" s="3"/>
      <c r="Y408" s="3"/>
      <c r="Z408" s="4"/>
      <c r="AA408" s="4"/>
    </row>
    <row r="409" spans="5:27" ht="12" customHeight="1" x14ac:dyDescent="0.3">
      <c r="E409" s="3"/>
      <c r="F409" s="96"/>
      <c r="G409" s="3"/>
      <c r="H409" s="4"/>
      <c r="I409" s="5"/>
      <c r="J409" s="5"/>
      <c r="K409" s="6"/>
      <c r="L409" s="5"/>
      <c r="M409" s="7"/>
      <c r="N409" s="7"/>
      <c r="O409" s="7"/>
      <c r="P409" s="7"/>
      <c r="Q409" s="7"/>
      <c r="R409" s="5"/>
      <c r="S409" s="5"/>
      <c r="T409" s="3"/>
      <c r="U409" s="8"/>
      <c r="V409" s="8"/>
      <c r="W409" s="4"/>
      <c r="X409" s="3"/>
      <c r="Y409" s="3"/>
      <c r="Z409" s="4"/>
      <c r="AA409" s="4"/>
    </row>
    <row r="410" spans="5:27" ht="12" customHeight="1" x14ac:dyDescent="0.3">
      <c r="E410" s="3"/>
      <c r="F410" s="96"/>
      <c r="G410" s="3"/>
      <c r="H410" s="4"/>
      <c r="I410" s="5"/>
      <c r="J410" s="5"/>
      <c r="K410" s="6"/>
      <c r="L410" s="5"/>
      <c r="M410" s="7"/>
      <c r="N410" s="7"/>
      <c r="O410" s="7"/>
      <c r="P410" s="7"/>
      <c r="Q410" s="7"/>
      <c r="R410" s="5"/>
      <c r="S410" s="5"/>
      <c r="T410" s="3"/>
      <c r="U410" s="8"/>
      <c r="V410" s="8"/>
      <c r="W410" s="4"/>
      <c r="X410" s="3"/>
      <c r="Y410" s="3"/>
      <c r="Z410" s="4"/>
      <c r="AA410" s="4"/>
    </row>
    <row r="411" spans="5:27" ht="12" customHeight="1" x14ac:dyDescent="0.3">
      <c r="E411" s="3"/>
      <c r="F411" s="96"/>
      <c r="G411" s="3"/>
      <c r="H411" s="4"/>
      <c r="I411" s="5"/>
      <c r="J411" s="5"/>
      <c r="K411" s="6"/>
      <c r="L411" s="5"/>
      <c r="M411" s="7"/>
      <c r="N411" s="7"/>
      <c r="O411" s="7"/>
      <c r="P411" s="7"/>
      <c r="Q411" s="7"/>
      <c r="R411" s="5"/>
      <c r="S411" s="5"/>
      <c r="T411" s="3"/>
      <c r="U411" s="8"/>
      <c r="V411" s="8"/>
      <c r="W411" s="4"/>
      <c r="X411" s="3"/>
      <c r="Y411" s="3"/>
      <c r="Z411" s="4"/>
      <c r="AA411" s="4"/>
    </row>
    <row r="412" spans="5:27" ht="12" customHeight="1" x14ac:dyDescent="0.3">
      <c r="E412" s="3"/>
      <c r="F412" s="96"/>
      <c r="G412" s="3"/>
      <c r="H412" s="4"/>
      <c r="I412" s="5"/>
      <c r="J412" s="5"/>
      <c r="K412" s="6"/>
      <c r="L412" s="5"/>
      <c r="M412" s="7"/>
      <c r="N412" s="7"/>
      <c r="O412" s="7"/>
      <c r="P412" s="7"/>
      <c r="Q412" s="7"/>
      <c r="R412" s="5"/>
      <c r="S412" s="5"/>
      <c r="T412" s="3"/>
      <c r="U412" s="8"/>
      <c r="V412" s="8"/>
      <c r="W412" s="4"/>
      <c r="X412" s="3"/>
      <c r="Y412" s="3"/>
      <c r="Z412" s="4"/>
      <c r="AA412" s="4"/>
    </row>
    <row r="413" spans="5:27" ht="12" customHeight="1" x14ac:dyDescent="0.3">
      <c r="E413" s="3"/>
      <c r="F413" s="96"/>
      <c r="G413" s="3"/>
      <c r="H413" s="4"/>
      <c r="I413" s="5"/>
      <c r="J413" s="5"/>
      <c r="K413" s="6"/>
      <c r="L413" s="5"/>
      <c r="M413" s="7"/>
      <c r="N413" s="7"/>
      <c r="O413" s="7"/>
      <c r="P413" s="7"/>
      <c r="Q413" s="7"/>
      <c r="R413" s="5"/>
      <c r="S413" s="5"/>
      <c r="T413" s="3"/>
      <c r="U413" s="8"/>
      <c r="V413" s="8"/>
      <c r="W413" s="4"/>
      <c r="X413" s="3"/>
      <c r="Y413" s="3"/>
      <c r="Z413" s="4"/>
      <c r="AA413" s="4"/>
    </row>
    <row r="414" spans="5:27" ht="12" customHeight="1" x14ac:dyDescent="0.3">
      <c r="E414" s="3"/>
      <c r="F414" s="96"/>
      <c r="G414" s="3"/>
      <c r="H414" s="4"/>
      <c r="I414" s="5"/>
      <c r="J414" s="5"/>
      <c r="K414" s="6"/>
      <c r="L414" s="5"/>
      <c r="M414" s="7"/>
      <c r="N414" s="7"/>
      <c r="O414" s="7"/>
      <c r="P414" s="7"/>
      <c r="Q414" s="7"/>
      <c r="R414" s="5"/>
      <c r="S414" s="5"/>
      <c r="T414" s="3"/>
      <c r="U414" s="8"/>
      <c r="V414" s="8"/>
      <c r="W414" s="4"/>
      <c r="X414" s="3"/>
      <c r="Y414" s="3"/>
      <c r="Z414" s="4"/>
      <c r="AA414" s="4"/>
    </row>
    <row r="415" spans="5:27" ht="12" customHeight="1" x14ac:dyDescent="0.3">
      <c r="E415" s="3"/>
      <c r="F415" s="96"/>
      <c r="G415" s="3"/>
      <c r="H415" s="4"/>
      <c r="I415" s="5"/>
      <c r="J415" s="5"/>
      <c r="K415" s="6"/>
      <c r="L415" s="5"/>
      <c r="M415" s="7"/>
      <c r="N415" s="7"/>
      <c r="O415" s="7"/>
      <c r="P415" s="7"/>
      <c r="Q415" s="7"/>
      <c r="R415" s="5"/>
      <c r="S415" s="5"/>
      <c r="T415" s="3"/>
      <c r="U415" s="8"/>
      <c r="V415" s="8"/>
      <c r="W415" s="4"/>
      <c r="X415" s="3"/>
      <c r="Y415" s="3"/>
      <c r="Z415" s="4"/>
      <c r="AA415" s="4"/>
    </row>
    <row r="416" spans="5:27" ht="12" customHeight="1" x14ac:dyDescent="0.3">
      <c r="E416" s="3"/>
      <c r="F416" s="96"/>
      <c r="G416" s="3"/>
      <c r="H416" s="4"/>
      <c r="I416" s="5"/>
      <c r="J416" s="5"/>
      <c r="K416" s="6"/>
      <c r="L416" s="5"/>
      <c r="M416" s="7"/>
      <c r="N416" s="7"/>
      <c r="O416" s="7"/>
      <c r="P416" s="7"/>
      <c r="Q416" s="7"/>
      <c r="R416" s="5"/>
      <c r="S416" s="5"/>
      <c r="T416" s="3"/>
      <c r="U416" s="8"/>
      <c r="V416" s="8"/>
      <c r="W416" s="4"/>
      <c r="X416" s="3"/>
      <c r="Y416" s="3"/>
      <c r="Z416" s="4"/>
      <c r="AA416" s="4"/>
    </row>
    <row r="417" spans="5:27" ht="12" customHeight="1" x14ac:dyDescent="0.3">
      <c r="E417" s="3"/>
      <c r="F417" s="96"/>
      <c r="G417" s="3"/>
      <c r="H417" s="4"/>
      <c r="I417" s="5"/>
      <c r="J417" s="5"/>
      <c r="K417" s="6"/>
      <c r="L417" s="5"/>
      <c r="M417" s="7"/>
      <c r="N417" s="7"/>
      <c r="O417" s="7"/>
      <c r="P417" s="7"/>
      <c r="Q417" s="7"/>
      <c r="R417" s="5"/>
      <c r="S417" s="5"/>
      <c r="T417" s="3"/>
      <c r="U417" s="8"/>
      <c r="V417" s="8"/>
      <c r="W417" s="4"/>
      <c r="X417" s="3"/>
      <c r="Y417" s="3"/>
      <c r="Z417" s="4"/>
      <c r="AA417" s="4"/>
    </row>
    <row r="418" spans="5:27" ht="12" customHeight="1" x14ac:dyDescent="0.3">
      <c r="E418" s="3"/>
      <c r="F418" s="2"/>
      <c r="G418" s="3"/>
      <c r="H418" s="4"/>
      <c r="I418" s="5"/>
      <c r="J418" s="5"/>
      <c r="K418" s="6"/>
      <c r="L418" s="5"/>
      <c r="M418" s="7"/>
      <c r="N418" s="7"/>
      <c r="O418" s="7"/>
      <c r="P418" s="7"/>
      <c r="Q418" s="7"/>
      <c r="R418" s="5"/>
      <c r="S418" s="5"/>
      <c r="T418" s="3"/>
      <c r="U418" s="8"/>
      <c r="V418" s="8"/>
      <c r="W418" s="4"/>
      <c r="X418" s="3"/>
      <c r="Y418" s="3"/>
      <c r="Z418" s="4"/>
      <c r="AA418" s="4"/>
    </row>
    <row r="419" spans="5:27" ht="12" customHeight="1" x14ac:dyDescent="0.3">
      <c r="E419" s="3"/>
      <c r="F419" s="2"/>
      <c r="G419" s="3"/>
      <c r="H419" s="4"/>
      <c r="I419" s="5"/>
      <c r="J419" s="5"/>
      <c r="K419" s="6"/>
      <c r="L419" s="5"/>
      <c r="M419" s="7"/>
      <c r="N419" s="7"/>
      <c r="O419" s="7"/>
      <c r="P419" s="7"/>
      <c r="Q419" s="7"/>
      <c r="R419" s="5"/>
      <c r="S419" s="5"/>
      <c r="T419" s="3"/>
      <c r="U419" s="8"/>
      <c r="V419" s="8"/>
      <c r="W419" s="4"/>
      <c r="X419" s="3"/>
      <c r="Y419" s="3"/>
      <c r="Z419" s="4"/>
      <c r="AA419" s="4"/>
    </row>
    <row r="420" spans="5:27" ht="12" customHeight="1" x14ac:dyDescent="0.3">
      <c r="E420" s="3"/>
      <c r="F420" s="2"/>
      <c r="G420" s="3"/>
      <c r="H420" s="4"/>
      <c r="I420" s="5"/>
      <c r="J420" s="5"/>
      <c r="K420" s="6"/>
      <c r="L420" s="5"/>
      <c r="M420" s="7"/>
      <c r="N420" s="7"/>
      <c r="O420" s="7"/>
      <c r="P420" s="7"/>
      <c r="Q420" s="7"/>
      <c r="R420" s="5"/>
      <c r="S420" s="5"/>
      <c r="T420" s="3"/>
      <c r="U420" s="8"/>
      <c r="V420" s="8"/>
      <c r="W420" s="4"/>
      <c r="X420" s="3"/>
      <c r="Y420" s="3"/>
      <c r="Z420" s="4"/>
      <c r="AA420" s="4"/>
    </row>
    <row r="421" spans="5:27" ht="12" customHeight="1" x14ac:dyDescent="0.3">
      <c r="E421" s="3"/>
      <c r="F421" s="2"/>
      <c r="G421" s="3"/>
      <c r="H421" s="4"/>
      <c r="I421" s="5"/>
      <c r="J421" s="5"/>
      <c r="K421" s="6"/>
      <c r="L421" s="5"/>
      <c r="M421" s="7"/>
      <c r="N421" s="7"/>
      <c r="O421" s="7"/>
      <c r="P421" s="7"/>
      <c r="Q421" s="7"/>
      <c r="R421" s="5"/>
      <c r="S421" s="5"/>
      <c r="T421" s="3"/>
      <c r="U421" s="8"/>
      <c r="V421" s="8"/>
      <c r="W421" s="4"/>
      <c r="X421" s="3"/>
      <c r="Y421" s="3"/>
      <c r="Z421" s="4"/>
      <c r="AA421" s="4"/>
    </row>
    <row r="422" spans="5:27" ht="12" customHeight="1" x14ac:dyDescent="0.3">
      <c r="E422" s="3"/>
      <c r="F422" s="2"/>
      <c r="G422" s="3"/>
      <c r="H422" s="4"/>
      <c r="I422" s="5"/>
      <c r="J422" s="5"/>
      <c r="K422" s="6"/>
      <c r="L422" s="5"/>
      <c r="M422" s="7"/>
      <c r="N422" s="7"/>
      <c r="O422" s="7"/>
      <c r="P422" s="7"/>
      <c r="Q422" s="7"/>
      <c r="R422" s="5"/>
      <c r="S422" s="5"/>
      <c r="T422" s="3"/>
      <c r="U422" s="8"/>
      <c r="V422" s="8"/>
      <c r="W422" s="4"/>
      <c r="X422" s="3"/>
      <c r="Y422" s="3"/>
      <c r="Z422" s="4"/>
      <c r="AA422" s="4"/>
    </row>
    <row r="423" spans="5:27" ht="12" customHeight="1" x14ac:dyDescent="0.3">
      <c r="E423" s="3"/>
      <c r="F423" s="2"/>
      <c r="G423" s="3"/>
      <c r="H423" s="4"/>
      <c r="I423" s="5"/>
      <c r="J423" s="5"/>
      <c r="K423" s="6"/>
      <c r="L423" s="5"/>
      <c r="M423" s="7"/>
      <c r="N423" s="7"/>
      <c r="O423" s="7"/>
      <c r="P423" s="7"/>
      <c r="Q423" s="7"/>
      <c r="R423" s="5"/>
      <c r="S423" s="5"/>
      <c r="T423" s="3"/>
      <c r="U423" s="8"/>
      <c r="V423" s="8"/>
      <c r="W423" s="4"/>
      <c r="X423" s="3"/>
      <c r="Y423" s="3"/>
      <c r="Z423" s="4"/>
      <c r="AA423" s="4"/>
    </row>
    <row r="424" spans="5:27" ht="12" customHeight="1" x14ac:dyDescent="0.3">
      <c r="E424" s="3"/>
      <c r="F424" s="2"/>
      <c r="G424" s="3"/>
      <c r="H424" s="4"/>
      <c r="I424" s="5"/>
      <c r="J424" s="5"/>
      <c r="K424" s="6"/>
      <c r="L424" s="5"/>
      <c r="M424" s="7"/>
      <c r="N424" s="7"/>
      <c r="O424" s="7"/>
      <c r="P424" s="7"/>
      <c r="Q424" s="7"/>
      <c r="R424" s="5"/>
      <c r="S424" s="5"/>
      <c r="T424" s="3"/>
      <c r="U424" s="8"/>
      <c r="V424" s="8"/>
      <c r="W424" s="4"/>
      <c r="X424" s="3"/>
      <c r="Y424" s="3"/>
      <c r="Z424" s="4"/>
      <c r="AA424" s="4"/>
    </row>
    <row r="425" spans="5:27" ht="12" customHeight="1" x14ac:dyDescent="0.3">
      <c r="E425" s="3"/>
      <c r="F425" s="2"/>
      <c r="G425" s="3"/>
      <c r="H425" s="4"/>
      <c r="I425" s="5"/>
      <c r="J425" s="5"/>
      <c r="K425" s="6"/>
      <c r="L425" s="5"/>
      <c r="M425" s="7"/>
      <c r="N425" s="7"/>
      <c r="O425" s="7"/>
      <c r="P425" s="7"/>
      <c r="Q425" s="7"/>
      <c r="R425" s="5"/>
      <c r="S425" s="5"/>
      <c r="T425" s="3"/>
      <c r="U425" s="8"/>
      <c r="V425" s="8"/>
      <c r="W425" s="4"/>
      <c r="X425" s="3"/>
      <c r="Y425" s="3"/>
      <c r="Z425" s="4"/>
      <c r="AA425" s="4"/>
    </row>
    <row r="426" spans="5:27" ht="12" customHeight="1" x14ac:dyDescent="0.3">
      <c r="E426" s="3"/>
      <c r="F426" s="2"/>
      <c r="G426" s="3"/>
      <c r="H426" s="4"/>
      <c r="I426" s="5"/>
      <c r="J426" s="5"/>
      <c r="K426" s="6"/>
      <c r="L426" s="5"/>
      <c r="M426" s="7"/>
      <c r="N426" s="7"/>
      <c r="O426" s="7"/>
      <c r="P426" s="7"/>
      <c r="Q426" s="7"/>
      <c r="R426" s="5"/>
      <c r="S426" s="5"/>
      <c r="T426" s="3"/>
      <c r="U426" s="8"/>
      <c r="V426" s="8"/>
      <c r="W426" s="4"/>
      <c r="X426" s="3"/>
      <c r="Y426" s="3"/>
      <c r="Z426" s="4"/>
      <c r="AA426" s="4"/>
    </row>
    <row r="427" spans="5:27" ht="12" customHeight="1" x14ac:dyDescent="0.3">
      <c r="E427" s="3"/>
      <c r="F427" s="2"/>
      <c r="G427" s="3"/>
      <c r="H427" s="4"/>
      <c r="I427" s="5"/>
      <c r="J427" s="5"/>
      <c r="K427" s="6"/>
      <c r="L427" s="5"/>
      <c r="M427" s="7"/>
      <c r="N427" s="7"/>
      <c r="O427" s="7"/>
      <c r="P427" s="7"/>
      <c r="Q427" s="7"/>
      <c r="R427" s="5"/>
      <c r="S427" s="5"/>
      <c r="T427" s="3"/>
      <c r="U427" s="8"/>
      <c r="V427" s="8"/>
      <c r="W427" s="4"/>
      <c r="X427" s="3"/>
      <c r="Y427" s="3"/>
      <c r="Z427" s="4"/>
      <c r="AA427" s="4"/>
    </row>
    <row r="428" spans="5:27" ht="12" customHeight="1" x14ac:dyDescent="0.3">
      <c r="E428" s="3"/>
      <c r="F428" s="2"/>
      <c r="G428" s="3"/>
      <c r="H428" s="4"/>
      <c r="I428" s="5"/>
      <c r="J428" s="5"/>
      <c r="K428" s="6"/>
      <c r="L428" s="5"/>
      <c r="M428" s="7"/>
      <c r="N428" s="7"/>
      <c r="O428" s="7"/>
      <c r="P428" s="7"/>
      <c r="Q428" s="7"/>
      <c r="R428" s="5"/>
      <c r="S428" s="5"/>
      <c r="T428" s="3"/>
      <c r="U428" s="8"/>
      <c r="V428" s="8"/>
      <c r="W428" s="4"/>
      <c r="X428" s="3"/>
      <c r="Y428" s="3"/>
      <c r="Z428" s="4"/>
      <c r="AA428" s="4"/>
    </row>
    <row r="429" spans="5:27" ht="12" customHeight="1" x14ac:dyDescent="0.3">
      <c r="E429" s="3"/>
      <c r="F429" s="2"/>
      <c r="G429" s="3"/>
      <c r="H429" s="4"/>
      <c r="I429" s="5"/>
      <c r="J429" s="5"/>
      <c r="K429" s="6"/>
      <c r="L429" s="5"/>
      <c r="M429" s="7"/>
      <c r="N429" s="7"/>
      <c r="O429" s="7"/>
      <c r="P429" s="7"/>
      <c r="Q429" s="7"/>
      <c r="R429" s="5"/>
      <c r="S429" s="5"/>
      <c r="T429" s="3"/>
      <c r="U429" s="8"/>
      <c r="V429" s="8"/>
      <c r="W429" s="4"/>
      <c r="X429" s="3"/>
      <c r="Y429" s="3"/>
      <c r="Z429" s="4"/>
      <c r="AA429" s="4"/>
    </row>
    <row r="430" spans="5:27" ht="12" customHeight="1" x14ac:dyDescent="0.3">
      <c r="E430" s="3"/>
      <c r="F430" s="2"/>
      <c r="G430" s="3"/>
      <c r="H430" s="4"/>
      <c r="I430" s="5"/>
      <c r="J430" s="5"/>
      <c r="K430" s="6"/>
      <c r="L430" s="5"/>
      <c r="M430" s="7"/>
      <c r="N430" s="7"/>
      <c r="O430" s="7"/>
      <c r="P430" s="7"/>
      <c r="Q430" s="7"/>
      <c r="R430" s="5"/>
      <c r="S430" s="5"/>
      <c r="T430" s="3"/>
      <c r="U430" s="8"/>
      <c r="V430" s="8"/>
      <c r="W430" s="4"/>
      <c r="X430" s="3"/>
      <c r="Y430" s="3"/>
      <c r="Z430" s="4"/>
      <c r="AA430" s="4"/>
    </row>
    <row r="431" spans="5:27" ht="12" customHeight="1" x14ac:dyDescent="0.3">
      <c r="E431" s="3"/>
      <c r="F431" s="2"/>
      <c r="G431" s="3"/>
      <c r="H431" s="4"/>
      <c r="I431" s="5"/>
      <c r="J431" s="5"/>
      <c r="K431" s="6"/>
      <c r="L431" s="5"/>
      <c r="M431" s="7"/>
      <c r="N431" s="7"/>
      <c r="O431" s="7"/>
      <c r="P431" s="7"/>
      <c r="Q431" s="7"/>
      <c r="R431" s="5"/>
      <c r="S431" s="5"/>
      <c r="T431" s="3"/>
      <c r="U431" s="8"/>
      <c r="V431" s="8"/>
      <c r="W431" s="4"/>
      <c r="X431" s="3"/>
      <c r="Y431" s="3"/>
      <c r="Z431" s="4"/>
      <c r="AA431" s="4"/>
    </row>
    <row r="432" spans="5:27" ht="12" customHeight="1" x14ac:dyDescent="0.3">
      <c r="E432" s="3"/>
      <c r="F432" s="2"/>
      <c r="G432" s="3"/>
      <c r="H432" s="4"/>
      <c r="I432" s="5"/>
      <c r="J432" s="5"/>
      <c r="K432" s="6"/>
      <c r="L432" s="5"/>
      <c r="M432" s="7"/>
      <c r="N432" s="7"/>
      <c r="O432" s="7"/>
      <c r="P432" s="7"/>
      <c r="Q432" s="7"/>
      <c r="R432" s="5"/>
      <c r="S432" s="5"/>
      <c r="T432" s="3"/>
      <c r="U432" s="8"/>
      <c r="V432" s="8"/>
      <c r="W432" s="4"/>
      <c r="X432" s="3"/>
      <c r="Y432" s="3"/>
      <c r="Z432" s="4"/>
      <c r="AA432" s="4"/>
    </row>
    <row r="433" spans="5:27" ht="12" customHeight="1" x14ac:dyDescent="0.3">
      <c r="E433" s="3"/>
      <c r="F433" s="2"/>
      <c r="G433" s="3"/>
      <c r="H433" s="4"/>
      <c r="I433" s="5"/>
      <c r="J433" s="5"/>
      <c r="K433" s="6"/>
      <c r="L433" s="5"/>
      <c r="M433" s="7"/>
      <c r="N433" s="7"/>
      <c r="O433" s="7"/>
      <c r="P433" s="7"/>
      <c r="Q433" s="7"/>
      <c r="R433" s="5"/>
      <c r="S433" s="5"/>
      <c r="T433" s="3"/>
      <c r="U433" s="8"/>
      <c r="V433" s="8"/>
      <c r="W433" s="4"/>
      <c r="X433" s="3"/>
      <c r="Y433" s="3"/>
      <c r="Z433" s="4"/>
      <c r="AA433" s="4"/>
    </row>
    <row r="434" spans="5:27" ht="12" customHeight="1" x14ac:dyDescent="0.3">
      <c r="E434" s="3"/>
      <c r="F434" s="2"/>
      <c r="G434" s="3"/>
      <c r="H434" s="4"/>
      <c r="I434" s="5"/>
      <c r="J434" s="5"/>
      <c r="K434" s="6"/>
      <c r="L434" s="5"/>
      <c r="M434" s="7"/>
      <c r="N434" s="7"/>
      <c r="O434" s="7"/>
      <c r="P434" s="7"/>
      <c r="Q434" s="7"/>
      <c r="R434" s="5"/>
      <c r="S434" s="5"/>
      <c r="T434" s="3"/>
      <c r="U434" s="8"/>
      <c r="V434" s="8"/>
      <c r="W434" s="4"/>
      <c r="X434" s="3"/>
      <c r="Y434" s="3"/>
      <c r="Z434" s="4"/>
      <c r="AA434" s="4"/>
    </row>
    <row r="435" spans="5:27" ht="12" customHeight="1" x14ac:dyDescent="0.3">
      <c r="E435" s="3"/>
      <c r="F435" s="2"/>
      <c r="G435" s="3"/>
      <c r="H435" s="4"/>
      <c r="I435" s="5"/>
      <c r="J435" s="5"/>
      <c r="K435" s="6"/>
      <c r="L435" s="5"/>
      <c r="M435" s="7"/>
      <c r="N435" s="7"/>
      <c r="O435" s="7"/>
      <c r="P435" s="7"/>
      <c r="Q435" s="7"/>
      <c r="R435" s="5"/>
      <c r="S435" s="5"/>
      <c r="T435" s="3"/>
      <c r="U435" s="8"/>
      <c r="V435" s="8"/>
      <c r="W435" s="4"/>
      <c r="X435" s="3"/>
      <c r="Y435" s="3"/>
      <c r="Z435" s="4"/>
      <c r="AA435" s="4"/>
    </row>
    <row r="436" spans="5:27" ht="12" customHeight="1" x14ac:dyDescent="0.3">
      <c r="E436" s="3"/>
      <c r="F436" s="2"/>
      <c r="G436" s="3"/>
      <c r="H436" s="4"/>
      <c r="I436" s="5"/>
      <c r="J436" s="5"/>
      <c r="K436" s="6"/>
      <c r="L436" s="5"/>
      <c r="M436" s="7"/>
      <c r="N436" s="7"/>
      <c r="O436" s="7"/>
      <c r="P436" s="7"/>
      <c r="Q436" s="7"/>
      <c r="R436" s="5"/>
      <c r="S436" s="5"/>
      <c r="T436" s="3"/>
      <c r="U436" s="8"/>
      <c r="V436" s="8"/>
      <c r="W436" s="4"/>
      <c r="X436" s="3"/>
      <c r="Y436" s="3"/>
      <c r="Z436" s="4"/>
      <c r="AA436" s="4"/>
    </row>
    <row r="437" spans="5:27" ht="12" customHeight="1" x14ac:dyDescent="0.3">
      <c r="E437" s="3"/>
      <c r="F437" s="2"/>
      <c r="G437" s="3"/>
      <c r="H437" s="4"/>
      <c r="I437" s="5"/>
      <c r="J437" s="5"/>
      <c r="K437" s="6"/>
      <c r="L437" s="5"/>
      <c r="M437" s="7"/>
      <c r="N437" s="7"/>
      <c r="O437" s="7"/>
      <c r="P437" s="7"/>
      <c r="Q437" s="7"/>
      <c r="R437" s="5"/>
      <c r="S437" s="5"/>
      <c r="T437" s="3"/>
      <c r="U437" s="8"/>
      <c r="V437" s="8"/>
      <c r="W437" s="4"/>
      <c r="X437" s="3"/>
      <c r="Y437" s="3"/>
      <c r="Z437" s="4"/>
      <c r="AA437" s="4"/>
    </row>
    <row r="438" spans="5:27" ht="12" customHeight="1" x14ac:dyDescent="0.3">
      <c r="E438" s="3"/>
      <c r="F438" s="2"/>
      <c r="G438" s="3"/>
      <c r="H438" s="4"/>
      <c r="I438" s="5"/>
      <c r="J438" s="5"/>
      <c r="K438" s="6"/>
      <c r="L438" s="5"/>
      <c r="M438" s="7"/>
      <c r="N438" s="7"/>
      <c r="O438" s="7"/>
      <c r="P438" s="7"/>
      <c r="Q438" s="7"/>
      <c r="R438" s="5"/>
      <c r="S438" s="5"/>
      <c r="T438" s="3"/>
      <c r="U438" s="8"/>
      <c r="V438" s="8"/>
      <c r="W438" s="4"/>
      <c r="X438" s="3"/>
      <c r="Y438" s="3"/>
      <c r="Z438" s="4"/>
      <c r="AA438" s="4"/>
    </row>
    <row r="439" spans="5:27" ht="12" customHeight="1" x14ac:dyDescent="0.3">
      <c r="E439" s="3"/>
      <c r="F439" s="2"/>
      <c r="G439" s="3"/>
      <c r="H439" s="4"/>
      <c r="I439" s="5"/>
      <c r="J439" s="5"/>
      <c r="K439" s="6"/>
      <c r="L439" s="5"/>
      <c r="M439" s="7"/>
      <c r="N439" s="7"/>
      <c r="O439" s="7"/>
      <c r="P439" s="7"/>
      <c r="Q439" s="7"/>
      <c r="R439" s="5"/>
      <c r="S439" s="5"/>
      <c r="T439" s="3"/>
      <c r="U439" s="8"/>
      <c r="V439" s="8"/>
      <c r="W439" s="4"/>
      <c r="X439" s="3"/>
      <c r="Y439" s="3"/>
      <c r="Z439" s="4"/>
      <c r="AA439" s="4"/>
    </row>
    <row r="440" spans="5:27" ht="12" customHeight="1" x14ac:dyDescent="0.3">
      <c r="E440" s="3"/>
      <c r="F440" s="2"/>
      <c r="G440" s="3"/>
      <c r="H440" s="4"/>
      <c r="I440" s="5"/>
      <c r="J440" s="5"/>
      <c r="K440" s="6"/>
      <c r="L440" s="5"/>
      <c r="M440" s="7"/>
      <c r="N440" s="7"/>
      <c r="O440" s="7"/>
      <c r="P440" s="7"/>
      <c r="Q440" s="7"/>
      <c r="R440" s="5"/>
      <c r="S440" s="5"/>
      <c r="T440" s="3"/>
      <c r="U440" s="8"/>
      <c r="V440" s="8"/>
      <c r="W440" s="4"/>
      <c r="X440" s="3"/>
      <c r="Y440" s="3"/>
      <c r="Z440" s="4"/>
      <c r="AA440" s="4"/>
    </row>
    <row r="441" spans="5:27" ht="12" customHeight="1" x14ac:dyDescent="0.3">
      <c r="E441" s="3"/>
      <c r="F441" s="2"/>
      <c r="G441" s="3"/>
      <c r="H441" s="4"/>
      <c r="I441" s="5"/>
      <c r="J441" s="5"/>
      <c r="K441" s="6"/>
      <c r="L441" s="5"/>
      <c r="M441" s="7"/>
      <c r="N441" s="7"/>
      <c r="O441" s="7"/>
      <c r="P441" s="7"/>
      <c r="Q441" s="7"/>
      <c r="R441" s="5"/>
      <c r="S441" s="5"/>
      <c r="T441" s="3"/>
      <c r="U441" s="8"/>
      <c r="V441" s="8"/>
      <c r="W441" s="4"/>
      <c r="X441" s="3"/>
      <c r="Y441" s="3"/>
      <c r="Z441" s="4"/>
      <c r="AA441" s="4"/>
    </row>
    <row r="442" spans="5:27" ht="12" customHeight="1" x14ac:dyDescent="0.3">
      <c r="E442" s="3"/>
      <c r="F442" s="2"/>
      <c r="G442" s="3"/>
      <c r="H442" s="4"/>
      <c r="I442" s="5"/>
      <c r="J442" s="5"/>
      <c r="K442" s="6"/>
      <c r="L442" s="5"/>
      <c r="M442" s="7"/>
      <c r="N442" s="7"/>
      <c r="O442" s="7"/>
      <c r="P442" s="7"/>
      <c r="Q442" s="7"/>
      <c r="R442" s="5"/>
      <c r="S442" s="5"/>
      <c r="T442" s="3"/>
      <c r="U442" s="8"/>
      <c r="V442" s="8"/>
      <c r="W442" s="4"/>
      <c r="X442" s="3"/>
      <c r="Y442" s="3"/>
      <c r="Z442" s="4"/>
      <c r="AA442" s="4"/>
    </row>
    <row r="443" spans="5:27" ht="12" customHeight="1" x14ac:dyDescent="0.3">
      <c r="E443" s="3"/>
      <c r="F443" s="2"/>
      <c r="G443" s="3"/>
      <c r="H443" s="4"/>
      <c r="I443" s="5"/>
      <c r="J443" s="5"/>
      <c r="K443" s="6"/>
      <c r="L443" s="5"/>
      <c r="M443" s="7"/>
      <c r="N443" s="7"/>
      <c r="O443" s="7"/>
      <c r="P443" s="7"/>
      <c r="Q443" s="7"/>
      <c r="R443" s="5"/>
      <c r="S443" s="5"/>
      <c r="T443" s="3"/>
      <c r="U443" s="8"/>
      <c r="V443" s="8"/>
      <c r="W443" s="4"/>
      <c r="X443" s="3"/>
      <c r="Y443" s="3"/>
      <c r="Z443" s="4"/>
      <c r="AA443" s="4"/>
    </row>
    <row r="444" spans="5:27" ht="12" customHeight="1" x14ac:dyDescent="0.3">
      <c r="E444" s="3"/>
      <c r="F444" s="2"/>
      <c r="G444" s="3"/>
      <c r="H444" s="4"/>
      <c r="I444" s="5"/>
      <c r="J444" s="5"/>
      <c r="K444" s="6"/>
      <c r="L444" s="5"/>
      <c r="M444" s="7"/>
      <c r="N444" s="7"/>
      <c r="O444" s="7"/>
      <c r="P444" s="7"/>
      <c r="Q444" s="7"/>
      <c r="R444" s="5"/>
      <c r="S444" s="5"/>
      <c r="T444" s="3"/>
      <c r="U444" s="8"/>
      <c r="V444" s="8"/>
      <c r="W444" s="4"/>
      <c r="X444" s="3"/>
      <c r="Y444" s="3"/>
      <c r="Z444" s="4"/>
      <c r="AA444" s="4"/>
    </row>
    <row r="445" spans="5:27" ht="12" customHeight="1" x14ac:dyDescent="0.3">
      <c r="E445" s="3"/>
      <c r="F445" s="2"/>
      <c r="G445" s="3"/>
      <c r="H445" s="4"/>
      <c r="I445" s="5"/>
      <c r="J445" s="5"/>
      <c r="K445" s="6"/>
      <c r="L445" s="5"/>
      <c r="M445" s="7"/>
      <c r="N445" s="7"/>
      <c r="O445" s="7"/>
      <c r="P445" s="7"/>
      <c r="Q445" s="7"/>
      <c r="R445" s="5"/>
      <c r="S445" s="5"/>
      <c r="T445" s="3"/>
      <c r="U445" s="8"/>
      <c r="V445" s="8"/>
      <c r="W445" s="4"/>
      <c r="X445" s="3"/>
      <c r="Y445" s="3"/>
      <c r="Z445" s="4"/>
      <c r="AA445" s="4"/>
    </row>
    <row r="446" spans="5:27" ht="12" customHeight="1" x14ac:dyDescent="0.3">
      <c r="E446" s="3"/>
      <c r="F446" s="2"/>
      <c r="G446" s="3"/>
      <c r="H446" s="4"/>
      <c r="I446" s="5"/>
      <c r="J446" s="5"/>
      <c r="K446" s="6"/>
      <c r="L446" s="5"/>
      <c r="M446" s="7"/>
      <c r="N446" s="7"/>
      <c r="O446" s="7"/>
      <c r="P446" s="7"/>
      <c r="Q446" s="7"/>
      <c r="R446" s="5"/>
      <c r="S446" s="5"/>
      <c r="T446" s="3"/>
      <c r="U446" s="8"/>
      <c r="V446" s="8"/>
      <c r="W446" s="4"/>
      <c r="X446" s="3"/>
      <c r="Y446" s="3"/>
      <c r="Z446" s="4"/>
      <c r="AA446" s="4"/>
    </row>
    <row r="447" spans="5:27" ht="12" customHeight="1" x14ac:dyDescent="0.3">
      <c r="E447" s="3"/>
      <c r="F447" s="2"/>
      <c r="G447" s="3"/>
      <c r="H447" s="4"/>
      <c r="I447" s="5"/>
      <c r="J447" s="5"/>
      <c r="K447" s="6"/>
      <c r="L447" s="5"/>
      <c r="M447" s="7"/>
      <c r="N447" s="7"/>
      <c r="O447" s="7"/>
      <c r="P447" s="7"/>
      <c r="Q447" s="7"/>
      <c r="R447" s="5"/>
      <c r="S447" s="5"/>
      <c r="T447" s="3"/>
      <c r="U447" s="8"/>
      <c r="V447" s="8"/>
      <c r="W447" s="4"/>
      <c r="X447" s="3"/>
      <c r="Y447" s="3"/>
      <c r="Z447" s="4"/>
      <c r="AA447" s="4"/>
    </row>
    <row r="448" spans="5:27" ht="12" customHeight="1" x14ac:dyDescent="0.3">
      <c r="E448" s="3"/>
      <c r="F448" s="2"/>
      <c r="G448" s="3"/>
      <c r="H448" s="4"/>
      <c r="I448" s="5"/>
      <c r="J448" s="5"/>
      <c r="K448" s="6"/>
      <c r="L448" s="5"/>
      <c r="M448" s="7"/>
      <c r="N448" s="7"/>
      <c r="O448" s="7"/>
      <c r="P448" s="7"/>
      <c r="Q448" s="7"/>
      <c r="R448" s="5"/>
      <c r="S448" s="5"/>
      <c r="T448" s="3"/>
      <c r="U448" s="8"/>
      <c r="V448" s="8"/>
      <c r="W448" s="4"/>
      <c r="X448" s="3"/>
      <c r="Y448" s="3"/>
      <c r="Z448" s="4"/>
      <c r="AA448" s="4"/>
    </row>
    <row r="449" spans="5:27" ht="12" customHeight="1" x14ac:dyDescent="0.3">
      <c r="E449" s="3"/>
      <c r="F449" s="2"/>
      <c r="G449" s="3"/>
      <c r="H449" s="4"/>
      <c r="I449" s="5"/>
      <c r="J449" s="5"/>
      <c r="K449" s="6"/>
      <c r="L449" s="5"/>
      <c r="M449" s="7"/>
      <c r="N449" s="7"/>
      <c r="O449" s="7"/>
      <c r="P449" s="7"/>
      <c r="Q449" s="7"/>
      <c r="R449" s="5"/>
      <c r="S449" s="5"/>
      <c r="T449" s="3"/>
      <c r="U449" s="8"/>
      <c r="V449" s="8"/>
      <c r="W449" s="4"/>
      <c r="X449" s="3"/>
      <c r="Y449" s="3"/>
      <c r="Z449" s="4"/>
      <c r="AA449" s="4"/>
    </row>
    <row r="450" spans="5:27" ht="12" customHeight="1" x14ac:dyDescent="0.3">
      <c r="E450" s="3"/>
      <c r="F450" s="2"/>
      <c r="G450" s="3"/>
      <c r="H450" s="4"/>
      <c r="I450" s="5"/>
      <c r="J450" s="5"/>
      <c r="K450" s="6"/>
      <c r="L450" s="5"/>
      <c r="M450" s="7"/>
      <c r="N450" s="7"/>
      <c r="O450" s="7"/>
      <c r="P450" s="7"/>
      <c r="Q450" s="7"/>
      <c r="R450" s="5"/>
      <c r="S450" s="5"/>
      <c r="T450" s="3"/>
      <c r="U450" s="8"/>
      <c r="V450" s="8"/>
      <c r="W450" s="4"/>
      <c r="X450" s="3"/>
      <c r="Y450" s="3"/>
      <c r="Z450" s="4"/>
      <c r="AA450" s="4"/>
    </row>
    <row r="451" spans="5:27" ht="12" customHeight="1" x14ac:dyDescent="0.3">
      <c r="E451" s="3"/>
      <c r="F451" s="2"/>
      <c r="G451" s="3"/>
      <c r="H451" s="4"/>
      <c r="I451" s="5"/>
      <c r="J451" s="5"/>
      <c r="K451" s="6"/>
      <c r="L451" s="5"/>
      <c r="M451" s="7"/>
      <c r="N451" s="7"/>
      <c r="O451" s="7"/>
      <c r="P451" s="7"/>
      <c r="Q451" s="7"/>
      <c r="R451" s="5"/>
      <c r="S451" s="5"/>
      <c r="T451" s="3"/>
      <c r="U451" s="8"/>
      <c r="V451" s="8"/>
      <c r="W451" s="4"/>
      <c r="X451" s="3"/>
      <c r="Y451" s="3"/>
      <c r="Z451" s="4"/>
      <c r="AA451" s="4"/>
    </row>
    <row r="452" spans="5:27" ht="12" customHeight="1" x14ac:dyDescent="0.3">
      <c r="E452" s="3"/>
      <c r="F452" s="2"/>
      <c r="G452" s="3"/>
      <c r="H452" s="4"/>
      <c r="I452" s="5"/>
      <c r="J452" s="5"/>
      <c r="K452" s="6"/>
      <c r="L452" s="5"/>
      <c r="M452" s="7"/>
      <c r="N452" s="7"/>
      <c r="O452" s="7"/>
      <c r="P452" s="7"/>
      <c r="Q452" s="7"/>
      <c r="R452" s="5"/>
      <c r="S452" s="5"/>
      <c r="T452" s="3"/>
      <c r="U452" s="8"/>
      <c r="V452" s="8"/>
      <c r="W452" s="4"/>
      <c r="X452" s="3"/>
      <c r="Y452" s="3"/>
      <c r="Z452" s="4"/>
      <c r="AA452" s="4"/>
    </row>
    <row r="453" spans="5:27" ht="12" customHeight="1" x14ac:dyDescent="0.3">
      <c r="E453" s="3"/>
      <c r="F453" s="2"/>
      <c r="G453" s="3"/>
      <c r="H453" s="4"/>
      <c r="I453" s="5"/>
      <c r="J453" s="5"/>
      <c r="K453" s="6"/>
      <c r="L453" s="5"/>
      <c r="M453" s="7"/>
      <c r="N453" s="7"/>
      <c r="O453" s="7"/>
      <c r="P453" s="7"/>
      <c r="Q453" s="7"/>
      <c r="R453" s="5"/>
      <c r="S453" s="5"/>
      <c r="T453" s="3"/>
      <c r="U453" s="8"/>
      <c r="V453" s="8"/>
      <c r="W453" s="4"/>
      <c r="X453" s="3"/>
      <c r="Y453" s="3"/>
      <c r="Z453" s="4"/>
      <c r="AA453" s="4"/>
    </row>
    <row r="454" spans="5:27" ht="12" customHeight="1" x14ac:dyDescent="0.3">
      <c r="E454" s="3"/>
      <c r="F454" s="2"/>
      <c r="G454" s="3"/>
      <c r="H454" s="4"/>
      <c r="I454" s="5"/>
      <c r="J454" s="5"/>
      <c r="K454" s="6"/>
      <c r="L454" s="5"/>
      <c r="M454" s="7"/>
      <c r="N454" s="7"/>
      <c r="O454" s="7"/>
      <c r="P454" s="7"/>
      <c r="Q454" s="7"/>
      <c r="R454" s="5"/>
      <c r="S454" s="5"/>
      <c r="T454" s="3"/>
      <c r="U454" s="8"/>
      <c r="V454" s="8"/>
      <c r="W454" s="4"/>
      <c r="X454" s="3"/>
      <c r="Y454" s="3"/>
      <c r="Z454" s="4"/>
      <c r="AA454" s="4"/>
    </row>
    <row r="455" spans="5:27" ht="12" customHeight="1" x14ac:dyDescent="0.3">
      <c r="E455" s="3"/>
      <c r="F455" s="2"/>
      <c r="G455" s="3"/>
      <c r="H455" s="4"/>
      <c r="I455" s="5"/>
      <c r="J455" s="5"/>
      <c r="K455" s="6"/>
      <c r="L455" s="5"/>
      <c r="M455" s="7"/>
      <c r="N455" s="7"/>
      <c r="O455" s="7"/>
      <c r="P455" s="7"/>
      <c r="Q455" s="7"/>
      <c r="R455" s="5"/>
      <c r="S455" s="5"/>
      <c r="T455" s="3"/>
      <c r="U455" s="8"/>
      <c r="V455" s="8"/>
      <c r="W455" s="4"/>
      <c r="X455" s="3"/>
      <c r="Y455" s="3"/>
      <c r="Z455" s="4"/>
      <c r="AA455" s="4"/>
    </row>
    <row r="456" spans="5:27" ht="12" customHeight="1" x14ac:dyDescent="0.3">
      <c r="E456" s="3"/>
      <c r="F456" s="2"/>
      <c r="G456" s="3"/>
      <c r="H456" s="4"/>
      <c r="I456" s="5"/>
      <c r="J456" s="5"/>
      <c r="K456" s="6"/>
      <c r="L456" s="5"/>
      <c r="M456" s="7"/>
      <c r="N456" s="7"/>
      <c r="O456" s="7"/>
      <c r="P456" s="7"/>
      <c r="Q456" s="7"/>
      <c r="R456" s="5"/>
      <c r="S456" s="5"/>
      <c r="T456" s="3"/>
      <c r="U456" s="8"/>
      <c r="V456" s="8"/>
      <c r="W456" s="4"/>
      <c r="X456" s="3"/>
      <c r="Y456" s="3"/>
      <c r="Z456" s="4"/>
      <c r="AA456" s="4"/>
    </row>
    <row r="457" spans="5:27" ht="12" customHeight="1" x14ac:dyDescent="0.3">
      <c r="E457" s="3"/>
      <c r="F457" s="2"/>
      <c r="G457" s="3"/>
      <c r="H457" s="4"/>
      <c r="I457" s="5"/>
      <c r="J457" s="5"/>
      <c r="K457" s="6"/>
      <c r="L457" s="5"/>
      <c r="M457" s="7"/>
      <c r="N457" s="7"/>
      <c r="O457" s="7"/>
      <c r="P457" s="7"/>
      <c r="Q457" s="7"/>
      <c r="R457" s="5"/>
      <c r="S457" s="5"/>
      <c r="T457" s="3"/>
      <c r="U457" s="8"/>
      <c r="V457" s="8"/>
      <c r="W457" s="4"/>
      <c r="X457" s="3"/>
      <c r="Y457" s="3"/>
      <c r="Z457" s="4"/>
      <c r="AA457" s="4"/>
    </row>
    <row r="458" spans="5:27" ht="12" customHeight="1" x14ac:dyDescent="0.3">
      <c r="E458" s="3"/>
      <c r="F458" s="2"/>
      <c r="G458" s="3"/>
      <c r="H458" s="4"/>
      <c r="I458" s="5"/>
      <c r="J458" s="5"/>
      <c r="K458" s="6"/>
      <c r="L458" s="5"/>
      <c r="M458" s="7"/>
      <c r="N458" s="7"/>
      <c r="O458" s="7"/>
      <c r="P458" s="7"/>
      <c r="Q458" s="7"/>
      <c r="R458" s="5"/>
      <c r="S458" s="5"/>
      <c r="T458" s="3"/>
      <c r="U458" s="8"/>
      <c r="V458" s="8"/>
      <c r="W458" s="4"/>
      <c r="X458" s="3"/>
      <c r="Y458" s="3"/>
      <c r="Z458" s="4"/>
      <c r="AA458" s="4"/>
    </row>
    <row r="459" spans="5:27" ht="12" customHeight="1" x14ac:dyDescent="0.3">
      <c r="E459" s="3"/>
      <c r="F459" s="2"/>
      <c r="G459" s="3"/>
      <c r="H459" s="4"/>
      <c r="I459" s="5"/>
      <c r="J459" s="5"/>
      <c r="K459" s="6"/>
      <c r="L459" s="5"/>
      <c r="M459" s="7"/>
      <c r="N459" s="7"/>
      <c r="O459" s="7"/>
      <c r="P459" s="7"/>
      <c r="Q459" s="7"/>
      <c r="R459" s="5"/>
      <c r="S459" s="5"/>
      <c r="T459" s="3"/>
      <c r="U459" s="8"/>
      <c r="V459" s="8"/>
      <c r="W459" s="4"/>
      <c r="X459" s="3"/>
      <c r="Y459" s="3"/>
      <c r="Z459" s="4"/>
      <c r="AA459" s="4"/>
    </row>
    <row r="460" spans="5:27" ht="12" customHeight="1" x14ac:dyDescent="0.3">
      <c r="E460" s="3"/>
      <c r="F460" s="2"/>
      <c r="G460" s="3"/>
      <c r="H460" s="4"/>
      <c r="I460" s="5"/>
      <c r="J460" s="5"/>
      <c r="K460" s="6"/>
      <c r="L460" s="5"/>
      <c r="M460" s="7"/>
      <c r="N460" s="7"/>
      <c r="O460" s="7"/>
      <c r="P460" s="7"/>
      <c r="Q460" s="7"/>
      <c r="R460" s="5"/>
      <c r="S460" s="5"/>
      <c r="T460" s="3"/>
      <c r="U460" s="8"/>
      <c r="V460" s="8"/>
      <c r="W460" s="4"/>
      <c r="X460" s="3"/>
      <c r="Y460" s="3"/>
      <c r="Z460" s="4"/>
      <c r="AA460" s="4"/>
    </row>
    <row r="461" spans="5:27" ht="12" customHeight="1" x14ac:dyDescent="0.3">
      <c r="E461" s="3"/>
      <c r="F461" s="2"/>
      <c r="G461" s="3"/>
      <c r="H461" s="4"/>
      <c r="I461" s="5"/>
      <c r="J461" s="5"/>
      <c r="K461" s="6"/>
      <c r="L461" s="5"/>
      <c r="M461" s="7"/>
      <c r="N461" s="7"/>
      <c r="O461" s="7"/>
      <c r="P461" s="7"/>
      <c r="Q461" s="7"/>
      <c r="R461" s="5"/>
      <c r="S461" s="5"/>
      <c r="T461" s="3"/>
      <c r="U461" s="8"/>
      <c r="V461" s="8"/>
      <c r="W461" s="4"/>
      <c r="X461" s="3"/>
      <c r="Y461" s="3"/>
      <c r="Z461" s="4"/>
      <c r="AA461" s="4"/>
    </row>
    <row r="462" spans="5:27" ht="12" customHeight="1" x14ac:dyDescent="0.3">
      <c r="E462" s="3"/>
      <c r="F462" s="2"/>
      <c r="G462" s="3"/>
      <c r="H462" s="4"/>
      <c r="I462" s="5"/>
      <c r="J462" s="5"/>
      <c r="K462" s="6"/>
      <c r="L462" s="5"/>
      <c r="M462" s="7"/>
      <c r="N462" s="7"/>
      <c r="O462" s="7"/>
      <c r="P462" s="7"/>
      <c r="Q462" s="7"/>
      <c r="R462" s="5"/>
      <c r="S462" s="5"/>
      <c r="T462" s="3"/>
      <c r="U462" s="8"/>
      <c r="V462" s="8"/>
      <c r="W462" s="4"/>
      <c r="X462" s="3"/>
      <c r="Y462" s="3"/>
      <c r="Z462" s="4"/>
      <c r="AA462" s="4"/>
    </row>
    <row r="463" spans="5:27" ht="12" customHeight="1" x14ac:dyDescent="0.3">
      <c r="E463" s="3"/>
      <c r="F463" s="2"/>
      <c r="G463" s="3"/>
      <c r="H463" s="4"/>
      <c r="I463" s="5"/>
      <c r="J463" s="5"/>
      <c r="K463" s="6"/>
      <c r="L463" s="5"/>
      <c r="M463" s="7"/>
      <c r="N463" s="7"/>
      <c r="O463" s="7"/>
      <c r="P463" s="7"/>
      <c r="Q463" s="7"/>
      <c r="R463" s="5"/>
      <c r="S463" s="5"/>
      <c r="T463" s="3"/>
      <c r="U463" s="8"/>
      <c r="V463" s="8"/>
      <c r="W463" s="4"/>
      <c r="X463" s="3"/>
      <c r="Y463" s="3"/>
      <c r="Z463" s="4"/>
      <c r="AA463" s="4"/>
    </row>
    <row r="464" spans="5:27" ht="12" customHeight="1" x14ac:dyDescent="0.3">
      <c r="E464" s="3"/>
      <c r="F464" s="2"/>
      <c r="G464" s="3"/>
      <c r="H464" s="4"/>
      <c r="I464" s="5"/>
      <c r="J464" s="5"/>
      <c r="K464" s="6"/>
      <c r="L464" s="5"/>
      <c r="M464" s="7"/>
      <c r="N464" s="7"/>
      <c r="O464" s="7"/>
      <c r="P464" s="7"/>
      <c r="Q464" s="7"/>
      <c r="R464" s="5"/>
      <c r="S464" s="5"/>
      <c r="T464" s="3"/>
      <c r="U464" s="8"/>
      <c r="V464" s="8"/>
      <c r="W464" s="4"/>
      <c r="X464" s="3"/>
      <c r="Y464" s="3"/>
      <c r="Z464" s="4"/>
      <c r="AA464" s="4"/>
    </row>
    <row r="465" spans="5:27" ht="12" customHeight="1" x14ac:dyDescent="0.3">
      <c r="E465" s="3"/>
      <c r="F465" s="2"/>
      <c r="G465" s="3"/>
      <c r="H465" s="4"/>
      <c r="I465" s="5"/>
      <c r="J465" s="5"/>
      <c r="K465" s="6"/>
      <c r="L465" s="5"/>
      <c r="M465" s="7"/>
      <c r="N465" s="7"/>
      <c r="O465" s="7"/>
      <c r="P465" s="7"/>
      <c r="Q465" s="7"/>
      <c r="R465" s="5"/>
      <c r="S465" s="5"/>
      <c r="T465" s="3"/>
      <c r="U465" s="8"/>
      <c r="V465" s="8"/>
      <c r="W465" s="4"/>
      <c r="X465" s="3"/>
      <c r="Y465" s="3"/>
      <c r="Z465" s="4"/>
      <c r="AA465" s="4"/>
    </row>
    <row r="466" spans="5:27" ht="12" customHeight="1" x14ac:dyDescent="0.3">
      <c r="E466" s="3"/>
      <c r="F466" s="2"/>
      <c r="G466" s="3"/>
      <c r="H466" s="4"/>
      <c r="I466" s="5"/>
      <c r="J466" s="5"/>
      <c r="K466" s="6"/>
      <c r="L466" s="5"/>
      <c r="M466" s="7"/>
      <c r="N466" s="7"/>
      <c r="O466" s="7"/>
      <c r="P466" s="7"/>
      <c r="Q466" s="7"/>
      <c r="R466" s="5"/>
      <c r="S466" s="5"/>
      <c r="T466" s="3"/>
      <c r="U466" s="8"/>
      <c r="V466" s="8"/>
      <c r="W466" s="4"/>
      <c r="X466" s="3"/>
      <c r="Y466" s="3"/>
      <c r="Z466" s="4"/>
      <c r="AA466" s="4"/>
    </row>
    <row r="467" spans="5:27" ht="12" customHeight="1" x14ac:dyDescent="0.3">
      <c r="E467" s="3"/>
      <c r="F467" s="2"/>
      <c r="G467" s="3"/>
      <c r="H467" s="4"/>
      <c r="I467" s="5"/>
      <c r="J467" s="5"/>
      <c r="K467" s="6"/>
      <c r="L467" s="5"/>
      <c r="M467" s="7"/>
      <c r="N467" s="7"/>
      <c r="O467" s="7"/>
      <c r="P467" s="7"/>
      <c r="Q467" s="7"/>
      <c r="R467" s="5"/>
      <c r="S467" s="5"/>
      <c r="T467" s="3"/>
      <c r="U467" s="8"/>
      <c r="V467" s="8"/>
      <c r="W467" s="4"/>
      <c r="X467" s="3"/>
      <c r="Y467" s="3"/>
      <c r="Z467" s="4"/>
      <c r="AA467" s="4"/>
    </row>
    <row r="468" spans="5:27" ht="12" customHeight="1" x14ac:dyDescent="0.3">
      <c r="E468" s="3"/>
      <c r="F468" s="2"/>
      <c r="G468" s="3"/>
      <c r="H468" s="4"/>
      <c r="I468" s="5"/>
      <c r="J468" s="5"/>
      <c r="K468" s="6"/>
      <c r="L468" s="5"/>
      <c r="M468" s="7"/>
      <c r="N468" s="7"/>
      <c r="O468" s="7"/>
      <c r="P468" s="7"/>
      <c r="Q468" s="7"/>
      <c r="R468" s="5"/>
      <c r="S468" s="5"/>
      <c r="T468" s="3"/>
      <c r="U468" s="8"/>
      <c r="V468" s="8"/>
      <c r="W468" s="4"/>
      <c r="X468" s="3"/>
      <c r="Y468" s="3"/>
      <c r="Z468" s="4"/>
      <c r="AA468" s="4"/>
    </row>
    <row r="469" spans="5:27" ht="12" customHeight="1" x14ac:dyDescent="0.3">
      <c r="E469" s="3"/>
      <c r="F469" s="2"/>
      <c r="G469" s="3"/>
      <c r="H469" s="4"/>
      <c r="I469" s="5"/>
      <c r="J469" s="5"/>
      <c r="K469" s="6"/>
      <c r="L469" s="5"/>
      <c r="M469" s="7"/>
      <c r="N469" s="7"/>
      <c r="O469" s="7"/>
      <c r="P469" s="7"/>
      <c r="Q469" s="7"/>
      <c r="R469" s="5"/>
      <c r="S469" s="5"/>
      <c r="T469" s="3"/>
      <c r="U469" s="8"/>
      <c r="V469" s="8"/>
      <c r="W469" s="4"/>
      <c r="X469" s="3"/>
      <c r="Y469" s="3"/>
      <c r="Z469" s="4"/>
      <c r="AA469" s="4"/>
    </row>
    <row r="470" spans="5:27" ht="12" customHeight="1" x14ac:dyDescent="0.3">
      <c r="E470" s="3"/>
      <c r="F470" s="2"/>
      <c r="G470" s="3"/>
      <c r="H470" s="4"/>
      <c r="I470" s="5"/>
      <c r="J470" s="5"/>
      <c r="K470" s="6"/>
      <c r="L470" s="5"/>
      <c r="M470" s="7"/>
      <c r="N470" s="7"/>
      <c r="O470" s="7"/>
      <c r="P470" s="7"/>
      <c r="Q470" s="7"/>
      <c r="R470" s="5"/>
      <c r="S470" s="5"/>
      <c r="T470" s="3"/>
      <c r="U470" s="8"/>
      <c r="V470" s="8"/>
      <c r="W470" s="4"/>
      <c r="X470" s="3"/>
      <c r="Y470" s="3"/>
      <c r="Z470" s="4"/>
      <c r="AA470" s="4"/>
    </row>
    <row r="471" spans="5:27" ht="12" customHeight="1" x14ac:dyDescent="0.3">
      <c r="E471" s="3"/>
      <c r="F471" s="2"/>
      <c r="G471" s="3"/>
      <c r="H471" s="4"/>
      <c r="I471" s="5"/>
      <c r="J471" s="5"/>
      <c r="K471" s="6"/>
      <c r="L471" s="5"/>
      <c r="M471" s="7"/>
      <c r="N471" s="7"/>
      <c r="O471" s="7"/>
      <c r="P471" s="7"/>
      <c r="Q471" s="7"/>
      <c r="R471" s="5"/>
      <c r="S471" s="5"/>
      <c r="T471" s="3"/>
      <c r="U471" s="8"/>
      <c r="V471" s="8"/>
      <c r="W471" s="4"/>
      <c r="X471" s="3"/>
      <c r="Y471" s="3"/>
      <c r="Z471" s="4"/>
      <c r="AA471" s="4"/>
    </row>
    <row r="472" spans="5:27" ht="12" customHeight="1" x14ac:dyDescent="0.3">
      <c r="E472" s="3"/>
      <c r="F472" s="2"/>
      <c r="G472" s="3"/>
      <c r="H472" s="4"/>
      <c r="I472" s="5"/>
      <c r="J472" s="5"/>
      <c r="K472" s="6"/>
      <c r="L472" s="5"/>
      <c r="M472" s="7"/>
      <c r="N472" s="7"/>
      <c r="O472" s="7"/>
      <c r="P472" s="7"/>
      <c r="Q472" s="7"/>
      <c r="R472" s="5"/>
      <c r="S472" s="5"/>
      <c r="T472" s="3"/>
      <c r="U472" s="8"/>
      <c r="V472" s="8"/>
      <c r="W472" s="4"/>
      <c r="X472" s="3"/>
      <c r="Y472" s="3"/>
      <c r="Z472" s="4"/>
      <c r="AA472" s="4"/>
    </row>
    <row r="473" spans="5:27" ht="12" customHeight="1" x14ac:dyDescent="0.3">
      <c r="E473" s="3"/>
      <c r="F473" s="2"/>
      <c r="G473" s="3"/>
      <c r="H473" s="4"/>
      <c r="I473" s="5"/>
      <c r="J473" s="5"/>
      <c r="K473" s="6"/>
      <c r="L473" s="5"/>
      <c r="M473" s="7"/>
      <c r="N473" s="7"/>
      <c r="O473" s="7"/>
      <c r="P473" s="7"/>
      <c r="Q473" s="7"/>
      <c r="R473" s="5"/>
      <c r="S473" s="5"/>
      <c r="T473" s="3"/>
      <c r="U473" s="8"/>
      <c r="V473" s="8"/>
      <c r="W473" s="4"/>
      <c r="X473" s="3"/>
      <c r="Y473" s="3"/>
      <c r="Z473" s="4"/>
      <c r="AA473" s="4"/>
    </row>
    <row r="474" spans="5:27" ht="12" customHeight="1" x14ac:dyDescent="0.3">
      <c r="E474" s="3"/>
      <c r="F474" s="2"/>
      <c r="G474" s="3"/>
      <c r="H474" s="4"/>
      <c r="I474" s="5"/>
      <c r="J474" s="5"/>
      <c r="K474" s="6"/>
      <c r="L474" s="5"/>
      <c r="M474" s="7"/>
      <c r="N474" s="7"/>
      <c r="O474" s="7"/>
      <c r="P474" s="7"/>
      <c r="Q474" s="7"/>
      <c r="R474" s="5"/>
      <c r="S474" s="5"/>
      <c r="T474" s="3"/>
      <c r="U474" s="8"/>
      <c r="V474" s="8"/>
      <c r="W474" s="4"/>
      <c r="X474" s="3"/>
      <c r="Y474" s="3"/>
      <c r="Z474" s="4"/>
      <c r="AA474" s="4"/>
    </row>
    <row r="475" spans="5:27" ht="12" customHeight="1" x14ac:dyDescent="0.3">
      <c r="E475" s="3"/>
      <c r="F475" s="2"/>
      <c r="G475" s="3"/>
      <c r="H475" s="4"/>
      <c r="I475" s="5"/>
      <c r="J475" s="5"/>
      <c r="K475" s="6"/>
      <c r="L475" s="5"/>
      <c r="M475" s="7"/>
      <c r="N475" s="7"/>
      <c r="O475" s="7"/>
      <c r="P475" s="7"/>
      <c r="Q475" s="7"/>
      <c r="R475" s="5"/>
      <c r="S475" s="5"/>
      <c r="T475" s="3"/>
      <c r="U475" s="8"/>
      <c r="V475" s="8"/>
      <c r="W475" s="4"/>
      <c r="X475" s="3"/>
      <c r="Y475" s="3"/>
      <c r="Z475" s="4"/>
      <c r="AA475" s="4"/>
    </row>
    <row r="476" spans="5:27" ht="12" customHeight="1" x14ac:dyDescent="0.3">
      <c r="E476" s="3"/>
      <c r="F476" s="2"/>
      <c r="G476" s="3"/>
      <c r="H476" s="4"/>
      <c r="I476" s="5"/>
      <c r="J476" s="5"/>
      <c r="K476" s="6"/>
      <c r="L476" s="5"/>
      <c r="M476" s="7"/>
      <c r="N476" s="7"/>
      <c r="O476" s="7"/>
      <c r="P476" s="7"/>
      <c r="Q476" s="7"/>
      <c r="R476" s="5"/>
      <c r="S476" s="5"/>
      <c r="T476" s="3"/>
      <c r="U476" s="8"/>
      <c r="V476" s="8"/>
      <c r="W476" s="4"/>
      <c r="X476" s="3"/>
      <c r="Y476" s="3"/>
      <c r="Z476" s="4"/>
      <c r="AA476" s="4"/>
    </row>
    <row r="477" spans="5:27" ht="12" customHeight="1" x14ac:dyDescent="0.3">
      <c r="E477" s="3"/>
      <c r="F477" s="2"/>
      <c r="G477" s="3"/>
      <c r="H477" s="4"/>
      <c r="I477" s="5"/>
      <c r="J477" s="5"/>
      <c r="K477" s="6"/>
      <c r="L477" s="5"/>
      <c r="M477" s="7"/>
      <c r="N477" s="7"/>
      <c r="O477" s="7"/>
      <c r="P477" s="7"/>
      <c r="Q477" s="7"/>
      <c r="R477" s="5"/>
      <c r="S477" s="5"/>
      <c r="T477" s="3"/>
      <c r="U477" s="8"/>
      <c r="V477" s="8"/>
      <c r="W477" s="4"/>
      <c r="X477" s="3"/>
      <c r="Y477" s="3"/>
      <c r="Z477" s="4"/>
      <c r="AA477" s="4"/>
    </row>
    <row r="478" spans="5:27" ht="12" customHeight="1" x14ac:dyDescent="0.3">
      <c r="E478" s="3"/>
      <c r="F478" s="2"/>
      <c r="G478" s="3"/>
      <c r="H478" s="4"/>
      <c r="I478" s="5"/>
      <c r="J478" s="5"/>
      <c r="K478" s="6"/>
      <c r="L478" s="5"/>
      <c r="M478" s="7"/>
      <c r="N478" s="7"/>
      <c r="O478" s="7"/>
      <c r="P478" s="7"/>
      <c r="Q478" s="7"/>
      <c r="R478" s="5"/>
      <c r="S478" s="5"/>
      <c r="T478" s="3"/>
      <c r="U478" s="8"/>
      <c r="V478" s="8"/>
      <c r="W478" s="4"/>
      <c r="X478" s="3"/>
      <c r="Y478" s="3"/>
      <c r="Z478" s="4"/>
      <c r="AA478" s="4"/>
    </row>
    <row r="479" spans="5:27" ht="12" customHeight="1" x14ac:dyDescent="0.3">
      <c r="E479" s="3"/>
      <c r="F479" s="2"/>
      <c r="G479" s="3"/>
      <c r="H479" s="4"/>
      <c r="I479" s="5"/>
      <c r="J479" s="5"/>
      <c r="K479" s="6"/>
      <c r="L479" s="5"/>
      <c r="M479" s="7"/>
      <c r="N479" s="7"/>
      <c r="O479" s="7"/>
      <c r="P479" s="7"/>
      <c r="Q479" s="7"/>
      <c r="R479" s="5"/>
      <c r="S479" s="5"/>
      <c r="T479" s="3"/>
      <c r="U479" s="8"/>
      <c r="V479" s="8"/>
      <c r="W479" s="4"/>
      <c r="X479" s="3"/>
      <c r="Y479" s="3"/>
      <c r="Z479" s="4"/>
      <c r="AA479" s="4"/>
    </row>
    <row r="480" spans="5:27" ht="12" customHeight="1" x14ac:dyDescent="0.3">
      <c r="E480" s="3"/>
      <c r="F480" s="2"/>
      <c r="G480" s="3"/>
      <c r="H480" s="4"/>
      <c r="I480" s="5"/>
      <c r="J480" s="5"/>
      <c r="K480" s="6"/>
      <c r="L480" s="5"/>
      <c r="M480" s="7"/>
      <c r="N480" s="7"/>
      <c r="O480" s="7"/>
      <c r="P480" s="7"/>
      <c r="Q480" s="7"/>
      <c r="R480" s="5"/>
      <c r="S480" s="5"/>
      <c r="T480" s="3"/>
      <c r="U480" s="8"/>
      <c r="V480" s="8"/>
      <c r="W480" s="4"/>
      <c r="X480" s="3"/>
      <c r="Y480" s="3"/>
      <c r="Z480" s="4"/>
      <c r="AA480" s="4"/>
    </row>
    <row r="481" spans="5:27" ht="12" customHeight="1" x14ac:dyDescent="0.3">
      <c r="E481" s="3"/>
      <c r="F481" s="2"/>
      <c r="G481" s="3"/>
      <c r="H481" s="4"/>
      <c r="I481" s="5"/>
      <c r="J481" s="5"/>
      <c r="K481" s="6"/>
      <c r="L481" s="5"/>
      <c r="M481" s="7"/>
      <c r="N481" s="7"/>
      <c r="O481" s="7"/>
      <c r="P481" s="7"/>
      <c r="Q481" s="7"/>
      <c r="R481" s="5"/>
      <c r="S481" s="5"/>
      <c r="T481" s="3"/>
      <c r="U481" s="8"/>
      <c r="V481" s="8"/>
      <c r="W481" s="4"/>
      <c r="X481" s="3"/>
      <c r="Y481" s="3"/>
      <c r="Z481" s="4"/>
      <c r="AA481" s="4"/>
    </row>
    <row r="482" spans="5:27" ht="12" customHeight="1" x14ac:dyDescent="0.3">
      <c r="E482" s="3"/>
      <c r="F482" s="2"/>
      <c r="G482" s="3"/>
      <c r="H482" s="4"/>
      <c r="I482" s="5"/>
      <c r="J482" s="5"/>
      <c r="K482" s="6"/>
      <c r="L482" s="5"/>
      <c r="M482" s="7"/>
      <c r="N482" s="7"/>
      <c r="O482" s="7"/>
      <c r="P482" s="7"/>
      <c r="Q482" s="7"/>
      <c r="R482" s="5"/>
      <c r="S482" s="5"/>
      <c r="T482" s="3"/>
      <c r="U482" s="8"/>
      <c r="V482" s="8"/>
      <c r="W482" s="4"/>
      <c r="X482" s="3"/>
      <c r="Y482" s="3"/>
      <c r="Z482" s="4"/>
      <c r="AA482" s="4"/>
    </row>
    <row r="483" spans="5:27" ht="12" customHeight="1" x14ac:dyDescent="0.3">
      <c r="E483" s="3"/>
      <c r="F483" s="2"/>
      <c r="G483" s="3"/>
      <c r="H483" s="4"/>
      <c r="I483" s="5"/>
      <c r="J483" s="5"/>
      <c r="K483" s="6"/>
      <c r="L483" s="5"/>
      <c r="M483" s="7"/>
      <c r="N483" s="7"/>
      <c r="O483" s="7"/>
      <c r="P483" s="7"/>
      <c r="Q483" s="7"/>
      <c r="R483" s="5"/>
      <c r="S483" s="5"/>
      <c r="T483" s="3"/>
      <c r="U483" s="8"/>
      <c r="V483" s="8"/>
      <c r="W483" s="4"/>
      <c r="X483" s="3"/>
      <c r="Y483" s="3"/>
      <c r="Z483" s="4"/>
      <c r="AA483" s="4"/>
    </row>
    <row r="484" spans="5:27" ht="12" customHeight="1" x14ac:dyDescent="0.3">
      <c r="E484" s="3"/>
      <c r="F484" s="2"/>
      <c r="G484" s="3"/>
      <c r="H484" s="4"/>
      <c r="I484" s="5"/>
      <c r="J484" s="5"/>
      <c r="K484" s="6"/>
      <c r="L484" s="5"/>
      <c r="M484" s="7"/>
      <c r="N484" s="7"/>
      <c r="O484" s="7"/>
      <c r="P484" s="7"/>
      <c r="Q484" s="7"/>
      <c r="R484" s="5"/>
      <c r="S484" s="5"/>
      <c r="T484" s="3"/>
      <c r="U484" s="8"/>
      <c r="V484" s="8"/>
      <c r="W484" s="4"/>
      <c r="X484" s="3"/>
      <c r="Y484" s="3"/>
      <c r="Z484" s="4"/>
      <c r="AA484" s="4"/>
    </row>
    <row r="485" spans="5:27" ht="12" customHeight="1" x14ac:dyDescent="0.3">
      <c r="E485" s="3"/>
      <c r="F485" s="2"/>
      <c r="G485" s="3"/>
      <c r="H485" s="4"/>
      <c r="I485" s="5"/>
      <c r="J485" s="5"/>
      <c r="K485" s="6"/>
      <c r="L485" s="5"/>
      <c r="M485" s="7"/>
      <c r="N485" s="7"/>
      <c r="O485" s="7"/>
      <c r="P485" s="7"/>
      <c r="Q485" s="7"/>
      <c r="R485" s="5"/>
      <c r="S485" s="5"/>
      <c r="T485" s="3"/>
      <c r="U485" s="8"/>
      <c r="V485" s="8"/>
      <c r="W485" s="4"/>
      <c r="X485" s="3"/>
      <c r="Y485" s="3"/>
      <c r="Z485" s="4"/>
      <c r="AA485" s="4"/>
    </row>
    <row r="486" spans="5:27" ht="12" customHeight="1" x14ac:dyDescent="0.3">
      <c r="E486" s="3"/>
      <c r="F486" s="2"/>
      <c r="G486" s="3"/>
      <c r="H486" s="4"/>
      <c r="I486" s="5"/>
      <c r="J486" s="5"/>
      <c r="K486" s="6"/>
      <c r="L486" s="5"/>
      <c r="M486" s="7"/>
      <c r="N486" s="7"/>
      <c r="O486" s="7"/>
      <c r="P486" s="7"/>
      <c r="Q486" s="7"/>
      <c r="R486" s="5"/>
      <c r="S486" s="5"/>
      <c r="T486" s="3"/>
      <c r="U486" s="8"/>
      <c r="V486" s="8"/>
      <c r="W486" s="4"/>
      <c r="X486" s="3"/>
      <c r="Y486" s="3"/>
      <c r="Z486" s="4"/>
      <c r="AA486" s="4"/>
    </row>
    <row r="487" spans="5:27" ht="12" customHeight="1" x14ac:dyDescent="0.3">
      <c r="E487" s="3"/>
      <c r="F487" s="2"/>
      <c r="G487" s="3"/>
      <c r="H487" s="4"/>
      <c r="I487" s="5"/>
      <c r="J487" s="5"/>
      <c r="K487" s="6"/>
      <c r="L487" s="5"/>
      <c r="M487" s="7"/>
      <c r="N487" s="7"/>
      <c r="O487" s="7"/>
      <c r="P487" s="7"/>
      <c r="Q487" s="7"/>
      <c r="R487" s="5"/>
      <c r="S487" s="5"/>
      <c r="T487" s="3"/>
      <c r="U487" s="8"/>
      <c r="V487" s="8"/>
      <c r="W487" s="4"/>
      <c r="X487" s="3"/>
      <c r="Y487" s="3"/>
      <c r="Z487" s="4"/>
      <c r="AA487" s="4"/>
    </row>
    <row r="488" spans="5:27" ht="12" customHeight="1" x14ac:dyDescent="0.3">
      <c r="E488" s="3"/>
      <c r="F488" s="2"/>
      <c r="G488" s="3"/>
      <c r="H488" s="4"/>
      <c r="I488" s="5"/>
      <c r="J488" s="5"/>
      <c r="K488" s="6"/>
      <c r="L488" s="5"/>
      <c r="M488" s="7"/>
      <c r="N488" s="7"/>
      <c r="O488" s="7"/>
      <c r="P488" s="7"/>
      <c r="Q488" s="7"/>
      <c r="R488" s="5"/>
      <c r="S488" s="5"/>
      <c r="T488" s="3"/>
      <c r="U488" s="8"/>
      <c r="V488" s="8"/>
      <c r="W488" s="4"/>
      <c r="X488" s="3"/>
      <c r="Y488" s="3"/>
      <c r="Z488" s="4"/>
      <c r="AA488" s="4"/>
    </row>
    <row r="489" spans="5:27" ht="12" customHeight="1" x14ac:dyDescent="0.3">
      <c r="E489" s="3"/>
      <c r="F489" s="2"/>
      <c r="G489" s="3"/>
      <c r="H489" s="4"/>
      <c r="I489" s="5"/>
      <c r="J489" s="5"/>
      <c r="K489" s="6"/>
      <c r="L489" s="5"/>
      <c r="M489" s="7"/>
      <c r="N489" s="7"/>
      <c r="O489" s="7"/>
      <c r="P489" s="7"/>
      <c r="Q489" s="7"/>
      <c r="R489" s="5"/>
      <c r="S489" s="5"/>
      <c r="T489" s="3"/>
      <c r="U489" s="8"/>
      <c r="V489" s="8"/>
      <c r="W489" s="4"/>
      <c r="X489" s="3"/>
      <c r="Y489" s="3"/>
      <c r="Z489" s="4"/>
      <c r="AA489" s="4"/>
    </row>
    <row r="490" spans="5:27" ht="12" customHeight="1" x14ac:dyDescent="0.3">
      <c r="E490" s="3"/>
      <c r="F490" s="2"/>
      <c r="G490" s="3"/>
      <c r="H490" s="4"/>
      <c r="I490" s="5"/>
      <c r="J490" s="5"/>
      <c r="K490" s="6"/>
      <c r="L490" s="5"/>
      <c r="M490" s="7"/>
      <c r="N490" s="7"/>
      <c r="O490" s="7"/>
      <c r="P490" s="7"/>
      <c r="Q490" s="7"/>
      <c r="R490" s="5"/>
      <c r="S490" s="5"/>
      <c r="T490" s="3"/>
      <c r="U490" s="8"/>
      <c r="V490" s="8"/>
      <c r="W490" s="4"/>
      <c r="X490" s="3"/>
      <c r="Y490" s="3"/>
      <c r="Z490" s="4"/>
      <c r="AA490" s="4"/>
    </row>
    <row r="491" spans="5:27" ht="12" customHeight="1" x14ac:dyDescent="0.3">
      <c r="E491" s="3"/>
      <c r="F491" s="2"/>
      <c r="G491" s="3"/>
      <c r="H491" s="4"/>
      <c r="I491" s="5"/>
      <c r="J491" s="5"/>
      <c r="K491" s="6"/>
      <c r="L491" s="5"/>
      <c r="M491" s="7"/>
      <c r="N491" s="7"/>
      <c r="O491" s="7"/>
      <c r="P491" s="7"/>
      <c r="Q491" s="7"/>
      <c r="R491" s="5"/>
      <c r="S491" s="5"/>
      <c r="T491" s="3"/>
      <c r="U491" s="8"/>
      <c r="V491" s="8"/>
      <c r="W491" s="4"/>
      <c r="X491" s="3"/>
      <c r="Y491" s="3"/>
      <c r="Z491" s="4"/>
      <c r="AA491" s="4"/>
    </row>
    <row r="492" spans="5:27" ht="12" customHeight="1" x14ac:dyDescent="0.3">
      <c r="E492" s="3"/>
      <c r="F492" s="2"/>
      <c r="G492" s="3"/>
      <c r="H492" s="4"/>
      <c r="I492" s="5"/>
      <c r="J492" s="5"/>
      <c r="K492" s="6"/>
      <c r="L492" s="5"/>
      <c r="M492" s="7"/>
      <c r="N492" s="7"/>
      <c r="O492" s="7"/>
      <c r="P492" s="7"/>
      <c r="Q492" s="7"/>
      <c r="R492" s="5"/>
      <c r="S492" s="5"/>
      <c r="T492" s="3"/>
      <c r="U492" s="8"/>
      <c r="V492" s="8"/>
      <c r="W492" s="4"/>
      <c r="X492" s="3"/>
      <c r="Y492" s="3"/>
      <c r="Z492" s="4"/>
      <c r="AA492" s="4"/>
    </row>
    <row r="493" spans="5:27" ht="12" customHeight="1" x14ac:dyDescent="0.3">
      <c r="E493" s="3"/>
      <c r="F493" s="2"/>
      <c r="G493" s="3"/>
      <c r="H493" s="4"/>
      <c r="I493" s="5"/>
      <c r="J493" s="5"/>
      <c r="K493" s="6"/>
      <c r="L493" s="5"/>
      <c r="M493" s="7"/>
      <c r="N493" s="7"/>
      <c r="O493" s="7"/>
      <c r="P493" s="7"/>
      <c r="Q493" s="7"/>
      <c r="R493" s="5"/>
      <c r="S493" s="5"/>
      <c r="T493" s="3"/>
      <c r="U493" s="8"/>
      <c r="V493" s="8"/>
      <c r="W493" s="4"/>
      <c r="X493" s="3"/>
      <c r="Y493" s="3"/>
      <c r="Z493" s="4"/>
      <c r="AA493" s="4"/>
    </row>
    <row r="494" spans="5:27" ht="12" customHeight="1" x14ac:dyDescent="0.3">
      <c r="E494" s="3"/>
      <c r="F494" s="2"/>
      <c r="G494" s="3"/>
      <c r="H494" s="4"/>
      <c r="I494" s="5"/>
      <c r="J494" s="5"/>
      <c r="K494" s="6"/>
      <c r="L494" s="5"/>
      <c r="M494" s="7"/>
      <c r="N494" s="7"/>
      <c r="O494" s="7"/>
      <c r="P494" s="7"/>
      <c r="Q494" s="7"/>
      <c r="R494" s="5"/>
      <c r="S494" s="5"/>
      <c r="T494" s="3"/>
      <c r="U494" s="8"/>
      <c r="V494" s="8"/>
      <c r="W494" s="4"/>
      <c r="X494" s="3"/>
      <c r="Y494" s="3"/>
      <c r="Z494" s="4"/>
      <c r="AA494" s="4"/>
    </row>
    <row r="495" spans="5:27" ht="12" customHeight="1" x14ac:dyDescent="0.3">
      <c r="E495" s="3"/>
      <c r="F495" s="2"/>
      <c r="G495" s="3"/>
      <c r="H495" s="4"/>
      <c r="I495" s="5"/>
      <c r="J495" s="5"/>
      <c r="K495" s="6"/>
      <c r="L495" s="5"/>
      <c r="M495" s="7"/>
      <c r="N495" s="7"/>
      <c r="O495" s="7"/>
      <c r="P495" s="7"/>
      <c r="Q495" s="7"/>
      <c r="R495" s="5"/>
      <c r="S495" s="5"/>
      <c r="T495" s="3"/>
      <c r="U495" s="8"/>
      <c r="V495" s="8"/>
      <c r="W495" s="4"/>
      <c r="X495" s="3"/>
      <c r="Y495" s="3"/>
      <c r="Z495" s="4"/>
      <c r="AA495" s="4"/>
    </row>
    <row r="496" spans="5:27" ht="12" customHeight="1" x14ac:dyDescent="0.3">
      <c r="E496" s="3"/>
      <c r="F496" s="2"/>
      <c r="G496" s="3"/>
      <c r="H496" s="4"/>
      <c r="I496" s="5"/>
      <c r="J496" s="5"/>
      <c r="K496" s="6"/>
      <c r="L496" s="5"/>
      <c r="M496" s="7"/>
      <c r="N496" s="7"/>
      <c r="O496" s="7"/>
      <c r="P496" s="7"/>
      <c r="Q496" s="7"/>
      <c r="R496" s="5"/>
      <c r="S496" s="5"/>
      <c r="T496" s="3"/>
      <c r="U496" s="8"/>
      <c r="V496" s="8"/>
      <c r="W496" s="4"/>
      <c r="X496" s="3"/>
      <c r="Y496" s="3"/>
      <c r="Z496" s="4"/>
      <c r="AA496" s="4"/>
    </row>
    <row r="497" spans="5:27" ht="12" customHeight="1" x14ac:dyDescent="0.3">
      <c r="E497" s="3"/>
      <c r="F497" s="2"/>
      <c r="G497" s="3"/>
      <c r="H497" s="4"/>
      <c r="I497" s="5"/>
      <c r="J497" s="5"/>
      <c r="K497" s="6"/>
      <c r="L497" s="5"/>
      <c r="M497" s="7"/>
      <c r="N497" s="7"/>
      <c r="O497" s="7"/>
      <c r="P497" s="7"/>
      <c r="Q497" s="7"/>
      <c r="R497" s="5"/>
      <c r="S497" s="5"/>
      <c r="T497" s="3"/>
      <c r="U497" s="8"/>
      <c r="V497" s="8"/>
      <c r="W497" s="4"/>
      <c r="X497" s="3"/>
      <c r="Y497" s="3"/>
      <c r="Z497" s="4"/>
      <c r="AA497" s="4"/>
    </row>
    <row r="498" spans="5:27" ht="12" customHeight="1" x14ac:dyDescent="0.3">
      <c r="E498" s="3"/>
      <c r="F498" s="2"/>
      <c r="G498" s="3"/>
      <c r="H498" s="4"/>
      <c r="I498" s="5"/>
      <c r="J498" s="5"/>
      <c r="K498" s="6"/>
      <c r="L498" s="5"/>
      <c r="M498" s="7"/>
      <c r="N498" s="7"/>
      <c r="O498" s="7"/>
      <c r="P498" s="7"/>
      <c r="Q498" s="7"/>
      <c r="R498" s="5"/>
      <c r="S498" s="5"/>
      <c r="T498" s="3"/>
      <c r="U498" s="8"/>
      <c r="V498" s="8"/>
      <c r="W498" s="4"/>
      <c r="X498" s="3"/>
      <c r="Y498" s="3"/>
      <c r="Z498" s="4"/>
      <c r="AA498" s="4"/>
    </row>
    <row r="499" spans="5:27" ht="12" customHeight="1" x14ac:dyDescent="0.3">
      <c r="E499" s="3"/>
      <c r="F499" s="2"/>
      <c r="G499" s="3"/>
      <c r="H499" s="4"/>
      <c r="I499" s="5"/>
      <c r="J499" s="5"/>
      <c r="K499" s="6"/>
      <c r="L499" s="5"/>
      <c r="M499" s="7"/>
      <c r="N499" s="7"/>
      <c r="O499" s="7"/>
      <c r="P499" s="7"/>
      <c r="Q499" s="7"/>
      <c r="R499" s="5"/>
      <c r="S499" s="5"/>
      <c r="T499" s="3"/>
      <c r="U499" s="8"/>
      <c r="V499" s="8"/>
      <c r="W499" s="4"/>
      <c r="X499" s="3"/>
      <c r="Y499" s="3"/>
      <c r="Z499" s="4"/>
      <c r="AA499" s="4"/>
    </row>
    <row r="500" spans="5:27" ht="12" customHeight="1" x14ac:dyDescent="0.3">
      <c r="E500" s="3"/>
      <c r="F500" s="2"/>
      <c r="G500" s="3"/>
      <c r="H500" s="4"/>
      <c r="I500" s="5"/>
      <c r="J500" s="5"/>
      <c r="K500" s="6"/>
      <c r="L500" s="5"/>
      <c r="M500" s="7"/>
      <c r="N500" s="7"/>
      <c r="O500" s="7"/>
      <c r="P500" s="7"/>
      <c r="Q500" s="7"/>
      <c r="R500" s="5"/>
      <c r="S500" s="5"/>
      <c r="T500" s="3"/>
      <c r="U500" s="8"/>
      <c r="V500" s="8"/>
      <c r="W500" s="4"/>
      <c r="X500" s="3"/>
      <c r="Y500" s="3"/>
      <c r="Z500" s="4"/>
      <c r="AA500" s="4"/>
    </row>
    <row r="501" spans="5:27" ht="12" customHeight="1" x14ac:dyDescent="0.3">
      <c r="E501" s="3"/>
      <c r="F501" s="2"/>
      <c r="G501" s="3"/>
      <c r="H501" s="4"/>
      <c r="I501" s="5"/>
      <c r="J501" s="5"/>
      <c r="K501" s="6"/>
      <c r="L501" s="5"/>
      <c r="M501" s="7"/>
      <c r="N501" s="7"/>
      <c r="O501" s="7"/>
      <c r="P501" s="7"/>
      <c r="Q501" s="7"/>
      <c r="R501" s="5"/>
      <c r="S501" s="5"/>
      <c r="T501" s="3"/>
      <c r="U501" s="8"/>
      <c r="V501" s="8"/>
      <c r="W501" s="4"/>
      <c r="X501" s="3"/>
      <c r="Y501" s="3"/>
      <c r="Z501" s="4"/>
      <c r="AA501" s="4"/>
    </row>
    <row r="502" spans="5:27" ht="12" customHeight="1" x14ac:dyDescent="0.3">
      <c r="E502" s="3"/>
      <c r="F502" s="2"/>
      <c r="G502" s="3"/>
      <c r="H502" s="4"/>
      <c r="I502" s="5"/>
      <c r="J502" s="5"/>
      <c r="K502" s="6"/>
      <c r="L502" s="5"/>
      <c r="M502" s="7"/>
      <c r="N502" s="7"/>
      <c r="O502" s="7"/>
      <c r="P502" s="7"/>
      <c r="Q502" s="7"/>
      <c r="R502" s="5"/>
      <c r="S502" s="5"/>
      <c r="T502" s="3"/>
      <c r="U502" s="8"/>
      <c r="V502" s="8"/>
      <c r="W502" s="4"/>
      <c r="X502" s="3"/>
      <c r="Y502" s="3"/>
      <c r="Z502" s="4"/>
      <c r="AA502" s="4"/>
    </row>
    <row r="503" spans="5:27" ht="12" customHeight="1" x14ac:dyDescent="0.3">
      <c r="E503" s="3"/>
      <c r="F503" s="2"/>
      <c r="G503" s="3"/>
      <c r="H503" s="4"/>
      <c r="I503" s="5"/>
      <c r="J503" s="5"/>
      <c r="K503" s="6"/>
      <c r="L503" s="5"/>
      <c r="M503" s="7"/>
      <c r="N503" s="7"/>
      <c r="O503" s="7"/>
      <c r="P503" s="7"/>
      <c r="Q503" s="7"/>
      <c r="R503" s="5"/>
      <c r="S503" s="5"/>
      <c r="T503" s="3"/>
      <c r="U503" s="8"/>
      <c r="V503" s="8"/>
      <c r="W503" s="4"/>
      <c r="X503" s="3"/>
      <c r="Y503" s="3"/>
      <c r="Z503" s="4"/>
      <c r="AA503" s="4"/>
    </row>
    <row r="504" spans="5:27" ht="12" customHeight="1" x14ac:dyDescent="0.3">
      <c r="E504" s="3"/>
      <c r="F504" s="2"/>
      <c r="G504" s="3"/>
      <c r="H504" s="4"/>
      <c r="I504" s="5"/>
      <c r="J504" s="5"/>
      <c r="K504" s="6"/>
      <c r="L504" s="5"/>
      <c r="M504" s="7"/>
      <c r="N504" s="7"/>
      <c r="O504" s="7"/>
      <c r="P504" s="7"/>
      <c r="Q504" s="7"/>
      <c r="R504" s="5"/>
      <c r="S504" s="5"/>
      <c r="T504" s="3"/>
      <c r="U504" s="8"/>
      <c r="V504" s="8"/>
      <c r="W504" s="4"/>
      <c r="X504" s="3"/>
      <c r="Y504" s="3"/>
      <c r="Z504" s="4"/>
      <c r="AA504" s="4"/>
    </row>
    <row r="505" spans="5:27" ht="12" customHeight="1" x14ac:dyDescent="0.3">
      <c r="E505" s="3"/>
      <c r="F505" s="2"/>
      <c r="G505" s="3"/>
      <c r="H505" s="4"/>
      <c r="I505" s="5"/>
      <c r="J505" s="5"/>
      <c r="K505" s="6"/>
      <c r="L505" s="5"/>
      <c r="M505" s="7"/>
      <c r="N505" s="7"/>
      <c r="O505" s="7"/>
      <c r="P505" s="7"/>
      <c r="Q505" s="7"/>
      <c r="R505" s="5"/>
      <c r="S505" s="5"/>
      <c r="T505" s="3"/>
      <c r="U505" s="8"/>
      <c r="V505" s="8"/>
      <c r="W505" s="4"/>
      <c r="X505" s="3"/>
      <c r="Y505" s="3"/>
      <c r="Z505" s="4"/>
      <c r="AA505" s="4"/>
    </row>
    <row r="506" spans="5:27" ht="12" customHeight="1" x14ac:dyDescent="0.3">
      <c r="E506" s="3"/>
      <c r="F506" s="2"/>
      <c r="G506" s="3"/>
      <c r="H506" s="4"/>
      <c r="I506" s="5"/>
      <c r="J506" s="5"/>
      <c r="K506" s="6"/>
      <c r="L506" s="5"/>
      <c r="M506" s="7"/>
      <c r="N506" s="7"/>
      <c r="O506" s="7"/>
      <c r="P506" s="7"/>
      <c r="Q506" s="7"/>
      <c r="R506" s="5"/>
      <c r="S506" s="5"/>
      <c r="T506" s="3"/>
      <c r="U506" s="8"/>
      <c r="V506" s="8"/>
      <c r="W506" s="4"/>
      <c r="X506" s="3"/>
      <c r="Y506" s="3"/>
      <c r="Z506" s="4"/>
      <c r="AA506" s="4"/>
    </row>
    <row r="507" spans="5:27" ht="12" customHeight="1" x14ac:dyDescent="0.3">
      <c r="E507" s="3"/>
      <c r="F507" s="2"/>
      <c r="G507" s="3"/>
      <c r="H507" s="4"/>
      <c r="I507" s="5"/>
      <c r="J507" s="5"/>
      <c r="K507" s="6"/>
      <c r="L507" s="5"/>
      <c r="M507" s="7"/>
      <c r="N507" s="7"/>
      <c r="O507" s="7"/>
      <c r="P507" s="7"/>
      <c r="Q507" s="7"/>
      <c r="R507" s="5"/>
      <c r="S507" s="5"/>
      <c r="T507" s="3"/>
      <c r="U507" s="8"/>
      <c r="V507" s="8"/>
      <c r="W507" s="4"/>
      <c r="X507" s="3"/>
      <c r="Y507" s="3"/>
      <c r="Z507" s="4"/>
      <c r="AA507" s="4"/>
    </row>
    <row r="508" spans="5:27" ht="12" customHeight="1" x14ac:dyDescent="0.3">
      <c r="E508" s="3"/>
      <c r="F508" s="2"/>
      <c r="G508" s="3"/>
      <c r="H508" s="4"/>
      <c r="I508" s="5"/>
      <c r="J508" s="5"/>
      <c r="K508" s="6"/>
      <c r="L508" s="5"/>
      <c r="M508" s="7"/>
      <c r="N508" s="7"/>
      <c r="O508" s="7"/>
      <c r="P508" s="7"/>
      <c r="Q508" s="7"/>
      <c r="R508" s="5"/>
      <c r="S508" s="5"/>
      <c r="T508" s="3"/>
      <c r="U508" s="8"/>
      <c r="V508" s="8"/>
      <c r="W508" s="4"/>
      <c r="X508" s="3"/>
      <c r="Y508" s="3"/>
      <c r="Z508" s="4"/>
      <c r="AA508" s="4"/>
    </row>
    <row r="509" spans="5:27" ht="12" customHeight="1" x14ac:dyDescent="0.3">
      <c r="E509" s="3"/>
      <c r="F509" s="2"/>
      <c r="G509" s="3"/>
      <c r="H509" s="4"/>
      <c r="I509" s="5"/>
      <c r="J509" s="5"/>
      <c r="K509" s="6"/>
      <c r="L509" s="5"/>
      <c r="M509" s="7"/>
      <c r="N509" s="7"/>
      <c r="O509" s="7"/>
      <c r="P509" s="7"/>
      <c r="Q509" s="7"/>
      <c r="R509" s="5"/>
      <c r="S509" s="5"/>
      <c r="T509" s="3"/>
      <c r="U509" s="8"/>
      <c r="V509" s="8"/>
      <c r="W509" s="4"/>
      <c r="X509" s="3"/>
      <c r="Y509" s="3"/>
      <c r="Z509" s="4"/>
      <c r="AA509" s="4"/>
    </row>
    <row r="510" spans="5:27" ht="12" customHeight="1" x14ac:dyDescent="0.3">
      <c r="E510" s="3"/>
      <c r="F510" s="2"/>
      <c r="G510" s="3"/>
      <c r="H510" s="4"/>
      <c r="I510" s="5"/>
      <c r="J510" s="5"/>
      <c r="K510" s="6"/>
      <c r="L510" s="5"/>
      <c r="M510" s="7"/>
      <c r="N510" s="7"/>
      <c r="O510" s="7"/>
      <c r="P510" s="7"/>
      <c r="Q510" s="7"/>
      <c r="R510" s="5"/>
      <c r="S510" s="5"/>
      <c r="T510" s="3"/>
      <c r="U510" s="8"/>
      <c r="V510" s="8"/>
      <c r="W510" s="4"/>
      <c r="X510" s="3"/>
      <c r="Y510" s="3"/>
      <c r="Z510" s="4"/>
      <c r="AA510" s="4"/>
    </row>
    <row r="511" spans="5:27" ht="12" customHeight="1" x14ac:dyDescent="0.3">
      <c r="E511" s="3"/>
      <c r="F511" s="2"/>
      <c r="G511" s="3"/>
      <c r="H511" s="4"/>
      <c r="I511" s="5"/>
      <c r="J511" s="5"/>
      <c r="K511" s="6"/>
      <c r="L511" s="5"/>
      <c r="M511" s="7"/>
      <c r="N511" s="7"/>
      <c r="O511" s="7"/>
      <c r="P511" s="7"/>
      <c r="Q511" s="7"/>
      <c r="R511" s="5"/>
      <c r="S511" s="5"/>
      <c r="T511" s="3"/>
      <c r="U511" s="8"/>
      <c r="V511" s="8"/>
      <c r="W511" s="4"/>
      <c r="X511" s="3"/>
      <c r="Y511" s="3"/>
      <c r="Z511" s="4"/>
      <c r="AA511" s="4"/>
    </row>
    <row r="512" spans="5:27" ht="12" customHeight="1" x14ac:dyDescent="0.3">
      <c r="E512" s="3"/>
      <c r="F512" s="2"/>
      <c r="G512" s="3"/>
      <c r="H512" s="4"/>
      <c r="I512" s="5"/>
      <c r="J512" s="5"/>
      <c r="K512" s="6"/>
      <c r="L512" s="5"/>
      <c r="M512" s="7"/>
      <c r="N512" s="7"/>
      <c r="O512" s="7"/>
      <c r="P512" s="7"/>
      <c r="Q512" s="7"/>
      <c r="R512" s="5"/>
      <c r="S512" s="5"/>
      <c r="T512" s="3"/>
      <c r="U512" s="8"/>
      <c r="V512" s="8"/>
      <c r="W512" s="4"/>
      <c r="X512" s="3"/>
      <c r="Y512" s="3"/>
      <c r="Z512" s="4"/>
      <c r="AA512" s="4"/>
    </row>
    <row r="513" spans="5:27" ht="12" customHeight="1" x14ac:dyDescent="0.3">
      <c r="E513" s="3"/>
      <c r="F513" s="2"/>
      <c r="G513" s="3"/>
      <c r="H513" s="4"/>
      <c r="I513" s="5"/>
      <c r="J513" s="5"/>
      <c r="K513" s="6"/>
      <c r="L513" s="5"/>
      <c r="M513" s="7"/>
      <c r="N513" s="7"/>
      <c r="O513" s="7"/>
      <c r="P513" s="7"/>
      <c r="Q513" s="7"/>
      <c r="R513" s="5"/>
      <c r="S513" s="5"/>
      <c r="T513" s="3"/>
      <c r="U513" s="8"/>
      <c r="V513" s="8"/>
      <c r="W513" s="4"/>
      <c r="X513" s="3"/>
      <c r="Y513" s="3"/>
      <c r="Z513" s="4"/>
      <c r="AA513" s="4"/>
    </row>
    <row r="514" spans="5:27" ht="12" customHeight="1" x14ac:dyDescent="0.3">
      <c r="E514" s="3"/>
      <c r="F514" s="2"/>
      <c r="G514" s="3"/>
      <c r="H514" s="4"/>
      <c r="I514" s="5"/>
      <c r="J514" s="5"/>
      <c r="K514" s="6"/>
      <c r="L514" s="5"/>
      <c r="M514" s="7"/>
      <c r="N514" s="7"/>
      <c r="O514" s="7"/>
      <c r="P514" s="7"/>
      <c r="Q514" s="7"/>
      <c r="R514" s="5"/>
      <c r="S514" s="5"/>
      <c r="T514" s="3"/>
      <c r="U514" s="8"/>
      <c r="V514" s="8"/>
      <c r="W514" s="4"/>
      <c r="X514" s="3"/>
      <c r="Y514" s="3"/>
      <c r="Z514" s="4"/>
      <c r="AA514" s="4"/>
    </row>
    <row r="515" spans="5:27" ht="12" customHeight="1" x14ac:dyDescent="0.3">
      <c r="E515" s="3"/>
      <c r="F515" s="2"/>
      <c r="G515" s="3"/>
      <c r="H515" s="4"/>
      <c r="I515" s="5"/>
      <c r="J515" s="5"/>
      <c r="K515" s="6"/>
      <c r="L515" s="5"/>
      <c r="M515" s="7"/>
      <c r="N515" s="7"/>
      <c r="O515" s="7"/>
      <c r="P515" s="7"/>
      <c r="Q515" s="7"/>
      <c r="R515" s="5"/>
      <c r="S515" s="5"/>
      <c r="T515" s="3"/>
      <c r="U515" s="8"/>
      <c r="V515" s="8"/>
      <c r="W515" s="4"/>
      <c r="X515" s="3"/>
      <c r="Y515" s="3"/>
      <c r="Z515" s="4"/>
      <c r="AA515" s="4"/>
    </row>
    <row r="516" spans="5:27" ht="12" customHeight="1" x14ac:dyDescent="0.3">
      <c r="E516" s="3"/>
      <c r="F516" s="2"/>
      <c r="G516" s="3"/>
      <c r="H516" s="4"/>
      <c r="I516" s="5"/>
      <c r="J516" s="5"/>
      <c r="K516" s="6"/>
      <c r="L516" s="5"/>
      <c r="M516" s="7"/>
      <c r="N516" s="7"/>
      <c r="O516" s="7"/>
      <c r="P516" s="7"/>
      <c r="Q516" s="7"/>
      <c r="R516" s="5"/>
      <c r="S516" s="5"/>
      <c r="T516" s="3"/>
      <c r="U516" s="8"/>
      <c r="V516" s="8"/>
      <c r="W516" s="4"/>
      <c r="X516" s="3"/>
      <c r="Y516" s="3"/>
      <c r="Z516" s="4"/>
      <c r="AA516" s="4"/>
    </row>
    <row r="517" spans="5:27" ht="12" customHeight="1" x14ac:dyDescent="0.3">
      <c r="E517" s="3"/>
      <c r="F517" s="2"/>
      <c r="G517" s="3"/>
      <c r="H517" s="4"/>
      <c r="I517" s="5"/>
      <c r="J517" s="5"/>
      <c r="K517" s="6"/>
      <c r="L517" s="5"/>
      <c r="M517" s="7"/>
      <c r="N517" s="7"/>
      <c r="O517" s="7"/>
      <c r="P517" s="7"/>
      <c r="Q517" s="7"/>
      <c r="R517" s="5"/>
      <c r="S517" s="5"/>
      <c r="T517" s="3"/>
      <c r="U517" s="8"/>
      <c r="V517" s="8"/>
      <c r="W517" s="4"/>
      <c r="X517" s="3"/>
      <c r="Y517" s="3"/>
      <c r="Z517" s="4"/>
      <c r="AA517" s="4"/>
    </row>
    <row r="518" spans="5:27" ht="12" customHeight="1" x14ac:dyDescent="0.3">
      <c r="E518" s="3"/>
      <c r="F518" s="2"/>
      <c r="G518" s="3"/>
      <c r="H518" s="4"/>
      <c r="I518" s="5"/>
      <c r="J518" s="5"/>
      <c r="K518" s="6"/>
      <c r="L518" s="5"/>
      <c r="M518" s="7"/>
      <c r="N518" s="7"/>
      <c r="O518" s="7"/>
      <c r="P518" s="7"/>
      <c r="Q518" s="7"/>
      <c r="R518" s="5"/>
      <c r="S518" s="5"/>
      <c r="T518" s="3"/>
      <c r="U518" s="8"/>
      <c r="V518" s="8"/>
      <c r="W518" s="4"/>
      <c r="X518" s="3"/>
      <c r="Y518" s="3"/>
      <c r="Z518" s="4"/>
      <c r="AA518" s="4"/>
    </row>
    <row r="519" spans="5:27" ht="12" customHeight="1" x14ac:dyDescent="0.3">
      <c r="E519" s="3"/>
      <c r="F519" s="2"/>
      <c r="G519" s="3"/>
      <c r="H519" s="4"/>
      <c r="I519" s="5"/>
      <c r="J519" s="5"/>
      <c r="K519" s="6"/>
      <c r="L519" s="5"/>
      <c r="M519" s="7"/>
      <c r="N519" s="7"/>
      <c r="O519" s="7"/>
      <c r="P519" s="7"/>
      <c r="Q519" s="7"/>
      <c r="R519" s="5"/>
      <c r="S519" s="5"/>
      <c r="T519" s="3"/>
      <c r="U519" s="8"/>
      <c r="V519" s="8"/>
      <c r="W519" s="4"/>
      <c r="X519" s="3"/>
      <c r="Y519" s="3"/>
      <c r="Z519" s="4"/>
      <c r="AA519" s="4"/>
    </row>
    <row r="520" spans="5:27" ht="12" customHeight="1" x14ac:dyDescent="0.3">
      <c r="E520" s="3"/>
      <c r="F520" s="2"/>
      <c r="G520" s="3"/>
      <c r="H520" s="4"/>
      <c r="I520" s="5"/>
      <c r="J520" s="5"/>
      <c r="K520" s="6"/>
      <c r="L520" s="5"/>
      <c r="M520" s="7"/>
      <c r="N520" s="7"/>
      <c r="O520" s="7"/>
      <c r="P520" s="7"/>
      <c r="Q520" s="7"/>
      <c r="R520" s="5"/>
      <c r="S520" s="5"/>
      <c r="T520" s="3"/>
      <c r="U520" s="8"/>
      <c r="V520" s="8"/>
      <c r="W520" s="4"/>
      <c r="X520" s="3"/>
      <c r="Y520" s="3"/>
      <c r="Z520" s="4"/>
      <c r="AA520" s="4"/>
    </row>
    <row r="521" spans="5:27" ht="12" customHeight="1" x14ac:dyDescent="0.3">
      <c r="E521" s="3"/>
      <c r="F521" s="2"/>
      <c r="G521" s="3"/>
      <c r="H521" s="4"/>
      <c r="I521" s="5"/>
      <c r="J521" s="5"/>
      <c r="K521" s="6"/>
      <c r="L521" s="5"/>
      <c r="M521" s="7"/>
      <c r="N521" s="7"/>
      <c r="O521" s="7"/>
      <c r="P521" s="7"/>
      <c r="Q521" s="7"/>
      <c r="R521" s="5"/>
      <c r="S521" s="5"/>
      <c r="T521" s="3"/>
      <c r="U521" s="8"/>
      <c r="V521" s="8"/>
      <c r="W521" s="4"/>
      <c r="X521" s="3"/>
      <c r="Y521" s="3"/>
      <c r="Z521" s="4"/>
      <c r="AA521" s="4"/>
    </row>
    <row r="522" spans="5:27" ht="12" customHeight="1" x14ac:dyDescent="0.3">
      <c r="E522" s="3"/>
      <c r="F522" s="2"/>
      <c r="G522" s="3"/>
      <c r="H522" s="4"/>
      <c r="I522" s="5"/>
      <c r="J522" s="5"/>
      <c r="K522" s="6"/>
      <c r="L522" s="5"/>
      <c r="M522" s="7"/>
      <c r="N522" s="7"/>
      <c r="O522" s="7"/>
      <c r="P522" s="7"/>
      <c r="Q522" s="7"/>
      <c r="R522" s="5"/>
      <c r="S522" s="5"/>
      <c r="T522" s="3"/>
      <c r="U522" s="8"/>
      <c r="V522" s="8"/>
      <c r="W522" s="4"/>
      <c r="X522" s="3"/>
      <c r="Y522" s="3"/>
      <c r="Z522" s="4"/>
      <c r="AA522" s="4"/>
    </row>
    <row r="523" spans="5:27" ht="12" customHeight="1" x14ac:dyDescent="0.3">
      <c r="E523" s="3"/>
      <c r="F523" s="2"/>
      <c r="G523" s="3"/>
      <c r="H523" s="4"/>
      <c r="I523" s="5"/>
      <c r="J523" s="5"/>
      <c r="K523" s="6"/>
      <c r="L523" s="5"/>
      <c r="M523" s="7"/>
      <c r="N523" s="7"/>
      <c r="O523" s="7"/>
      <c r="P523" s="7"/>
      <c r="Q523" s="7"/>
      <c r="R523" s="5"/>
      <c r="S523" s="5"/>
      <c r="T523" s="3"/>
      <c r="U523" s="8"/>
      <c r="V523" s="8"/>
      <c r="W523" s="4"/>
      <c r="X523" s="3"/>
      <c r="Y523" s="3"/>
      <c r="Z523" s="4"/>
      <c r="AA523" s="4"/>
    </row>
    <row r="524" spans="5:27" ht="12" customHeight="1" x14ac:dyDescent="0.3">
      <c r="E524" s="3"/>
      <c r="F524" s="2"/>
      <c r="G524" s="3"/>
      <c r="H524" s="4"/>
      <c r="I524" s="5"/>
      <c r="J524" s="5"/>
      <c r="K524" s="6"/>
      <c r="L524" s="5"/>
      <c r="M524" s="7"/>
      <c r="N524" s="7"/>
      <c r="O524" s="7"/>
      <c r="P524" s="7"/>
      <c r="Q524" s="7"/>
      <c r="R524" s="5"/>
      <c r="S524" s="5"/>
      <c r="T524" s="3"/>
      <c r="U524" s="8"/>
      <c r="V524" s="8"/>
      <c r="W524" s="4"/>
      <c r="X524" s="3"/>
      <c r="Y524" s="3"/>
      <c r="Z524" s="4"/>
      <c r="AA524" s="4"/>
    </row>
    <row r="525" spans="5:27" ht="12" customHeight="1" x14ac:dyDescent="0.3">
      <c r="E525" s="3"/>
      <c r="F525" s="2"/>
      <c r="G525" s="3"/>
      <c r="H525" s="4"/>
      <c r="I525" s="5"/>
      <c r="J525" s="5"/>
      <c r="K525" s="6"/>
      <c r="L525" s="5"/>
      <c r="M525" s="7"/>
      <c r="N525" s="7"/>
      <c r="O525" s="7"/>
      <c r="P525" s="7"/>
      <c r="Q525" s="7"/>
      <c r="R525" s="5"/>
      <c r="S525" s="5"/>
      <c r="T525" s="3"/>
      <c r="U525" s="8"/>
      <c r="V525" s="8"/>
      <c r="W525" s="4"/>
      <c r="X525" s="3"/>
      <c r="Y525" s="3"/>
      <c r="Z525" s="4"/>
      <c r="AA525" s="4"/>
    </row>
    <row r="526" spans="5:27" ht="12" customHeight="1" x14ac:dyDescent="0.3">
      <c r="E526" s="3"/>
      <c r="F526" s="2"/>
      <c r="G526" s="3"/>
      <c r="H526" s="4"/>
      <c r="I526" s="5"/>
      <c r="J526" s="5"/>
      <c r="K526" s="6"/>
      <c r="L526" s="5"/>
      <c r="M526" s="7"/>
      <c r="N526" s="7"/>
      <c r="O526" s="7"/>
      <c r="P526" s="7"/>
      <c r="Q526" s="7"/>
      <c r="R526" s="5"/>
      <c r="S526" s="5"/>
      <c r="T526" s="3"/>
      <c r="U526" s="8"/>
      <c r="V526" s="8"/>
      <c r="W526" s="4"/>
      <c r="X526" s="3"/>
      <c r="Y526" s="3"/>
      <c r="Z526" s="4"/>
      <c r="AA526" s="4"/>
    </row>
    <row r="527" spans="5:27" ht="12" customHeight="1" x14ac:dyDescent="0.3">
      <c r="E527" s="3"/>
      <c r="F527" s="2"/>
      <c r="G527" s="3"/>
      <c r="H527" s="4"/>
      <c r="I527" s="5"/>
      <c r="J527" s="5"/>
      <c r="K527" s="6"/>
      <c r="L527" s="5"/>
      <c r="M527" s="7"/>
      <c r="N527" s="7"/>
      <c r="O527" s="7"/>
      <c r="P527" s="7"/>
      <c r="Q527" s="7"/>
      <c r="R527" s="5"/>
      <c r="S527" s="5"/>
      <c r="T527" s="3"/>
      <c r="U527" s="8"/>
      <c r="V527" s="8"/>
      <c r="W527" s="4"/>
      <c r="X527" s="3"/>
      <c r="Y527" s="3"/>
      <c r="Z527" s="4"/>
      <c r="AA527" s="4"/>
    </row>
    <row r="528" spans="5:27" ht="12" customHeight="1" x14ac:dyDescent="0.3">
      <c r="E528" s="3"/>
      <c r="F528" s="2"/>
      <c r="G528" s="3"/>
      <c r="H528" s="4"/>
      <c r="I528" s="5"/>
      <c r="J528" s="5"/>
      <c r="K528" s="6"/>
      <c r="L528" s="5"/>
      <c r="M528" s="7"/>
      <c r="N528" s="7"/>
      <c r="O528" s="7"/>
      <c r="P528" s="7"/>
      <c r="Q528" s="7"/>
      <c r="R528" s="5"/>
      <c r="S528" s="5"/>
      <c r="T528" s="3"/>
      <c r="U528" s="8"/>
      <c r="V528" s="8"/>
      <c r="W528" s="4"/>
      <c r="X528" s="3"/>
      <c r="Y528" s="3"/>
      <c r="Z528" s="4"/>
      <c r="AA528" s="4"/>
    </row>
    <row r="529" spans="5:27" ht="12" customHeight="1" x14ac:dyDescent="0.3">
      <c r="E529" s="3"/>
      <c r="F529" s="2"/>
      <c r="G529" s="3"/>
      <c r="H529" s="4"/>
      <c r="I529" s="5"/>
      <c r="J529" s="5"/>
      <c r="K529" s="6"/>
      <c r="L529" s="5"/>
      <c r="M529" s="7"/>
      <c r="N529" s="7"/>
      <c r="O529" s="7"/>
      <c r="P529" s="7"/>
      <c r="Q529" s="7"/>
      <c r="R529" s="5"/>
      <c r="S529" s="5"/>
      <c r="T529" s="3"/>
      <c r="U529" s="8"/>
      <c r="V529" s="8"/>
      <c r="W529" s="4"/>
      <c r="X529" s="3"/>
      <c r="Y529" s="3"/>
      <c r="Z529" s="4"/>
      <c r="AA529" s="4"/>
    </row>
    <row r="530" spans="5:27" ht="12" customHeight="1" x14ac:dyDescent="0.3">
      <c r="E530" s="3"/>
      <c r="F530" s="2"/>
      <c r="G530" s="3"/>
      <c r="H530" s="4"/>
      <c r="I530" s="5"/>
      <c r="J530" s="5"/>
      <c r="K530" s="6"/>
      <c r="L530" s="5"/>
      <c r="M530" s="7"/>
      <c r="N530" s="7"/>
      <c r="O530" s="7"/>
      <c r="P530" s="7"/>
      <c r="Q530" s="7"/>
      <c r="R530" s="5"/>
      <c r="S530" s="5"/>
      <c r="T530" s="3"/>
      <c r="U530" s="8"/>
      <c r="V530" s="8"/>
      <c r="W530" s="4"/>
      <c r="X530" s="3"/>
      <c r="Y530" s="3"/>
      <c r="Z530" s="4"/>
      <c r="AA530" s="4"/>
    </row>
    <row r="531" spans="5:27" ht="12" customHeight="1" x14ac:dyDescent="0.3">
      <c r="E531" s="3"/>
      <c r="F531" s="2"/>
      <c r="G531" s="3"/>
      <c r="H531" s="4"/>
      <c r="I531" s="5"/>
      <c r="J531" s="5"/>
      <c r="K531" s="6"/>
      <c r="L531" s="5"/>
      <c r="M531" s="7"/>
      <c r="N531" s="7"/>
      <c r="O531" s="7"/>
      <c r="P531" s="7"/>
      <c r="Q531" s="7"/>
      <c r="R531" s="5"/>
      <c r="S531" s="5"/>
      <c r="T531" s="3"/>
      <c r="U531" s="8"/>
      <c r="V531" s="8"/>
      <c r="W531" s="4"/>
      <c r="X531" s="3"/>
      <c r="Y531" s="3"/>
      <c r="Z531" s="4"/>
      <c r="AA531" s="4"/>
    </row>
    <row r="532" spans="5:27" ht="12" customHeight="1" x14ac:dyDescent="0.3">
      <c r="E532" s="3"/>
      <c r="F532" s="2"/>
      <c r="G532" s="3"/>
      <c r="H532" s="4"/>
      <c r="I532" s="5"/>
      <c r="J532" s="5"/>
      <c r="K532" s="6"/>
      <c r="L532" s="5"/>
      <c r="M532" s="7"/>
      <c r="N532" s="7"/>
      <c r="O532" s="7"/>
      <c r="P532" s="7"/>
      <c r="Q532" s="7"/>
      <c r="R532" s="5"/>
      <c r="S532" s="5"/>
      <c r="T532" s="3"/>
      <c r="U532" s="8"/>
      <c r="V532" s="8"/>
      <c r="W532" s="4"/>
      <c r="X532" s="3"/>
      <c r="Y532" s="3"/>
      <c r="Z532" s="4"/>
      <c r="AA532" s="4"/>
    </row>
    <row r="533" spans="5:27" ht="12" customHeight="1" x14ac:dyDescent="0.3">
      <c r="E533" s="3"/>
      <c r="F533" s="2"/>
      <c r="G533" s="3"/>
      <c r="H533" s="4"/>
      <c r="I533" s="5"/>
      <c r="J533" s="5"/>
      <c r="K533" s="6"/>
      <c r="L533" s="5"/>
      <c r="M533" s="7"/>
      <c r="N533" s="7"/>
      <c r="O533" s="7"/>
      <c r="P533" s="7"/>
      <c r="Q533" s="7"/>
      <c r="R533" s="5"/>
      <c r="S533" s="5"/>
      <c r="T533" s="3"/>
      <c r="U533" s="8"/>
      <c r="V533" s="8"/>
      <c r="W533" s="4"/>
      <c r="X533" s="3"/>
      <c r="Y533" s="3"/>
      <c r="Z533" s="4"/>
      <c r="AA533" s="4"/>
    </row>
    <row r="534" spans="5:27" ht="12" customHeight="1" x14ac:dyDescent="0.3">
      <c r="E534" s="3"/>
      <c r="F534" s="2"/>
      <c r="G534" s="3"/>
      <c r="H534" s="4"/>
      <c r="I534" s="5"/>
      <c r="J534" s="5"/>
      <c r="K534" s="6"/>
      <c r="L534" s="5"/>
      <c r="M534" s="7"/>
      <c r="N534" s="7"/>
      <c r="O534" s="7"/>
      <c r="P534" s="7"/>
      <c r="Q534" s="7"/>
      <c r="R534" s="5"/>
      <c r="S534" s="5"/>
      <c r="T534" s="3"/>
      <c r="U534" s="8"/>
      <c r="V534" s="8"/>
      <c r="W534" s="4"/>
      <c r="X534" s="3"/>
      <c r="Y534" s="3"/>
      <c r="Z534" s="4"/>
      <c r="AA534" s="4"/>
    </row>
    <row r="535" spans="5:27" ht="12" customHeight="1" x14ac:dyDescent="0.3">
      <c r="E535" s="3"/>
      <c r="F535" s="2"/>
      <c r="G535" s="3"/>
      <c r="H535" s="4"/>
      <c r="I535" s="5"/>
      <c r="J535" s="5"/>
      <c r="K535" s="6"/>
      <c r="L535" s="5"/>
      <c r="M535" s="7"/>
      <c r="N535" s="7"/>
      <c r="O535" s="7"/>
      <c r="P535" s="7"/>
      <c r="Q535" s="7"/>
      <c r="R535" s="5"/>
      <c r="S535" s="5"/>
      <c r="T535" s="3"/>
      <c r="U535" s="8"/>
      <c r="V535" s="8"/>
      <c r="W535" s="4"/>
      <c r="X535" s="3"/>
      <c r="Y535" s="3"/>
      <c r="Z535" s="4"/>
      <c r="AA535" s="4"/>
    </row>
    <row r="536" spans="5:27" ht="12" customHeight="1" x14ac:dyDescent="0.3">
      <c r="E536" s="3"/>
      <c r="F536" s="2"/>
      <c r="G536" s="3"/>
      <c r="H536" s="4"/>
      <c r="I536" s="5"/>
      <c r="J536" s="5"/>
      <c r="K536" s="6"/>
      <c r="L536" s="5"/>
      <c r="M536" s="7"/>
      <c r="N536" s="7"/>
      <c r="O536" s="7"/>
      <c r="P536" s="7"/>
      <c r="Q536" s="7"/>
      <c r="R536" s="5"/>
      <c r="S536" s="5"/>
      <c r="T536" s="3"/>
      <c r="U536" s="8"/>
      <c r="V536" s="8"/>
      <c r="W536" s="4"/>
      <c r="X536" s="3"/>
      <c r="Y536" s="3"/>
      <c r="Z536" s="4"/>
      <c r="AA536" s="4"/>
    </row>
    <row r="537" spans="5:27" ht="12" customHeight="1" x14ac:dyDescent="0.3">
      <c r="E537" s="3"/>
      <c r="F537" s="2"/>
      <c r="G537" s="3"/>
      <c r="H537" s="4"/>
      <c r="I537" s="5"/>
      <c r="J537" s="5"/>
      <c r="K537" s="6"/>
      <c r="L537" s="5"/>
      <c r="M537" s="7"/>
      <c r="N537" s="7"/>
      <c r="O537" s="7"/>
      <c r="P537" s="7"/>
      <c r="Q537" s="7"/>
      <c r="R537" s="5"/>
      <c r="S537" s="5"/>
      <c r="T537" s="3"/>
      <c r="U537" s="8"/>
      <c r="V537" s="8"/>
      <c r="W537" s="4"/>
      <c r="X537" s="3"/>
      <c r="Y537" s="3"/>
      <c r="Z537" s="4"/>
      <c r="AA537" s="4"/>
    </row>
    <row r="538" spans="5:27" ht="12" customHeight="1" x14ac:dyDescent="0.3">
      <c r="E538" s="3"/>
      <c r="F538" s="2"/>
      <c r="G538" s="3"/>
      <c r="H538" s="4"/>
      <c r="I538" s="5"/>
      <c r="J538" s="5"/>
      <c r="K538" s="6"/>
      <c r="L538" s="5"/>
      <c r="M538" s="7"/>
      <c r="N538" s="7"/>
      <c r="O538" s="7"/>
      <c r="P538" s="7"/>
      <c r="Q538" s="7"/>
      <c r="R538" s="5"/>
      <c r="S538" s="5"/>
      <c r="T538" s="3"/>
      <c r="U538" s="8"/>
      <c r="V538" s="8"/>
      <c r="W538" s="4"/>
      <c r="X538" s="3"/>
      <c r="Y538" s="3"/>
      <c r="Z538" s="4"/>
      <c r="AA538" s="4"/>
    </row>
    <row r="539" spans="5:27" ht="12" customHeight="1" x14ac:dyDescent="0.3">
      <c r="E539" s="3"/>
      <c r="F539" s="2"/>
      <c r="G539" s="3"/>
      <c r="H539" s="4"/>
      <c r="I539" s="5"/>
      <c r="J539" s="5"/>
      <c r="K539" s="6"/>
      <c r="L539" s="5"/>
      <c r="M539" s="7"/>
      <c r="N539" s="7"/>
      <c r="O539" s="7"/>
      <c r="P539" s="7"/>
      <c r="Q539" s="7"/>
      <c r="R539" s="5"/>
      <c r="S539" s="5"/>
      <c r="T539" s="3"/>
      <c r="U539" s="8"/>
      <c r="V539" s="8"/>
      <c r="W539" s="4"/>
      <c r="X539" s="3"/>
      <c r="Y539" s="3"/>
      <c r="Z539" s="4"/>
      <c r="AA539" s="4"/>
    </row>
    <row r="540" spans="5:27" ht="12" customHeight="1" x14ac:dyDescent="0.3">
      <c r="E540" s="3"/>
      <c r="F540" s="2"/>
      <c r="G540" s="3"/>
      <c r="H540" s="4"/>
      <c r="I540" s="5"/>
      <c r="J540" s="5"/>
      <c r="K540" s="6"/>
      <c r="L540" s="5"/>
      <c r="M540" s="7"/>
      <c r="N540" s="7"/>
      <c r="O540" s="7"/>
      <c r="P540" s="7"/>
      <c r="Q540" s="7"/>
      <c r="R540" s="5"/>
      <c r="S540" s="5"/>
      <c r="T540" s="3"/>
      <c r="U540" s="8"/>
      <c r="V540" s="8"/>
      <c r="W540" s="4"/>
      <c r="X540" s="3"/>
      <c r="Y540" s="3"/>
      <c r="Z540" s="4"/>
      <c r="AA540" s="4"/>
    </row>
    <row r="541" spans="5:27" ht="12" customHeight="1" x14ac:dyDescent="0.3">
      <c r="E541" s="3"/>
      <c r="F541" s="2"/>
      <c r="G541" s="3"/>
      <c r="H541" s="4"/>
      <c r="I541" s="5"/>
      <c r="J541" s="5"/>
      <c r="K541" s="6"/>
      <c r="L541" s="5"/>
      <c r="M541" s="7"/>
      <c r="N541" s="7"/>
      <c r="O541" s="7"/>
      <c r="P541" s="7"/>
      <c r="Q541" s="7"/>
      <c r="R541" s="5"/>
      <c r="S541" s="5"/>
      <c r="T541" s="3"/>
      <c r="U541" s="8"/>
      <c r="V541" s="8"/>
      <c r="W541" s="4"/>
      <c r="X541" s="3"/>
      <c r="Y541" s="3"/>
      <c r="Z541" s="4"/>
      <c r="AA541" s="4"/>
    </row>
    <row r="542" spans="5:27" ht="12" customHeight="1" x14ac:dyDescent="0.3">
      <c r="E542" s="3"/>
      <c r="F542" s="2"/>
      <c r="G542" s="3"/>
      <c r="H542" s="4"/>
      <c r="I542" s="5"/>
      <c r="J542" s="5"/>
      <c r="K542" s="6"/>
      <c r="L542" s="5"/>
      <c r="M542" s="7"/>
      <c r="N542" s="7"/>
      <c r="O542" s="7"/>
      <c r="P542" s="7"/>
      <c r="Q542" s="7"/>
      <c r="R542" s="5"/>
      <c r="S542" s="5"/>
      <c r="T542" s="3"/>
      <c r="U542" s="8"/>
      <c r="V542" s="8"/>
      <c r="W542" s="4"/>
      <c r="X542" s="3"/>
      <c r="Y542" s="3"/>
      <c r="Z542" s="4"/>
      <c r="AA542" s="4"/>
    </row>
    <row r="543" spans="5:27" ht="12" customHeight="1" x14ac:dyDescent="0.3">
      <c r="E543" s="3"/>
      <c r="F543" s="2"/>
      <c r="G543" s="3"/>
      <c r="H543" s="4"/>
      <c r="I543" s="5"/>
      <c r="J543" s="5"/>
      <c r="K543" s="6"/>
      <c r="L543" s="5"/>
      <c r="M543" s="7"/>
      <c r="N543" s="7"/>
      <c r="O543" s="7"/>
      <c r="P543" s="7"/>
      <c r="Q543" s="7"/>
      <c r="R543" s="5"/>
      <c r="S543" s="5"/>
      <c r="T543" s="3"/>
      <c r="U543" s="8"/>
      <c r="V543" s="8"/>
      <c r="W543" s="4"/>
      <c r="X543" s="3"/>
      <c r="Y543" s="3"/>
      <c r="Z543" s="4"/>
      <c r="AA543" s="4"/>
    </row>
    <row r="544" spans="5:27" ht="12" customHeight="1" x14ac:dyDescent="0.3">
      <c r="E544" s="3"/>
      <c r="F544" s="2"/>
      <c r="G544" s="3"/>
      <c r="H544" s="4"/>
      <c r="I544" s="5"/>
      <c r="J544" s="5"/>
      <c r="K544" s="6"/>
      <c r="L544" s="5"/>
      <c r="M544" s="7"/>
      <c r="N544" s="7"/>
      <c r="O544" s="7"/>
      <c r="P544" s="7"/>
      <c r="Q544" s="7"/>
      <c r="R544" s="5"/>
      <c r="S544" s="5"/>
      <c r="T544" s="3"/>
      <c r="U544" s="8"/>
      <c r="V544" s="8"/>
      <c r="W544" s="4"/>
      <c r="X544" s="3"/>
      <c r="Y544" s="3"/>
      <c r="Z544" s="4"/>
      <c r="AA544" s="4"/>
    </row>
    <row r="545" spans="5:27" ht="12" customHeight="1" x14ac:dyDescent="0.3">
      <c r="E545" s="3"/>
      <c r="F545" s="2"/>
      <c r="G545" s="3"/>
      <c r="H545" s="4"/>
      <c r="I545" s="5"/>
      <c r="J545" s="5"/>
      <c r="K545" s="6"/>
      <c r="L545" s="5"/>
      <c r="M545" s="7"/>
      <c r="N545" s="7"/>
      <c r="O545" s="7"/>
      <c r="P545" s="7"/>
      <c r="Q545" s="7"/>
      <c r="R545" s="5"/>
      <c r="S545" s="5"/>
      <c r="T545" s="3"/>
      <c r="U545" s="8"/>
      <c r="V545" s="8"/>
      <c r="W545" s="4"/>
      <c r="X545" s="3"/>
      <c r="Y545" s="3"/>
      <c r="Z545" s="4"/>
      <c r="AA545" s="4"/>
    </row>
    <row r="546" spans="5:27" ht="12" customHeight="1" x14ac:dyDescent="0.3">
      <c r="E546" s="3"/>
      <c r="F546" s="2"/>
      <c r="G546" s="3"/>
      <c r="H546" s="4"/>
      <c r="I546" s="5"/>
      <c r="J546" s="5"/>
      <c r="K546" s="6"/>
      <c r="L546" s="5"/>
      <c r="M546" s="7"/>
      <c r="N546" s="7"/>
      <c r="O546" s="7"/>
      <c r="P546" s="7"/>
      <c r="Q546" s="7"/>
      <c r="R546" s="5"/>
      <c r="S546" s="5"/>
      <c r="T546" s="3"/>
      <c r="U546" s="8"/>
      <c r="V546" s="8"/>
      <c r="W546" s="4"/>
      <c r="X546" s="3"/>
      <c r="Y546" s="3"/>
      <c r="Z546" s="4"/>
      <c r="AA546" s="4"/>
    </row>
    <row r="547" spans="5:27" ht="12" customHeight="1" x14ac:dyDescent="0.3">
      <c r="E547" s="3"/>
      <c r="F547" s="2"/>
      <c r="G547" s="3"/>
      <c r="H547" s="4"/>
      <c r="I547" s="5"/>
      <c r="J547" s="5"/>
      <c r="K547" s="6"/>
      <c r="L547" s="5"/>
      <c r="M547" s="7"/>
      <c r="N547" s="7"/>
      <c r="O547" s="7"/>
      <c r="P547" s="7"/>
      <c r="Q547" s="7"/>
      <c r="R547" s="5"/>
      <c r="S547" s="5"/>
      <c r="T547" s="3"/>
      <c r="U547" s="8"/>
      <c r="V547" s="8"/>
      <c r="W547" s="4"/>
      <c r="X547" s="3"/>
      <c r="Y547" s="3"/>
      <c r="Z547" s="4"/>
      <c r="AA547" s="4"/>
    </row>
    <row r="548" spans="5:27" ht="12" customHeight="1" x14ac:dyDescent="0.3">
      <c r="E548" s="3"/>
      <c r="F548" s="2"/>
      <c r="G548" s="3"/>
      <c r="H548" s="4"/>
      <c r="I548" s="5"/>
      <c r="J548" s="5"/>
      <c r="K548" s="6"/>
      <c r="L548" s="5"/>
      <c r="M548" s="7"/>
      <c r="N548" s="7"/>
      <c r="O548" s="7"/>
      <c r="P548" s="7"/>
      <c r="Q548" s="7"/>
      <c r="R548" s="5"/>
      <c r="S548" s="5"/>
      <c r="T548" s="3"/>
      <c r="U548" s="8"/>
      <c r="V548" s="8"/>
      <c r="W548" s="4"/>
      <c r="X548" s="3"/>
      <c r="Y548" s="3"/>
      <c r="Z548" s="4"/>
      <c r="AA548" s="4"/>
    </row>
    <row r="549" spans="5:27" ht="12" customHeight="1" x14ac:dyDescent="0.3">
      <c r="E549" s="3"/>
      <c r="F549" s="2"/>
      <c r="G549" s="3"/>
      <c r="H549" s="4"/>
      <c r="I549" s="5"/>
      <c r="J549" s="5"/>
      <c r="K549" s="6"/>
      <c r="L549" s="5"/>
      <c r="M549" s="7"/>
      <c r="N549" s="7"/>
      <c r="O549" s="7"/>
      <c r="P549" s="7"/>
      <c r="Q549" s="7"/>
      <c r="R549" s="5"/>
      <c r="S549" s="5"/>
      <c r="T549" s="3"/>
      <c r="U549" s="8"/>
      <c r="V549" s="8"/>
      <c r="W549" s="4"/>
      <c r="X549" s="3"/>
      <c r="Y549" s="3"/>
      <c r="Z549" s="4"/>
      <c r="AA549" s="4"/>
    </row>
    <row r="550" spans="5:27" ht="12" customHeight="1" x14ac:dyDescent="0.3">
      <c r="E550" s="3"/>
      <c r="F550" s="2"/>
      <c r="G550" s="3"/>
      <c r="H550" s="4"/>
      <c r="I550" s="5"/>
      <c r="J550" s="5"/>
      <c r="K550" s="6"/>
      <c r="L550" s="5"/>
      <c r="M550" s="7"/>
      <c r="N550" s="7"/>
      <c r="O550" s="7"/>
      <c r="P550" s="7"/>
      <c r="Q550" s="7"/>
      <c r="R550" s="5"/>
      <c r="S550" s="5"/>
      <c r="T550" s="3"/>
      <c r="U550" s="8"/>
      <c r="V550" s="8"/>
      <c r="W550" s="4"/>
      <c r="X550" s="3"/>
      <c r="Y550" s="3"/>
      <c r="Z550" s="4"/>
      <c r="AA550" s="4"/>
    </row>
    <row r="551" spans="5:27" ht="12" customHeight="1" x14ac:dyDescent="0.3">
      <c r="E551" s="3"/>
      <c r="F551" s="2"/>
      <c r="G551" s="3"/>
      <c r="H551" s="4"/>
      <c r="I551" s="5"/>
      <c r="J551" s="5"/>
      <c r="K551" s="6"/>
      <c r="L551" s="5"/>
      <c r="M551" s="7"/>
      <c r="N551" s="7"/>
      <c r="O551" s="7"/>
      <c r="P551" s="7"/>
      <c r="Q551" s="7"/>
      <c r="R551" s="5"/>
      <c r="S551" s="5"/>
      <c r="T551" s="3"/>
      <c r="U551" s="8"/>
      <c r="V551" s="8"/>
      <c r="W551" s="4"/>
      <c r="X551" s="3"/>
      <c r="Y551" s="3"/>
      <c r="Z551" s="4"/>
      <c r="AA551" s="4"/>
    </row>
    <row r="552" spans="5:27" ht="12" customHeight="1" x14ac:dyDescent="0.3">
      <c r="E552" s="3"/>
      <c r="F552" s="2"/>
      <c r="G552" s="3"/>
      <c r="H552" s="4"/>
      <c r="I552" s="5"/>
      <c r="J552" s="5"/>
      <c r="K552" s="6"/>
      <c r="L552" s="5"/>
      <c r="M552" s="7"/>
      <c r="N552" s="7"/>
      <c r="O552" s="7"/>
      <c r="P552" s="7"/>
      <c r="Q552" s="7"/>
      <c r="R552" s="5"/>
      <c r="S552" s="5"/>
      <c r="T552" s="3"/>
      <c r="U552" s="8"/>
      <c r="V552" s="8"/>
      <c r="W552" s="4"/>
      <c r="X552" s="3"/>
      <c r="Y552" s="3"/>
      <c r="Z552" s="4"/>
      <c r="AA552" s="4"/>
    </row>
    <row r="553" spans="5:27" ht="12" customHeight="1" x14ac:dyDescent="0.3">
      <c r="E553" s="3"/>
      <c r="F553" s="2"/>
      <c r="G553" s="3"/>
      <c r="H553" s="4"/>
      <c r="I553" s="5"/>
      <c r="J553" s="5"/>
      <c r="K553" s="6"/>
      <c r="L553" s="5"/>
      <c r="M553" s="7"/>
      <c r="N553" s="7"/>
      <c r="O553" s="7"/>
      <c r="P553" s="7"/>
      <c r="Q553" s="7"/>
      <c r="R553" s="5"/>
      <c r="S553" s="5"/>
      <c r="T553" s="3"/>
      <c r="U553" s="8"/>
      <c r="V553" s="8"/>
      <c r="W553" s="4"/>
      <c r="X553" s="3"/>
      <c r="Y553" s="3"/>
      <c r="Z553" s="4"/>
      <c r="AA553" s="4"/>
    </row>
    <row r="554" spans="5:27" ht="12" customHeight="1" x14ac:dyDescent="0.3">
      <c r="E554" s="3"/>
      <c r="F554" s="2"/>
      <c r="G554" s="3"/>
      <c r="H554" s="4"/>
      <c r="I554" s="5"/>
      <c r="J554" s="5"/>
      <c r="K554" s="6"/>
      <c r="L554" s="5"/>
      <c r="M554" s="7"/>
      <c r="N554" s="7"/>
      <c r="O554" s="7"/>
      <c r="P554" s="7"/>
      <c r="Q554" s="7"/>
      <c r="R554" s="5"/>
      <c r="S554" s="5"/>
      <c r="T554" s="3"/>
      <c r="U554" s="8"/>
      <c r="V554" s="8"/>
      <c r="W554" s="4"/>
      <c r="X554" s="3"/>
      <c r="Y554" s="3"/>
      <c r="Z554" s="4"/>
      <c r="AA554" s="4"/>
    </row>
    <row r="555" spans="5:27" ht="12" customHeight="1" x14ac:dyDescent="0.3">
      <c r="E555" s="3"/>
      <c r="F555" s="2"/>
      <c r="G555" s="3"/>
      <c r="H555" s="4"/>
      <c r="I555" s="5"/>
      <c r="J555" s="5"/>
      <c r="K555" s="6"/>
      <c r="L555" s="5"/>
      <c r="M555" s="7"/>
      <c r="N555" s="7"/>
      <c r="O555" s="7"/>
      <c r="P555" s="7"/>
      <c r="Q555" s="7"/>
      <c r="R555" s="5"/>
      <c r="S555" s="5"/>
      <c r="T555" s="3"/>
      <c r="U555" s="8"/>
      <c r="V555" s="8"/>
      <c r="W555" s="4"/>
      <c r="X555" s="3"/>
      <c r="Y555" s="3"/>
      <c r="Z555" s="4"/>
      <c r="AA555" s="4"/>
    </row>
    <row r="556" spans="5:27" ht="12" customHeight="1" x14ac:dyDescent="0.3">
      <c r="E556" s="3"/>
      <c r="F556" s="2"/>
      <c r="G556" s="3"/>
      <c r="H556" s="4"/>
      <c r="I556" s="5"/>
      <c r="J556" s="5"/>
      <c r="K556" s="6"/>
      <c r="L556" s="5"/>
      <c r="M556" s="7"/>
      <c r="N556" s="7"/>
      <c r="O556" s="7"/>
      <c r="P556" s="7"/>
      <c r="Q556" s="7"/>
      <c r="R556" s="5"/>
      <c r="S556" s="5"/>
      <c r="T556" s="3"/>
      <c r="U556" s="8"/>
      <c r="V556" s="8"/>
      <c r="W556" s="4"/>
      <c r="X556" s="3"/>
      <c r="Y556" s="3"/>
      <c r="Z556" s="4"/>
      <c r="AA556" s="4"/>
    </row>
    <row r="557" spans="5:27" ht="12" customHeight="1" x14ac:dyDescent="0.3">
      <c r="E557" s="3"/>
      <c r="F557" s="2"/>
      <c r="G557" s="3"/>
      <c r="H557" s="4"/>
      <c r="I557" s="5"/>
      <c r="J557" s="5"/>
      <c r="K557" s="6"/>
      <c r="L557" s="5"/>
      <c r="M557" s="7"/>
      <c r="N557" s="7"/>
      <c r="O557" s="7"/>
      <c r="P557" s="7"/>
      <c r="Q557" s="7"/>
      <c r="R557" s="5"/>
      <c r="S557" s="5"/>
      <c r="T557" s="3"/>
      <c r="U557" s="8"/>
      <c r="V557" s="8"/>
      <c r="W557" s="4"/>
      <c r="X557" s="3"/>
      <c r="Y557" s="3"/>
      <c r="Z557" s="4"/>
      <c r="AA557" s="4"/>
    </row>
    <row r="558" spans="5:27" ht="12" customHeight="1" x14ac:dyDescent="0.3">
      <c r="F558" s="97"/>
      <c r="H558" s="98"/>
    </row>
    <row r="559" spans="5:27" ht="12" customHeight="1" x14ac:dyDescent="0.3">
      <c r="F559" s="97"/>
      <c r="H559" s="98"/>
    </row>
    <row r="560" spans="5:27" ht="12" customHeight="1" x14ac:dyDescent="0.3">
      <c r="F560" s="97"/>
      <c r="H560" s="98"/>
    </row>
    <row r="561" spans="6:8" ht="12" customHeight="1" x14ac:dyDescent="0.3">
      <c r="F561" s="97"/>
      <c r="H561" s="98"/>
    </row>
    <row r="562" spans="6:8" ht="12" customHeight="1" x14ac:dyDescent="0.3">
      <c r="F562" s="97"/>
      <c r="H562" s="98"/>
    </row>
    <row r="563" spans="6:8" ht="12" customHeight="1" x14ac:dyDescent="0.3">
      <c r="F563" s="97"/>
      <c r="H563" s="98"/>
    </row>
    <row r="564" spans="6:8" ht="12" customHeight="1" x14ac:dyDescent="0.3">
      <c r="F564" s="97"/>
      <c r="H564" s="98"/>
    </row>
    <row r="565" spans="6:8" ht="12" customHeight="1" x14ac:dyDescent="0.3">
      <c r="F565" s="97"/>
      <c r="H565" s="98"/>
    </row>
    <row r="566" spans="6:8" ht="12" customHeight="1" x14ac:dyDescent="0.3">
      <c r="F566" s="97"/>
      <c r="H566" s="98"/>
    </row>
    <row r="567" spans="6:8" ht="12" customHeight="1" x14ac:dyDescent="0.3">
      <c r="F567" s="97"/>
      <c r="H567" s="98"/>
    </row>
    <row r="568" spans="6:8" ht="12" customHeight="1" x14ac:dyDescent="0.3">
      <c r="F568" s="97"/>
      <c r="H568" s="98"/>
    </row>
    <row r="569" spans="6:8" ht="12" customHeight="1" x14ac:dyDescent="0.3">
      <c r="F569" s="97"/>
      <c r="H569" s="98"/>
    </row>
    <row r="570" spans="6:8" ht="12" customHeight="1" x14ac:dyDescent="0.3">
      <c r="F570" s="97"/>
      <c r="H570" s="98"/>
    </row>
    <row r="571" spans="6:8" ht="12" customHeight="1" x14ac:dyDescent="0.3">
      <c r="F571" s="97"/>
      <c r="H571" s="98"/>
    </row>
    <row r="572" spans="6:8" ht="12" customHeight="1" x14ac:dyDescent="0.3">
      <c r="F572" s="97"/>
      <c r="H572" s="98"/>
    </row>
    <row r="573" spans="6:8" ht="12" customHeight="1" x14ac:dyDescent="0.3">
      <c r="F573" s="97"/>
      <c r="H573" s="98"/>
    </row>
    <row r="574" spans="6:8" ht="12" customHeight="1" x14ac:dyDescent="0.3">
      <c r="F574" s="97"/>
      <c r="H574" s="98"/>
    </row>
    <row r="575" spans="6:8" ht="12" customHeight="1" x14ac:dyDescent="0.3">
      <c r="F575" s="97"/>
      <c r="H575" s="98"/>
    </row>
    <row r="576" spans="6:8" ht="12" customHeight="1" x14ac:dyDescent="0.3">
      <c r="F576" s="97"/>
      <c r="H576" s="98"/>
    </row>
    <row r="577" spans="6:8" ht="12" customHeight="1" x14ac:dyDescent="0.3">
      <c r="F577" s="97"/>
      <c r="H577" s="98"/>
    </row>
    <row r="578" spans="6:8" ht="12" customHeight="1" x14ac:dyDescent="0.3">
      <c r="F578" s="97"/>
      <c r="H578" s="98"/>
    </row>
    <row r="579" spans="6:8" ht="12" customHeight="1" x14ac:dyDescent="0.3">
      <c r="F579" s="97"/>
      <c r="H579" s="98"/>
    </row>
    <row r="580" spans="6:8" ht="12" customHeight="1" x14ac:dyDescent="0.3">
      <c r="F580" s="97"/>
      <c r="H580" s="98"/>
    </row>
    <row r="581" spans="6:8" ht="12" customHeight="1" x14ac:dyDescent="0.3">
      <c r="F581" s="97"/>
      <c r="H581" s="98"/>
    </row>
    <row r="582" spans="6:8" ht="12" customHeight="1" x14ac:dyDescent="0.3">
      <c r="F582" s="97"/>
      <c r="H582" s="98"/>
    </row>
    <row r="583" spans="6:8" ht="12" customHeight="1" x14ac:dyDescent="0.3">
      <c r="F583" s="97"/>
      <c r="H583" s="98"/>
    </row>
    <row r="584" spans="6:8" ht="12" customHeight="1" x14ac:dyDescent="0.3">
      <c r="F584" s="97"/>
      <c r="H584" s="98"/>
    </row>
    <row r="585" spans="6:8" ht="12" customHeight="1" x14ac:dyDescent="0.3">
      <c r="F585" s="97"/>
      <c r="H585" s="98"/>
    </row>
    <row r="586" spans="6:8" ht="12" customHeight="1" x14ac:dyDescent="0.3">
      <c r="F586" s="97"/>
      <c r="H586" s="98"/>
    </row>
    <row r="587" spans="6:8" ht="12" customHeight="1" x14ac:dyDescent="0.3">
      <c r="F587" s="97"/>
      <c r="H587" s="98"/>
    </row>
    <row r="588" spans="6:8" ht="12" customHeight="1" x14ac:dyDescent="0.3">
      <c r="F588" s="97"/>
      <c r="H588" s="98"/>
    </row>
    <row r="589" spans="6:8" ht="12" customHeight="1" x14ac:dyDescent="0.3">
      <c r="F589" s="97"/>
      <c r="H589" s="98"/>
    </row>
    <row r="590" spans="6:8" ht="12" customHeight="1" x14ac:dyDescent="0.3">
      <c r="F590" s="97"/>
      <c r="H590" s="98"/>
    </row>
    <row r="591" spans="6:8" ht="12" customHeight="1" x14ac:dyDescent="0.3">
      <c r="F591" s="97"/>
      <c r="H591" s="98"/>
    </row>
    <row r="592" spans="6:8" ht="12" customHeight="1" x14ac:dyDescent="0.3">
      <c r="F592" s="97"/>
      <c r="H592" s="98"/>
    </row>
    <row r="593" spans="6:8" ht="12" customHeight="1" x14ac:dyDescent="0.3">
      <c r="F593" s="97"/>
      <c r="H593" s="98"/>
    </row>
    <row r="594" spans="6:8" ht="12" customHeight="1" x14ac:dyDescent="0.3">
      <c r="F594" s="97"/>
      <c r="H594" s="98"/>
    </row>
    <row r="595" spans="6:8" ht="12" customHeight="1" x14ac:dyDescent="0.3">
      <c r="F595" s="97"/>
      <c r="H595" s="98"/>
    </row>
    <row r="596" spans="6:8" ht="12" customHeight="1" x14ac:dyDescent="0.3">
      <c r="F596" s="97"/>
      <c r="H596" s="98"/>
    </row>
    <row r="597" spans="6:8" ht="12" customHeight="1" x14ac:dyDescent="0.3">
      <c r="F597" s="97"/>
      <c r="H597" s="98"/>
    </row>
    <row r="598" spans="6:8" ht="12" customHeight="1" x14ac:dyDescent="0.3">
      <c r="F598" s="97"/>
      <c r="H598" s="98"/>
    </row>
    <row r="599" spans="6:8" ht="12" customHeight="1" x14ac:dyDescent="0.3">
      <c r="F599" s="97"/>
      <c r="H599" s="98"/>
    </row>
    <row r="600" spans="6:8" ht="12" customHeight="1" x14ac:dyDescent="0.3">
      <c r="F600" s="97"/>
      <c r="H600" s="98"/>
    </row>
    <row r="601" spans="6:8" ht="12" customHeight="1" x14ac:dyDescent="0.3">
      <c r="F601" s="97"/>
      <c r="H601" s="98"/>
    </row>
    <row r="602" spans="6:8" ht="12" customHeight="1" x14ac:dyDescent="0.3">
      <c r="F602" s="97"/>
      <c r="H602" s="98"/>
    </row>
    <row r="603" spans="6:8" ht="12" customHeight="1" x14ac:dyDescent="0.3">
      <c r="F603" s="97"/>
      <c r="H603" s="98"/>
    </row>
    <row r="604" spans="6:8" ht="12" customHeight="1" x14ac:dyDescent="0.3">
      <c r="F604" s="97"/>
      <c r="H604" s="98"/>
    </row>
    <row r="605" spans="6:8" ht="12" customHeight="1" x14ac:dyDescent="0.3">
      <c r="F605" s="97"/>
      <c r="H605" s="98"/>
    </row>
    <row r="606" spans="6:8" ht="12" customHeight="1" x14ac:dyDescent="0.3">
      <c r="F606" s="97"/>
      <c r="H606" s="98"/>
    </row>
    <row r="607" spans="6:8" ht="12" customHeight="1" x14ac:dyDescent="0.3">
      <c r="F607" s="97"/>
      <c r="H607" s="98"/>
    </row>
    <row r="608" spans="6:8" ht="12" customHeight="1" x14ac:dyDescent="0.3">
      <c r="F608" s="97"/>
      <c r="H608" s="98"/>
    </row>
    <row r="609" spans="6:8" ht="12" customHeight="1" x14ac:dyDescent="0.3">
      <c r="F609" s="97"/>
      <c r="H609" s="98"/>
    </row>
    <row r="610" spans="6:8" ht="12" customHeight="1" x14ac:dyDescent="0.3">
      <c r="F610" s="97"/>
      <c r="H610" s="98"/>
    </row>
    <row r="611" spans="6:8" ht="12" customHeight="1" x14ac:dyDescent="0.3">
      <c r="F611" s="97"/>
      <c r="H611" s="98"/>
    </row>
    <row r="612" spans="6:8" ht="12" customHeight="1" x14ac:dyDescent="0.3">
      <c r="F612" s="97"/>
      <c r="H612" s="98"/>
    </row>
    <row r="613" spans="6:8" ht="12" customHeight="1" x14ac:dyDescent="0.3">
      <c r="F613" s="97"/>
      <c r="H613" s="98"/>
    </row>
    <row r="614" spans="6:8" ht="12" customHeight="1" x14ac:dyDescent="0.3">
      <c r="F614" s="97"/>
      <c r="H614" s="98"/>
    </row>
    <row r="615" spans="6:8" ht="12" customHeight="1" x14ac:dyDescent="0.3">
      <c r="F615" s="97"/>
      <c r="H615" s="98"/>
    </row>
    <row r="616" spans="6:8" ht="12" customHeight="1" x14ac:dyDescent="0.3">
      <c r="F616" s="97"/>
      <c r="H616" s="98"/>
    </row>
    <row r="617" spans="6:8" ht="12" customHeight="1" x14ac:dyDescent="0.3">
      <c r="F617" s="97"/>
      <c r="H617" s="98"/>
    </row>
    <row r="618" spans="6:8" ht="12" customHeight="1" x14ac:dyDescent="0.3">
      <c r="F618" s="97"/>
      <c r="H618" s="98"/>
    </row>
    <row r="619" spans="6:8" ht="12" customHeight="1" x14ac:dyDescent="0.3">
      <c r="F619" s="97"/>
      <c r="H619" s="98"/>
    </row>
    <row r="620" spans="6:8" ht="12" customHeight="1" x14ac:dyDescent="0.3">
      <c r="F620" s="97"/>
      <c r="H620" s="98"/>
    </row>
    <row r="621" spans="6:8" ht="12" customHeight="1" x14ac:dyDescent="0.3">
      <c r="F621" s="97"/>
      <c r="H621" s="98"/>
    </row>
    <row r="622" spans="6:8" ht="12" customHeight="1" x14ac:dyDescent="0.3">
      <c r="F622" s="97"/>
      <c r="H622" s="98"/>
    </row>
    <row r="623" spans="6:8" ht="12" customHeight="1" x14ac:dyDescent="0.3">
      <c r="F623" s="97"/>
      <c r="H623" s="98"/>
    </row>
    <row r="624" spans="6:8" ht="12" customHeight="1" x14ac:dyDescent="0.3">
      <c r="F624" s="97"/>
      <c r="H624" s="98"/>
    </row>
    <row r="625" spans="6:8" ht="12" customHeight="1" x14ac:dyDescent="0.3">
      <c r="F625" s="97"/>
      <c r="H625" s="98"/>
    </row>
    <row r="626" spans="6:8" ht="12" customHeight="1" x14ac:dyDescent="0.3">
      <c r="F626" s="97"/>
      <c r="H626" s="98"/>
    </row>
    <row r="627" spans="6:8" ht="12" customHeight="1" x14ac:dyDescent="0.3">
      <c r="F627" s="97"/>
      <c r="H627" s="98"/>
    </row>
    <row r="628" spans="6:8" ht="12" customHeight="1" x14ac:dyDescent="0.3">
      <c r="F628" s="97"/>
      <c r="H628" s="98"/>
    </row>
    <row r="629" spans="6:8" ht="12" customHeight="1" x14ac:dyDescent="0.3">
      <c r="F629" s="97"/>
      <c r="H629" s="98"/>
    </row>
    <row r="630" spans="6:8" ht="12" customHeight="1" x14ac:dyDescent="0.3">
      <c r="F630" s="97"/>
      <c r="H630" s="98"/>
    </row>
    <row r="631" spans="6:8" ht="12" customHeight="1" x14ac:dyDescent="0.3">
      <c r="F631" s="97"/>
      <c r="H631" s="98"/>
    </row>
    <row r="632" spans="6:8" ht="12" customHeight="1" x14ac:dyDescent="0.3">
      <c r="F632" s="97"/>
      <c r="H632" s="98"/>
    </row>
    <row r="633" spans="6:8" ht="12" customHeight="1" x14ac:dyDescent="0.3">
      <c r="F633" s="97"/>
      <c r="H633" s="98"/>
    </row>
    <row r="634" spans="6:8" ht="12" customHeight="1" x14ac:dyDescent="0.3">
      <c r="F634" s="97"/>
      <c r="H634" s="98"/>
    </row>
    <row r="635" spans="6:8" ht="12" customHeight="1" x14ac:dyDescent="0.3">
      <c r="F635" s="97"/>
      <c r="H635" s="98"/>
    </row>
    <row r="636" spans="6:8" ht="12" customHeight="1" x14ac:dyDescent="0.3">
      <c r="F636" s="97"/>
      <c r="H636" s="98"/>
    </row>
    <row r="637" spans="6:8" ht="12" customHeight="1" x14ac:dyDescent="0.3">
      <c r="F637" s="97"/>
      <c r="H637" s="98"/>
    </row>
    <row r="638" spans="6:8" ht="12" customHeight="1" x14ac:dyDescent="0.3">
      <c r="F638" s="97"/>
      <c r="H638" s="98"/>
    </row>
    <row r="639" spans="6:8" ht="12" customHeight="1" x14ac:dyDescent="0.3">
      <c r="F639" s="97"/>
      <c r="H639" s="98"/>
    </row>
    <row r="640" spans="6:8" ht="12" customHeight="1" x14ac:dyDescent="0.3">
      <c r="F640" s="97"/>
      <c r="H640" s="98"/>
    </row>
    <row r="641" spans="6:8" ht="12" customHeight="1" x14ac:dyDescent="0.3">
      <c r="F641" s="97"/>
      <c r="H641" s="98"/>
    </row>
    <row r="642" spans="6:8" ht="12" customHeight="1" x14ac:dyDescent="0.3">
      <c r="F642" s="97"/>
      <c r="H642" s="98"/>
    </row>
    <row r="643" spans="6:8" ht="12" customHeight="1" x14ac:dyDescent="0.3">
      <c r="F643" s="97"/>
      <c r="H643" s="98"/>
    </row>
    <row r="644" spans="6:8" ht="12" customHeight="1" x14ac:dyDescent="0.3">
      <c r="F644" s="97"/>
      <c r="H644" s="98"/>
    </row>
    <row r="645" spans="6:8" ht="12" customHeight="1" x14ac:dyDescent="0.3">
      <c r="F645" s="97"/>
      <c r="H645" s="98"/>
    </row>
    <row r="646" spans="6:8" ht="12" customHeight="1" x14ac:dyDescent="0.3">
      <c r="F646" s="97"/>
      <c r="H646" s="98"/>
    </row>
    <row r="647" spans="6:8" ht="12" customHeight="1" x14ac:dyDescent="0.3">
      <c r="F647" s="97"/>
      <c r="H647" s="98"/>
    </row>
    <row r="648" spans="6:8" ht="12" customHeight="1" x14ac:dyDescent="0.3">
      <c r="F648" s="97"/>
      <c r="H648" s="98"/>
    </row>
    <row r="649" spans="6:8" ht="12" customHeight="1" x14ac:dyDescent="0.3">
      <c r="F649" s="97"/>
      <c r="H649" s="98"/>
    </row>
    <row r="650" spans="6:8" ht="12" customHeight="1" x14ac:dyDescent="0.3">
      <c r="F650" s="97"/>
      <c r="H650" s="98"/>
    </row>
    <row r="651" spans="6:8" ht="12" customHeight="1" x14ac:dyDescent="0.3">
      <c r="F651" s="97"/>
      <c r="H651" s="98"/>
    </row>
    <row r="652" spans="6:8" ht="12" customHeight="1" x14ac:dyDescent="0.3">
      <c r="F652" s="97"/>
      <c r="H652" s="98"/>
    </row>
    <row r="653" spans="6:8" ht="12" customHeight="1" x14ac:dyDescent="0.3">
      <c r="F653" s="97"/>
      <c r="H653" s="98"/>
    </row>
    <row r="654" spans="6:8" ht="12" customHeight="1" x14ac:dyDescent="0.3">
      <c r="F654" s="97"/>
      <c r="H654" s="98"/>
    </row>
    <row r="655" spans="6:8" ht="12" customHeight="1" x14ac:dyDescent="0.3">
      <c r="F655" s="97"/>
      <c r="H655" s="98"/>
    </row>
    <row r="656" spans="6:8" ht="12" customHeight="1" x14ac:dyDescent="0.3">
      <c r="F656" s="97"/>
      <c r="H656" s="98"/>
    </row>
    <row r="657" spans="6:8" ht="12" customHeight="1" x14ac:dyDescent="0.3">
      <c r="F657" s="97"/>
      <c r="H657" s="98"/>
    </row>
    <row r="658" spans="6:8" ht="12" customHeight="1" x14ac:dyDescent="0.3">
      <c r="F658" s="97"/>
      <c r="H658" s="98"/>
    </row>
    <row r="659" spans="6:8" ht="12" customHeight="1" x14ac:dyDescent="0.3">
      <c r="F659" s="97"/>
      <c r="H659" s="98"/>
    </row>
    <row r="660" spans="6:8" ht="12" customHeight="1" x14ac:dyDescent="0.3">
      <c r="F660" s="97"/>
      <c r="H660" s="98"/>
    </row>
    <row r="661" spans="6:8" ht="12" customHeight="1" x14ac:dyDescent="0.3">
      <c r="F661" s="97"/>
      <c r="H661" s="98"/>
    </row>
    <row r="662" spans="6:8" ht="12" customHeight="1" x14ac:dyDescent="0.3">
      <c r="F662" s="97"/>
      <c r="H662" s="98"/>
    </row>
    <row r="663" spans="6:8" ht="12" customHeight="1" x14ac:dyDescent="0.3">
      <c r="F663" s="97"/>
      <c r="H663" s="98"/>
    </row>
    <row r="664" spans="6:8" ht="12" customHeight="1" x14ac:dyDescent="0.3">
      <c r="F664" s="97"/>
      <c r="H664" s="98"/>
    </row>
    <row r="665" spans="6:8" ht="12" customHeight="1" x14ac:dyDescent="0.3">
      <c r="F665" s="97"/>
      <c r="H665" s="98"/>
    </row>
    <row r="666" spans="6:8" ht="12" customHeight="1" x14ac:dyDescent="0.3">
      <c r="F666" s="97"/>
      <c r="H666" s="98"/>
    </row>
    <row r="667" spans="6:8" ht="12" customHeight="1" x14ac:dyDescent="0.3">
      <c r="F667" s="97"/>
      <c r="H667" s="98"/>
    </row>
    <row r="668" spans="6:8" ht="12" customHeight="1" x14ac:dyDescent="0.3">
      <c r="F668" s="97"/>
      <c r="H668" s="98"/>
    </row>
    <row r="669" spans="6:8" ht="12" customHeight="1" x14ac:dyDescent="0.3">
      <c r="F669" s="97"/>
      <c r="H669" s="98"/>
    </row>
    <row r="670" spans="6:8" ht="12" customHeight="1" x14ac:dyDescent="0.3">
      <c r="F670" s="97"/>
      <c r="H670" s="98"/>
    </row>
    <row r="671" spans="6:8" ht="12" customHeight="1" x14ac:dyDescent="0.3">
      <c r="F671" s="97"/>
      <c r="H671" s="98"/>
    </row>
    <row r="672" spans="6:8" ht="12" customHeight="1" x14ac:dyDescent="0.3">
      <c r="F672" s="97"/>
      <c r="H672" s="98"/>
    </row>
    <row r="673" spans="6:8" ht="12" customHeight="1" x14ac:dyDescent="0.3">
      <c r="F673" s="97"/>
      <c r="H673" s="98"/>
    </row>
    <row r="674" spans="6:8" ht="12" customHeight="1" x14ac:dyDescent="0.3">
      <c r="F674" s="97"/>
      <c r="H674" s="98"/>
    </row>
    <row r="675" spans="6:8" ht="12" customHeight="1" x14ac:dyDescent="0.3">
      <c r="F675" s="97"/>
      <c r="H675" s="98"/>
    </row>
    <row r="676" spans="6:8" ht="12" customHeight="1" x14ac:dyDescent="0.3">
      <c r="F676" s="97"/>
      <c r="H676" s="98"/>
    </row>
    <row r="677" spans="6:8" ht="12" customHeight="1" x14ac:dyDescent="0.3">
      <c r="F677" s="97"/>
      <c r="H677" s="98"/>
    </row>
    <row r="678" spans="6:8" ht="12" customHeight="1" x14ac:dyDescent="0.3">
      <c r="F678" s="97"/>
      <c r="H678" s="98"/>
    </row>
    <row r="679" spans="6:8" ht="12" customHeight="1" x14ac:dyDescent="0.3">
      <c r="F679" s="97"/>
      <c r="H679" s="98"/>
    </row>
    <row r="680" spans="6:8" ht="12" customHeight="1" x14ac:dyDescent="0.3">
      <c r="F680" s="97"/>
      <c r="H680" s="98"/>
    </row>
    <row r="681" spans="6:8" ht="12" customHeight="1" x14ac:dyDescent="0.3">
      <c r="F681" s="97"/>
      <c r="H681" s="98"/>
    </row>
    <row r="682" spans="6:8" ht="12" customHeight="1" x14ac:dyDescent="0.3">
      <c r="F682" s="97"/>
      <c r="H682" s="98"/>
    </row>
    <row r="683" spans="6:8" ht="12" customHeight="1" x14ac:dyDescent="0.3">
      <c r="F683" s="97"/>
      <c r="H683" s="98"/>
    </row>
    <row r="684" spans="6:8" ht="12" customHeight="1" x14ac:dyDescent="0.3">
      <c r="F684" s="97"/>
      <c r="H684" s="98"/>
    </row>
    <row r="685" spans="6:8" ht="12" customHeight="1" x14ac:dyDescent="0.3">
      <c r="F685" s="97"/>
      <c r="H685" s="98"/>
    </row>
    <row r="686" spans="6:8" ht="12" customHeight="1" x14ac:dyDescent="0.3">
      <c r="F686" s="97"/>
      <c r="H686" s="98"/>
    </row>
    <row r="687" spans="6:8" ht="12" customHeight="1" x14ac:dyDescent="0.3">
      <c r="F687" s="97"/>
      <c r="H687" s="98"/>
    </row>
    <row r="688" spans="6:8" ht="12" customHeight="1" x14ac:dyDescent="0.3">
      <c r="F688" s="97"/>
      <c r="H688" s="98"/>
    </row>
    <row r="689" spans="6:8" ht="12" customHeight="1" x14ac:dyDescent="0.3">
      <c r="F689" s="97"/>
      <c r="H689" s="98"/>
    </row>
    <row r="690" spans="6:8" ht="12" customHeight="1" x14ac:dyDescent="0.3">
      <c r="F690" s="97"/>
      <c r="H690" s="98"/>
    </row>
    <row r="691" spans="6:8" ht="12" customHeight="1" x14ac:dyDescent="0.3">
      <c r="F691" s="97"/>
      <c r="H691" s="98"/>
    </row>
    <row r="692" spans="6:8" ht="12" customHeight="1" x14ac:dyDescent="0.3">
      <c r="F692" s="97"/>
      <c r="H692" s="98"/>
    </row>
    <row r="693" spans="6:8" ht="12" customHeight="1" x14ac:dyDescent="0.3">
      <c r="F693" s="97"/>
      <c r="H693" s="98"/>
    </row>
    <row r="694" spans="6:8" ht="12" customHeight="1" x14ac:dyDescent="0.3">
      <c r="F694" s="97"/>
      <c r="H694" s="98"/>
    </row>
    <row r="695" spans="6:8" ht="12" customHeight="1" x14ac:dyDescent="0.3">
      <c r="F695" s="97"/>
      <c r="H695" s="98"/>
    </row>
    <row r="696" spans="6:8" ht="12" customHeight="1" x14ac:dyDescent="0.3">
      <c r="F696" s="97"/>
      <c r="H696" s="98"/>
    </row>
    <row r="697" spans="6:8" ht="12" customHeight="1" x14ac:dyDescent="0.3">
      <c r="F697" s="97"/>
      <c r="H697" s="98"/>
    </row>
    <row r="698" spans="6:8" ht="12" customHeight="1" x14ac:dyDescent="0.3">
      <c r="F698" s="97"/>
      <c r="H698" s="98"/>
    </row>
    <row r="699" spans="6:8" ht="12" customHeight="1" x14ac:dyDescent="0.3">
      <c r="F699" s="97"/>
      <c r="H699" s="98"/>
    </row>
    <row r="700" spans="6:8" ht="12" customHeight="1" x14ac:dyDescent="0.3">
      <c r="F700" s="97"/>
      <c r="H700" s="98"/>
    </row>
    <row r="701" spans="6:8" ht="12" customHeight="1" x14ac:dyDescent="0.3">
      <c r="F701" s="97"/>
      <c r="H701" s="98"/>
    </row>
    <row r="702" spans="6:8" ht="12" customHeight="1" x14ac:dyDescent="0.3">
      <c r="F702" s="97"/>
      <c r="H702" s="98"/>
    </row>
    <row r="703" spans="6:8" ht="12" customHeight="1" x14ac:dyDescent="0.3">
      <c r="F703" s="97"/>
      <c r="H703" s="98"/>
    </row>
    <row r="704" spans="6:8" ht="12" customHeight="1" x14ac:dyDescent="0.3">
      <c r="F704" s="97"/>
      <c r="H704" s="98"/>
    </row>
    <row r="705" spans="6:8" ht="12" customHeight="1" x14ac:dyDescent="0.3">
      <c r="F705" s="97"/>
      <c r="H705" s="98"/>
    </row>
    <row r="706" spans="6:8" ht="12" customHeight="1" x14ac:dyDescent="0.3">
      <c r="F706" s="97"/>
      <c r="H706" s="98"/>
    </row>
    <row r="707" spans="6:8" ht="12" customHeight="1" x14ac:dyDescent="0.3">
      <c r="F707" s="97"/>
      <c r="H707" s="98"/>
    </row>
    <row r="708" spans="6:8" ht="12" customHeight="1" x14ac:dyDescent="0.3">
      <c r="F708" s="97"/>
      <c r="H708" s="98"/>
    </row>
    <row r="709" spans="6:8" ht="12" customHeight="1" x14ac:dyDescent="0.3">
      <c r="F709" s="97"/>
      <c r="H709" s="98"/>
    </row>
    <row r="710" spans="6:8" ht="12" customHeight="1" x14ac:dyDescent="0.3">
      <c r="F710" s="97"/>
      <c r="H710" s="98"/>
    </row>
    <row r="711" spans="6:8" ht="12" customHeight="1" x14ac:dyDescent="0.3">
      <c r="F711" s="97"/>
      <c r="H711" s="98"/>
    </row>
    <row r="712" spans="6:8" ht="12" customHeight="1" x14ac:dyDescent="0.3">
      <c r="F712" s="97"/>
      <c r="H712" s="98"/>
    </row>
    <row r="713" spans="6:8" ht="12" customHeight="1" x14ac:dyDescent="0.3">
      <c r="F713" s="97"/>
      <c r="H713" s="98"/>
    </row>
    <row r="714" spans="6:8" ht="12" customHeight="1" x14ac:dyDescent="0.3">
      <c r="F714" s="97"/>
      <c r="H714" s="98"/>
    </row>
    <row r="715" spans="6:8" ht="12" customHeight="1" x14ac:dyDescent="0.3">
      <c r="F715" s="97"/>
      <c r="H715" s="98"/>
    </row>
    <row r="716" spans="6:8" ht="12" customHeight="1" x14ac:dyDescent="0.3">
      <c r="F716" s="97"/>
      <c r="H716" s="98"/>
    </row>
    <row r="717" spans="6:8" ht="12" customHeight="1" x14ac:dyDescent="0.3">
      <c r="F717" s="97"/>
      <c r="H717" s="98"/>
    </row>
    <row r="718" spans="6:8" ht="12" customHeight="1" x14ac:dyDescent="0.3">
      <c r="F718" s="97"/>
      <c r="H718" s="98"/>
    </row>
    <row r="719" spans="6:8" ht="12" customHeight="1" x14ac:dyDescent="0.3">
      <c r="F719" s="97"/>
      <c r="H719" s="98"/>
    </row>
    <row r="720" spans="6:8" ht="12" customHeight="1" x14ac:dyDescent="0.3">
      <c r="F720" s="97"/>
      <c r="H720" s="98"/>
    </row>
    <row r="721" spans="6:8" ht="12" customHeight="1" x14ac:dyDescent="0.3">
      <c r="F721" s="97"/>
      <c r="H721" s="98"/>
    </row>
    <row r="722" spans="6:8" ht="12" customHeight="1" x14ac:dyDescent="0.3">
      <c r="F722" s="97"/>
      <c r="H722" s="98"/>
    </row>
    <row r="723" spans="6:8" ht="12" customHeight="1" x14ac:dyDescent="0.3">
      <c r="F723" s="97"/>
      <c r="H723" s="98"/>
    </row>
    <row r="724" spans="6:8" ht="12" customHeight="1" x14ac:dyDescent="0.3">
      <c r="F724" s="97"/>
      <c r="H724" s="98"/>
    </row>
    <row r="725" spans="6:8" ht="12" customHeight="1" x14ac:dyDescent="0.3">
      <c r="F725" s="97"/>
      <c r="H725" s="98"/>
    </row>
    <row r="726" spans="6:8" ht="12" customHeight="1" x14ac:dyDescent="0.3">
      <c r="F726" s="97"/>
      <c r="H726" s="98"/>
    </row>
    <row r="727" spans="6:8" ht="12" customHeight="1" x14ac:dyDescent="0.3">
      <c r="F727" s="97"/>
      <c r="H727" s="98"/>
    </row>
    <row r="728" spans="6:8" ht="12" customHeight="1" x14ac:dyDescent="0.3">
      <c r="F728" s="97"/>
      <c r="H728" s="98"/>
    </row>
    <row r="729" spans="6:8" ht="12" customHeight="1" x14ac:dyDescent="0.3">
      <c r="F729" s="97"/>
      <c r="H729" s="98"/>
    </row>
    <row r="730" spans="6:8" ht="12" customHeight="1" x14ac:dyDescent="0.3">
      <c r="F730" s="97"/>
      <c r="H730" s="98"/>
    </row>
    <row r="731" spans="6:8" ht="12" customHeight="1" x14ac:dyDescent="0.3">
      <c r="F731" s="97"/>
      <c r="H731" s="98"/>
    </row>
    <row r="732" spans="6:8" ht="12" customHeight="1" x14ac:dyDescent="0.3">
      <c r="F732" s="97"/>
      <c r="H732" s="98"/>
    </row>
    <row r="733" spans="6:8" ht="12" customHeight="1" x14ac:dyDescent="0.3">
      <c r="F733" s="97"/>
      <c r="H733" s="98"/>
    </row>
    <row r="734" spans="6:8" ht="12" customHeight="1" x14ac:dyDescent="0.3">
      <c r="F734" s="97"/>
      <c r="H734" s="98"/>
    </row>
    <row r="735" spans="6:8" ht="12" customHeight="1" x14ac:dyDescent="0.3">
      <c r="F735" s="97"/>
      <c r="H735" s="98"/>
    </row>
    <row r="736" spans="6:8" ht="12" customHeight="1" x14ac:dyDescent="0.3">
      <c r="F736" s="97"/>
      <c r="H736" s="98"/>
    </row>
    <row r="737" spans="6:8" ht="12" customHeight="1" x14ac:dyDescent="0.3">
      <c r="F737" s="97"/>
      <c r="H737" s="98"/>
    </row>
    <row r="738" spans="6:8" ht="12" customHeight="1" x14ac:dyDescent="0.3">
      <c r="F738" s="97"/>
      <c r="H738" s="98"/>
    </row>
    <row r="739" spans="6:8" ht="12" customHeight="1" x14ac:dyDescent="0.3">
      <c r="F739" s="97"/>
      <c r="H739" s="98"/>
    </row>
    <row r="740" spans="6:8" ht="12" customHeight="1" x14ac:dyDescent="0.3">
      <c r="F740" s="97"/>
      <c r="H740" s="98"/>
    </row>
    <row r="741" spans="6:8" ht="12" customHeight="1" x14ac:dyDescent="0.3">
      <c r="F741" s="97"/>
      <c r="H741" s="98"/>
    </row>
    <row r="742" spans="6:8" ht="12" customHeight="1" x14ac:dyDescent="0.3">
      <c r="F742" s="97"/>
      <c r="H742" s="98"/>
    </row>
    <row r="743" spans="6:8" ht="12" customHeight="1" x14ac:dyDescent="0.3">
      <c r="F743" s="97"/>
      <c r="H743" s="98"/>
    </row>
    <row r="744" spans="6:8" ht="12" customHeight="1" x14ac:dyDescent="0.3">
      <c r="F744" s="97"/>
      <c r="H744" s="98"/>
    </row>
    <row r="745" spans="6:8" ht="12" customHeight="1" x14ac:dyDescent="0.3">
      <c r="F745" s="97"/>
      <c r="H745" s="98"/>
    </row>
    <row r="746" spans="6:8" ht="12" customHeight="1" x14ac:dyDescent="0.3">
      <c r="F746" s="97"/>
      <c r="H746" s="98"/>
    </row>
    <row r="747" spans="6:8" ht="12" customHeight="1" x14ac:dyDescent="0.3">
      <c r="F747" s="97"/>
      <c r="H747" s="98"/>
    </row>
    <row r="748" spans="6:8" ht="12" customHeight="1" x14ac:dyDescent="0.3">
      <c r="F748" s="97"/>
      <c r="H748" s="98"/>
    </row>
    <row r="749" spans="6:8" ht="12" customHeight="1" x14ac:dyDescent="0.3">
      <c r="F749" s="97"/>
      <c r="H749" s="98"/>
    </row>
    <row r="750" spans="6:8" ht="12" customHeight="1" x14ac:dyDescent="0.3">
      <c r="F750" s="97"/>
      <c r="H750" s="98"/>
    </row>
    <row r="751" spans="6:8" ht="12" customHeight="1" x14ac:dyDescent="0.3">
      <c r="F751" s="97"/>
      <c r="H751" s="98"/>
    </row>
    <row r="752" spans="6:8" ht="12" customHeight="1" x14ac:dyDescent="0.3">
      <c r="F752" s="97"/>
      <c r="H752" s="98"/>
    </row>
    <row r="753" spans="6:8" ht="12" customHeight="1" x14ac:dyDescent="0.3">
      <c r="F753" s="97"/>
      <c r="H753" s="98"/>
    </row>
    <row r="754" spans="6:8" ht="12" customHeight="1" x14ac:dyDescent="0.3">
      <c r="F754" s="97"/>
      <c r="H754" s="98"/>
    </row>
    <row r="755" spans="6:8" ht="12" customHeight="1" x14ac:dyDescent="0.3">
      <c r="F755" s="97"/>
      <c r="H755" s="98"/>
    </row>
    <row r="756" spans="6:8" ht="12" customHeight="1" x14ac:dyDescent="0.3">
      <c r="F756" s="97"/>
      <c r="H756" s="98"/>
    </row>
    <row r="757" spans="6:8" ht="12" customHeight="1" x14ac:dyDescent="0.3">
      <c r="F757" s="97"/>
      <c r="H757" s="98"/>
    </row>
    <row r="758" spans="6:8" ht="12" customHeight="1" x14ac:dyDescent="0.3">
      <c r="F758" s="97"/>
      <c r="H758" s="98"/>
    </row>
    <row r="759" spans="6:8" ht="12" customHeight="1" x14ac:dyDescent="0.3">
      <c r="F759" s="97"/>
      <c r="H759" s="98"/>
    </row>
    <row r="760" spans="6:8" ht="12" customHeight="1" x14ac:dyDescent="0.3">
      <c r="F760" s="97"/>
      <c r="H760" s="98"/>
    </row>
    <row r="761" spans="6:8" ht="12" customHeight="1" x14ac:dyDescent="0.3">
      <c r="F761" s="97"/>
      <c r="H761" s="98"/>
    </row>
    <row r="762" spans="6:8" ht="12" customHeight="1" x14ac:dyDescent="0.3">
      <c r="F762" s="97"/>
      <c r="H762" s="98"/>
    </row>
    <row r="763" spans="6:8" ht="12" customHeight="1" x14ac:dyDescent="0.3">
      <c r="F763" s="97"/>
      <c r="H763" s="98"/>
    </row>
    <row r="764" spans="6:8" ht="12" customHeight="1" x14ac:dyDescent="0.3">
      <c r="F764" s="97"/>
      <c r="H764" s="98"/>
    </row>
    <row r="765" spans="6:8" ht="12" customHeight="1" x14ac:dyDescent="0.3">
      <c r="F765" s="97"/>
      <c r="H765" s="98"/>
    </row>
    <row r="766" spans="6:8" ht="12" customHeight="1" x14ac:dyDescent="0.3">
      <c r="F766" s="97"/>
      <c r="H766" s="98"/>
    </row>
    <row r="767" spans="6:8" ht="12" customHeight="1" x14ac:dyDescent="0.3">
      <c r="F767" s="97"/>
      <c r="H767" s="98"/>
    </row>
    <row r="768" spans="6:8" ht="12" customHeight="1" x14ac:dyDescent="0.3">
      <c r="F768" s="97"/>
      <c r="H768" s="98"/>
    </row>
    <row r="769" spans="6:8" ht="12" customHeight="1" x14ac:dyDescent="0.3">
      <c r="F769" s="97"/>
      <c r="H769" s="98"/>
    </row>
    <row r="770" spans="6:8" ht="12" customHeight="1" x14ac:dyDescent="0.3">
      <c r="F770" s="97"/>
      <c r="H770" s="98"/>
    </row>
    <row r="771" spans="6:8" ht="12" customHeight="1" x14ac:dyDescent="0.3">
      <c r="F771" s="97"/>
      <c r="H771" s="98"/>
    </row>
    <row r="772" spans="6:8" ht="12" customHeight="1" x14ac:dyDescent="0.3">
      <c r="F772" s="97"/>
      <c r="H772" s="98"/>
    </row>
    <row r="773" spans="6:8" ht="12" customHeight="1" x14ac:dyDescent="0.3">
      <c r="F773" s="97"/>
      <c r="H773" s="98"/>
    </row>
    <row r="774" spans="6:8" ht="12" customHeight="1" x14ac:dyDescent="0.3">
      <c r="F774" s="97"/>
      <c r="H774" s="98"/>
    </row>
    <row r="775" spans="6:8" ht="12" customHeight="1" x14ac:dyDescent="0.3">
      <c r="F775" s="97"/>
      <c r="H775" s="98"/>
    </row>
    <row r="776" spans="6:8" ht="12" customHeight="1" x14ac:dyDescent="0.3">
      <c r="F776" s="97"/>
      <c r="H776" s="98"/>
    </row>
    <row r="777" spans="6:8" ht="12" customHeight="1" x14ac:dyDescent="0.3">
      <c r="F777" s="97"/>
      <c r="H777" s="98"/>
    </row>
    <row r="778" spans="6:8" ht="12" customHeight="1" x14ac:dyDescent="0.3">
      <c r="F778" s="97"/>
      <c r="H778" s="98"/>
    </row>
    <row r="779" spans="6:8" ht="12" customHeight="1" x14ac:dyDescent="0.3">
      <c r="F779" s="97"/>
      <c r="H779" s="98"/>
    </row>
    <row r="780" spans="6:8" ht="12" customHeight="1" x14ac:dyDescent="0.3">
      <c r="F780" s="97"/>
      <c r="H780" s="98"/>
    </row>
    <row r="781" spans="6:8" ht="12" customHeight="1" x14ac:dyDescent="0.3">
      <c r="F781" s="97"/>
      <c r="H781" s="98"/>
    </row>
    <row r="782" spans="6:8" ht="12" customHeight="1" x14ac:dyDescent="0.3">
      <c r="F782" s="97"/>
      <c r="H782" s="98"/>
    </row>
    <row r="783" spans="6:8" ht="12" customHeight="1" x14ac:dyDescent="0.3">
      <c r="F783" s="97"/>
      <c r="H783" s="98"/>
    </row>
    <row r="784" spans="6:8" ht="12" customHeight="1" x14ac:dyDescent="0.3">
      <c r="F784" s="97"/>
      <c r="H784" s="98"/>
    </row>
    <row r="785" spans="6:8" ht="12" customHeight="1" x14ac:dyDescent="0.3">
      <c r="F785" s="97"/>
      <c r="H785" s="98"/>
    </row>
    <row r="786" spans="6:8" ht="12" customHeight="1" x14ac:dyDescent="0.3">
      <c r="F786" s="97"/>
      <c r="H786" s="98"/>
    </row>
    <row r="787" spans="6:8" ht="12" customHeight="1" x14ac:dyDescent="0.3">
      <c r="F787" s="97"/>
      <c r="H787" s="98"/>
    </row>
    <row r="788" spans="6:8" ht="12" customHeight="1" x14ac:dyDescent="0.3">
      <c r="F788" s="97"/>
      <c r="H788" s="98"/>
    </row>
    <row r="789" spans="6:8" ht="12" customHeight="1" x14ac:dyDescent="0.3">
      <c r="F789" s="97"/>
      <c r="H789" s="98"/>
    </row>
    <row r="790" spans="6:8" ht="12" customHeight="1" x14ac:dyDescent="0.3">
      <c r="F790" s="97"/>
      <c r="H790" s="98"/>
    </row>
    <row r="791" spans="6:8" ht="12" customHeight="1" x14ac:dyDescent="0.3">
      <c r="F791" s="97"/>
      <c r="H791" s="98"/>
    </row>
    <row r="792" spans="6:8" ht="12" customHeight="1" x14ac:dyDescent="0.3">
      <c r="F792" s="97"/>
      <c r="H792" s="98"/>
    </row>
    <row r="793" spans="6:8" ht="12" customHeight="1" x14ac:dyDescent="0.3">
      <c r="F793" s="97"/>
      <c r="H793" s="98"/>
    </row>
    <row r="794" spans="6:8" ht="12" customHeight="1" x14ac:dyDescent="0.3">
      <c r="F794" s="97"/>
      <c r="H794" s="98"/>
    </row>
    <row r="795" spans="6:8" ht="12" customHeight="1" x14ac:dyDescent="0.3">
      <c r="F795" s="97"/>
      <c r="H795" s="98"/>
    </row>
    <row r="796" spans="6:8" ht="12" customHeight="1" x14ac:dyDescent="0.3">
      <c r="F796" s="97"/>
      <c r="H796" s="98"/>
    </row>
    <row r="797" spans="6:8" ht="12" customHeight="1" x14ac:dyDescent="0.3">
      <c r="F797" s="97"/>
      <c r="H797" s="98"/>
    </row>
    <row r="798" spans="6:8" ht="12" customHeight="1" x14ac:dyDescent="0.3">
      <c r="F798" s="97"/>
      <c r="H798" s="98"/>
    </row>
    <row r="799" spans="6:8" ht="12" customHeight="1" x14ac:dyDescent="0.3">
      <c r="F799" s="97"/>
      <c r="H799" s="98"/>
    </row>
    <row r="800" spans="6:8" ht="12" customHeight="1" x14ac:dyDescent="0.3">
      <c r="F800" s="97"/>
      <c r="H800" s="98"/>
    </row>
    <row r="801" spans="6:8" ht="12" customHeight="1" x14ac:dyDescent="0.3">
      <c r="F801" s="97"/>
      <c r="H801" s="98"/>
    </row>
    <row r="802" spans="6:8" ht="12" customHeight="1" x14ac:dyDescent="0.3">
      <c r="F802" s="97"/>
      <c r="H802" s="98"/>
    </row>
    <row r="803" spans="6:8" ht="12" customHeight="1" x14ac:dyDescent="0.3">
      <c r="F803" s="97"/>
      <c r="H803" s="98"/>
    </row>
    <row r="804" spans="6:8" ht="12" customHeight="1" x14ac:dyDescent="0.3">
      <c r="F804" s="97"/>
      <c r="H804" s="98"/>
    </row>
    <row r="805" spans="6:8" ht="12" customHeight="1" x14ac:dyDescent="0.3">
      <c r="F805" s="97"/>
      <c r="H805" s="98"/>
    </row>
    <row r="806" spans="6:8" ht="12" customHeight="1" x14ac:dyDescent="0.3">
      <c r="F806" s="97"/>
      <c r="H806" s="98"/>
    </row>
    <row r="807" spans="6:8" ht="12" customHeight="1" x14ac:dyDescent="0.3">
      <c r="F807" s="97"/>
      <c r="H807" s="98"/>
    </row>
    <row r="808" spans="6:8" ht="12" customHeight="1" x14ac:dyDescent="0.3">
      <c r="F808" s="97"/>
      <c r="H808" s="98"/>
    </row>
    <row r="809" spans="6:8" ht="12" customHeight="1" x14ac:dyDescent="0.3">
      <c r="F809" s="97"/>
      <c r="H809" s="98"/>
    </row>
    <row r="810" spans="6:8" ht="12" customHeight="1" x14ac:dyDescent="0.3">
      <c r="F810" s="97"/>
      <c r="H810" s="98"/>
    </row>
    <row r="811" spans="6:8" ht="12" customHeight="1" x14ac:dyDescent="0.3">
      <c r="F811" s="97"/>
      <c r="H811" s="98"/>
    </row>
    <row r="812" spans="6:8" ht="12" customHeight="1" x14ac:dyDescent="0.3">
      <c r="F812" s="97"/>
      <c r="H812" s="98"/>
    </row>
    <row r="813" spans="6:8" ht="12" customHeight="1" x14ac:dyDescent="0.3">
      <c r="F813" s="97"/>
      <c r="H813" s="98"/>
    </row>
    <row r="814" spans="6:8" ht="12" customHeight="1" x14ac:dyDescent="0.3">
      <c r="F814" s="97"/>
      <c r="H814" s="98"/>
    </row>
    <row r="815" spans="6:8" ht="12" customHeight="1" x14ac:dyDescent="0.3">
      <c r="F815" s="97"/>
      <c r="H815" s="98"/>
    </row>
    <row r="816" spans="6:8" ht="12" customHeight="1" x14ac:dyDescent="0.3">
      <c r="F816" s="97"/>
      <c r="H816" s="98"/>
    </row>
    <row r="817" spans="6:8" ht="12" customHeight="1" x14ac:dyDescent="0.3">
      <c r="F817" s="97"/>
      <c r="H817" s="98"/>
    </row>
    <row r="818" spans="6:8" ht="12" customHeight="1" x14ac:dyDescent="0.3">
      <c r="F818" s="97"/>
      <c r="H818" s="98"/>
    </row>
    <row r="819" spans="6:8" ht="12" customHeight="1" x14ac:dyDescent="0.3">
      <c r="F819" s="97"/>
      <c r="H819" s="98"/>
    </row>
    <row r="820" spans="6:8" ht="12" customHeight="1" x14ac:dyDescent="0.3">
      <c r="F820" s="97"/>
      <c r="H820" s="98"/>
    </row>
    <row r="821" spans="6:8" ht="12" customHeight="1" x14ac:dyDescent="0.3">
      <c r="F821" s="97"/>
      <c r="H821" s="98"/>
    </row>
    <row r="822" spans="6:8" ht="12" customHeight="1" x14ac:dyDescent="0.3">
      <c r="F822" s="97"/>
      <c r="H822" s="98"/>
    </row>
    <row r="823" spans="6:8" ht="12" customHeight="1" x14ac:dyDescent="0.3">
      <c r="F823" s="97"/>
      <c r="H823" s="98"/>
    </row>
    <row r="824" spans="6:8" ht="12" customHeight="1" x14ac:dyDescent="0.3">
      <c r="F824" s="97"/>
      <c r="H824" s="98"/>
    </row>
    <row r="825" spans="6:8" ht="12" customHeight="1" x14ac:dyDescent="0.3">
      <c r="F825" s="97"/>
      <c r="H825" s="98"/>
    </row>
    <row r="826" spans="6:8" ht="12" customHeight="1" x14ac:dyDescent="0.3">
      <c r="F826" s="97"/>
      <c r="H826" s="98"/>
    </row>
    <row r="827" spans="6:8" ht="12" customHeight="1" x14ac:dyDescent="0.3">
      <c r="F827" s="97"/>
      <c r="H827" s="98"/>
    </row>
    <row r="828" spans="6:8" ht="12" customHeight="1" x14ac:dyDescent="0.3">
      <c r="F828" s="97"/>
      <c r="H828" s="98"/>
    </row>
    <row r="829" spans="6:8" ht="12" customHeight="1" x14ac:dyDescent="0.3">
      <c r="F829" s="97"/>
      <c r="H829" s="98"/>
    </row>
    <row r="830" spans="6:8" ht="12" customHeight="1" x14ac:dyDescent="0.3">
      <c r="F830" s="97"/>
      <c r="H830" s="98"/>
    </row>
    <row r="831" spans="6:8" ht="12" customHeight="1" x14ac:dyDescent="0.3">
      <c r="F831" s="97"/>
      <c r="H831" s="98"/>
    </row>
    <row r="832" spans="6:8" ht="12" customHeight="1" x14ac:dyDescent="0.3">
      <c r="F832" s="97"/>
      <c r="H832" s="98"/>
    </row>
    <row r="833" spans="6:8" ht="12" customHeight="1" x14ac:dyDescent="0.3">
      <c r="F833" s="97"/>
      <c r="H833" s="98"/>
    </row>
    <row r="834" spans="6:8" ht="12" customHeight="1" x14ac:dyDescent="0.3">
      <c r="F834" s="97"/>
      <c r="H834" s="98"/>
    </row>
    <row r="835" spans="6:8" ht="12" customHeight="1" x14ac:dyDescent="0.3">
      <c r="F835" s="97"/>
      <c r="H835" s="98"/>
    </row>
    <row r="836" spans="6:8" ht="12" customHeight="1" x14ac:dyDescent="0.3">
      <c r="F836" s="97"/>
      <c r="H836" s="98"/>
    </row>
    <row r="837" spans="6:8" ht="12" customHeight="1" x14ac:dyDescent="0.3">
      <c r="F837" s="97"/>
      <c r="H837" s="98"/>
    </row>
    <row r="838" spans="6:8" ht="12" customHeight="1" x14ac:dyDescent="0.3">
      <c r="F838" s="97"/>
      <c r="H838" s="98"/>
    </row>
    <row r="839" spans="6:8" ht="12" customHeight="1" x14ac:dyDescent="0.3">
      <c r="F839" s="97"/>
      <c r="H839" s="98"/>
    </row>
    <row r="840" spans="6:8" ht="12" customHeight="1" x14ac:dyDescent="0.3">
      <c r="F840" s="97"/>
      <c r="H840" s="98"/>
    </row>
    <row r="841" spans="6:8" ht="12" customHeight="1" x14ac:dyDescent="0.3">
      <c r="F841" s="97"/>
      <c r="H841" s="98"/>
    </row>
    <row r="842" spans="6:8" ht="12" customHeight="1" x14ac:dyDescent="0.3">
      <c r="F842" s="97"/>
      <c r="H842" s="98"/>
    </row>
    <row r="843" spans="6:8" ht="12" customHeight="1" x14ac:dyDescent="0.3">
      <c r="F843" s="97"/>
      <c r="H843" s="98"/>
    </row>
    <row r="844" spans="6:8" ht="12" customHeight="1" x14ac:dyDescent="0.3">
      <c r="F844" s="97"/>
      <c r="H844" s="98"/>
    </row>
    <row r="845" spans="6:8" ht="12" customHeight="1" x14ac:dyDescent="0.3">
      <c r="F845" s="97"/>
      <c r="H845" s="98"/>
    </row>
    <row r="846" spans="6:8" ht="12" customHeight="1" x14ac:dyDescent="0.3">
      <c r="F846" s="97"/>
      <c r="H846" s="98"/>
    </row>
    <row r="847" spans="6:8" ht="12" customHeight="1" x14ac:dyDescent="0.3">
      <c r="F847" s="97"/>
      <c r="H847" s="98"/>
    </row>
    <row r="848" spans="6:8" ht="12" customHeight="1" x14ac:dyDescent="0.3">
      <c r="F848" s="97"/>
      <c r="H848" s="98"/>
    </row>
    <row r="849" spans="6:8" ht="12" customHeight="1" x14ac:dyDescent="0.3">
      <c r="F849" s="97"/>
      <c r="H849" s="98"/>
    </row>
    <row r="850" spans="6:8" ht="12" customHeight="1" x14ac:dyDescent="0.3">
      <c r="F850" s="97"/>
      <c r="H850" s="98"/>
    </row>
    <row r="851" spans="6:8" ht="12" customHeight="1" x14ac:dyDescent="0.3">
      <c r="F851" s="97"/>
      <c r="H851" s="98"/>
    </row>
    <row r="852" spans="6:8" ht="12" customHeight="1" x14ac:dyDescent="0.3">
      <c r="F852" s="97"/>
      <c r="H852" s="98"/>
    </row>
    <row r="853" spans="6:8" ht="12" customHeight="1" x14ac:dyDescent="0.3">
      <c r="F853" s="97"/>
      <c r="H853" s="98"/>
    </row>
    <row r="854" spans="6:8" ht="12" customHeight="1" x14ac:dyDescent="0.3">
      <c r="F854" s="97"/>
      <c r="H854" s="98"/>
    </row>
    <row r="855" spans="6:8" ht="12" customHeight="1" x14ac:dyDescent="0.3">
      <c r="F855" s="97"/>
      <c r="H855" s="98"/>
    </row>
    <row r="856" spans="6:8" ht="12" customHeight="1" x14ac:dyDescent="0.3">
      <c r="F856" s="97"/>
      <c r="H856" s="98"/>
    </row>
    <row r="857" spans="6:8" ht="12" customHeight="1" x14ac:dyDescent="0.3">
      <c r="F857" s="97"/>
      <c r="H857" s="98"/>
    </row>
    <row r="858" spans="6:8" ht="12" customHeight="1" x14ac:dyDescent="0.3">
      <c r="F858" s="97"/>
      <c r="H858" s="98"/>
    </row>
    <row r="859" spans="6:8" ht="12" customHeight="1" x14ac:dyDescent="0.3">
      <c r="F859" s="97"/>
      <c r="H859" s="98"/>
    </row>
    <row r="860" spans="6:8" ht="12" customHeight="1" x14ac:dyDescent="0.3">
      <c r="F860" s="97"/>
      <c r="H860" s="98"/>
    </row>
    <row r="861" spans="6:8" ht="12" customHeight="1" x14ac:dyDescent="0.3">
      <c r="F861" s="97"/>
      <c r="H861" s="98"/>
    </row>
    <row r="862" spans="6:8" ht="12" customHeight="1" x14ac:dyDescent="0.3">
      <c r="F862" s="97"/>
      <c r="H862" s="98"/>
    </row>
    <row r="863" spans="6:8" ht="12" customHeight="1" x14ac:dyDescent="0.3">
      <c r="F863" s="97"/>
      <c r="H863" s="98"/>
    </row>
    <row r="864" spans="6:8" ht="12" customHeight="1" x14ac:dyDescent="0.3">
      <c r="F864" s="97"/>
      <c r="H864" s="98"/>
    </row>
    <row r="865" spans="6:8" ht="12" customHeight="1" x14ac:dyDescent="0.3">
      <c r="F865" s="97"/>
      <c r="H865" s="98"/>
    </row>
    <row r="866" spans="6:8" ht="12" customHeight="1" x14ac:dyDescent="0.3">
      <c r="F866" s="97"/>
      <c r="H866" s="98"/>
    </row>
    <row r="867" spans="6:8" ht="12" customHeight="1" x14ac:dyDescent="0.3">
      <c r="F867" s="97"/>
      <c r="H867" s="98"/>
    </row>
    <row r="868" spans="6:8" ht="12" customHeight="1" x14ac:dyDescent="0.3">
      <c r="F868" s="97"/>
      <c r="H868" s="98"/>
    </row>
    <row r="869" spans="6:8" ht="12" customHeight="1" x14ac:dyDescent="0.3">
      <c r="F869" s="97"/>
      <c r="H869" s="98"/>
    </row>
    <row r="870" spans="6:8" ht="12" customHeight="1" x14ac:dyDescent="0.3">
      <c r="F870" s="97"/>
      <c r="H870" s="98"/>
    </row>
    <row r="871" spans="6:8" ht="12" customHeight="1" x14ac:dyDescent="0.3">
      <c r="F871" s="97"/>
      <c r="H871" s="98"/>
    </row>
    <row r="872" spans="6:8" ht="12" customHeight="1" x14ac:dyDescent="0.3">
      <c r="F872" s="97"/>
      <c r="H872" s="98"/>
    </row>
    <row r="873" spans="6:8" ht="12" customHeight="1" x14ac:dyDescent="0.3">
      <c r="F873" s="97"/>
      <c r="H873" s="98"/>
    </row>
    <row r="874" spans="6:8" ht="12" customHeight="1" x14ac:dyDescent="0.3">
      <c r="F874" s="97"/>
      <c r="H874" s="98"/>
    </row>
    <row r="875" spans="6:8" ht="12" customHeight="1" x14ac:dyDescent="0.3">
      <c r="F875" s="97"/>
      <c r="H875" s="98"/>
    </row>
    <row r="876" spans="6:8" ht="12" customHeight="1" x14ac:dyDescent="0.3">
      <c r="F876" s="97"/>
      <c r="H876" s="98"/>
    </row>
    <row r="877" spans="6:8" ht="12" customHeight="1" x14ac:dyDescent="0.3">
      <c r="F877" s="97"/>
      <c r="H877" s="98"/>
    </row>
    <row r="878" spans="6:8" ht="12" customHeight="1" x14ac:dyDescent="0.3">
      <c r="F878" s="97"/>
      <c r="H878" s="98"/>
    </row>
    <row r="879" spans="6:8" ht="12" customHeight="1" x14ac:dyDescent="0.3">
      <c r="F879" s="97"/>
      <c r="H879" s="98"/>
    </row>
    <row r="880" spans="6:8" ht="12" customHeight="1" x14ac:dyDescent="0.3">
      <c r="F880" s="97"/>
      <c r="H880" s="98"/>
    </row>
    <row r="881" spans="6:8" ht="12" customHeight="1" x14ac:dyDescent="0.3">
      <c r="F881" s="97"/>
      <c r="H881" s="98"/>
    </row>
    <row r="882" spans="6:8" ht="12" customHeight="1" x14ac:dyDescent="0.3">
      <c r="F882" s="97"/>
      <c r="H882" s="98"/>
    </row>
    <row r="883" spans="6:8" ht="12" customHeight="1" x14ac:dyDescent="0.3">
      <c r="F883" s="97"/>
      <c r="H883" s="98"/>
    </row>
    <row r="884" spans="6:8" ht="12" customHeight="1" x14ac:dyDescent="0.3">
      <c r="F884" s="97"/>
      <c r="H884" s="98"/>
    </row>
    <row r="885" spans="6:8" ht="12" customHeight="1" x14ac:dyDescent="0.3">
      <c r="F885" s="97"/>
      <c r="H885" s="98"/>
    </row>
    <row r="886" spans="6:8" ht="12" customHeight="1" x14ac:dyDescent="0.3">
      <c r="F886" s="97"/>
      <c r="H886" s="98"/>
    </row>
    <row r="887" spans="6:8" ht="12" customHeight="1" x14ac:dyDescent="0.3">
      <c r="F887" s="97"/>
      <c r="H887" s="98"/>
    </row>
    <row r="888" spans="6:8" ht="12" customHeight="1" x14ac:dyDescent="0.3">
      <c r="F888" s="97"/>
      <c r="H888" s="98"/>
    </row>
    <row r="889" spans="6:8" ht="12" customHeight="1" x14ac:dyDescent="0.3">
      <c r="F889" s="97"/>
      <c r="H889" s="98"/>
    </row>
    <row r="890" spans="6:8" ht="12" customHeight="1" x14ac:dyDescent="0.3">
      <c r="F890" s="97"/>
      <c r="H890" s="98"/>
    </row>
    <row r="891" spans="6:8" ht="12" customHeight="1" x14ac:dyDescent="0.3">
      <c r="F891" s="97"/>
      <c r="H891" s="98"/>
    </row>
    <row r="892" spans="6:8" ht="12" customHeight="1" x14ac:dyDescent="0.3">
      <c r="F892" s="97"/>
      <c r="H892" s="98"/>
    </row>
    <row r="893" spans="6:8" ht="12" customHeight="1" x14ac:dyDescent="0.3">
      <c r="F893" s="97"/>
      <c r="H893" s="98"/>
    </row>
    <row r="894" spans="6:8" ht="12" customHeight="1" x14ac:dyDescent="0.3">
      <c r="F894" s="97"/>
      <c r="H894" s="98"/>
    </row>
    <row r="895" spans="6:8" ht="12" customHeight="1" x14ac:dyDescent="0.3">
      <c r="F895" s="97"/>
      <c r="H895" s="98"/>
    </row>
    <row r="896" spans="6:8" ht="12" customHeight="1" x14ac:dyDescent="0.3">
      <c r="F896" s="97"/>
      <c r="H896" s="98"/>
    </row>
    <row r="897" spans="6:8" ht="12" customHeight="1" x14ac:dyDescent="0.3">
      <c r="F897" s="97"/>
      <c r="H897" s="98"/>
    </row>
    <row r="898" spans="6:8" ht="12" customHeight="1" x14ac:dyDescent="0.3">
      <c r="F898" s="97"/>
      <c r="H898" s="98"/>
    </row>
    <row r="899" spans="6:8" ht="12" customHeight="1" x14ac:dyDescent="0.3">
      <c r="F899" s="97"/>
      <c r="H899" s="98"/>
    </row>
    <row r="900" spans="6:8" ht="12" customHeight="1" x14ac:dyDescent="0.3">
      <c r="F900" s="97"/>
      <c r="H900" s="98"/>
    </row>
    <row r="901" spans="6:8" ht="12" customHeight="1" x14ac:dyDescent="0.3">
      <c r="F901" s="97"/>
      <c r="H901" s="98"/>
    </row>
    <row r="902" spans="6:8" ht="12" customHeight="1" x14ac:dyDescent="0.3">
      <c r="F902" s="97"/>
      <c r="H902" s="98"/>
    </row>
    <row r="903" spans="6:8" ht="12" customHeight="1" x14ac:dyDescent="0.3">
      <c r="F903" s="97"/>
      <c r="H903" s="98"/>
    </row>
    <row r="904" spans="6:8" ht="12" customHeight="1" x14ac:dyDescent="0.3">
      <c r="F904" s="97"/>
      <c r="H904" s="98"/>
    </row>
    <row r="905" spans="6:8" ht="12" customHeight="1" x14ac:dyDescent="0.3">
      <c r="F905" s="97"/>
      <c r="H905" s="98"/>
    </row>
    <row r="906" spans="6:8" ht="12" customHeight="1" x14ac:dyDescent="0.3">
      <c r="F906" s="97"/>
      <c r="H906" s="98"/>
    </row>
    <row r="907" spans="6:8" ht="12" customHeight="1" x14ac:dyDescent="0.3">
      <c r="F907" s="97"/>
      <c r="H907" s="98"/>
    </row>
    <row r="908" spans="6:8" ht="12" customHeight="1" x14ac:dyDescent="0.3">
      <c r="F908" s="97"/>
      <c r="H908" s="98"/>
    </row>
    <row r="909" spans="6:8" ht="12" customHeight="1" x14ac:dyDescent="0.3">
      <c r="F909" s="97"/>
      <c r="H909" s="98"/>
    </row>
    <row r="910" spans="6:8" ht="12" customHeight="1" x14ac:dyDescent="0.3">
      <c r="F910" s="97"/>
      <c r="H910" s="98"/>
    </row>
    <row r="911" spans="6:8" ht="12" customHeight="1" x14ac:dyDescent="0.3">
      <c r="F911" s="97"/>
      <c r="H911" s="98"/>
    </row>
    <row r="912" spans="6:8" ht="12" customHeight="1" x14ac:dyDescent="0.3">
      <c r="F912" s="97"/>
      <c r="H912" s="98"/>
    </row>
    <row r="913" spans="6:8" ht="12" customHeight="1" x14ac:dyDescent="0.3">
      <c r="F913" s="97"/>
      <c r="H913" s="98"/>
    </row>
    <row r="914" spans="6:8" ht="12" customHeight="1" x14ac:dyDescent="0.3">
      <c r="F914" s="97"/>
      <c r="H914" s="98"/>
    </row>
    <row r="915" spans="6:8" ht="12" customHeight="1" x14ac:dyDescent="0.3">
      <c r="F915" s="97"/>
      <c r="H915" s="98"/>
    </row>
    <row r="916" spans="6:8" ht="12" customHeight="1" x14ac:dyDescent="0.3">
      <c r="F916" s="97"/>
      <c r="H916" s="98"/>
    </row>
    <row r="917" spans="6:8" ht="12" customHeight="1" x14ac:dyDescent="0.3">
      <c r="F917" s="97"/>
      <c r="H917" s="98"/>
    </row>
    <row r="918" spans="6:8" ht="12" customHeight="1" x14ac:dyDescent="0.3">
      <c r="F918" s="97"/>
      <c r="H918" s="98"/>
    </row>
    <row r="919" spans="6:8" ht="12" customHeight="1" x14ac:dyDescent="0.3">
      <c r="F919" s="97"/>
      <c r="H919" s="98"/>
    </row>
    <row r="920" spans="6:8" ht="12" customHeight="1" x14ac:dyDescent="0.3">
      <c r="F920" s="97"/>
      <c r="H920" s="98"/>
    </row>
    <row r="921" spans="6:8" ht="12" customHeight="1" x14ac:dyDescent="0.3">
      <c r="F921" s="97"/>
      <c r="H921" s="98"/>
    </row>
    <row r="922" spans="6:8" ht="12" customHeight="1" x14ac:dyDescent="0.3">
      <c r="F922" s="97"/>
      <c r="H922" s="98"/>
    </row>
    <row r="923" spans="6:8" ht="12" customHeight="1" x14ac:dyDescent="0.3">
      <c r="F923" s="97"/>
      <c r="H923" s="98"/>
    </row>
    <row r="924" spans="6:8" ht="12" customHeight="1" x14ac:dyDescent="0.3">
      <c r="F924" s="97"/>
      <c r="H924" s="98"/>
    </row>
    <row r="925" spans="6:8" ht="12" customHeight="1" x14ac:dyDescent="0.3">
      <c r="F925" s="97"/>
      <c r="H925" s="98"/>
    </row>
    <row r="926" spans="6:8" ht="12" customHeight="1" x14ac:dyDescent="0.3">
      <c r="F926" s="97"/>
      <c r="H926" s="98"/>
    </row>
    <row r="927" spans="6:8" ht="12" customHeight="1" x14ac:dyDescent="0.3">
      <c r="F927" s="97"/>
      <c r="H927" s="98"/>
    </row>
    <row r="928" spans="6:8" ht="12" customHeight="1" x14ac:dyDescent="0.3">
      <c r="F928" s="97"/>
      <c r="H928" s="98"/>
    </row>
    <row r="929" spans="6:8" ht="12" customHeight="1" x14ac:dyDescent="0.3">
      <c r="F929" s="97"/>
      <c r="H929" s="98"/>
    </row>
    <row r="930" spans="6:8" ht="12" customHeight="1" x14ac:dyDescent="0.3">
      <c r="F930" s="97"/>
      <c r="H930" s="98"/>
    </row>
    <row r="931" spans="6:8" ht="12" customHeight="1" x14ac:dyDescent="0.3">
      <c r="F931" s="97"/>
      <c r="H931" s="98"/>
    </row>
    <row r="932" spans="6:8" ht="12" customHeight="1" x14ac:dyDescent="0.3">
      <c r="F932" s="97"/>
      <c r="H932" s="98"/>
    </row>
    <row r="933" spans="6:8" ht="12" customHeight="1" x14ac:dyDescent="0.3">
      <c r="F933" s="97"/>
      <c r="H933" s="98"/>
    </row>
    <row r="934" spans="6:8" ht="12" customHeight="1" x14ac:dyDescent="0.3">
      <c r="F934" s="97"/>
      <c r="H934" s="98"/>
    </row>
    <row r="935" spans="6:8" ht="12" customHeight="1" x14ac:dyDescent="0.3">
      <c r="F935" s="97"/>
      <c r="H935" s="98"/>
    </row>
    <row r="936" spans="6:8" ht="12" customHeight="1" x14ac:dyDescent="0.3">
      <c r="F936" s="97"/>
      <c r="H936" s="98"/>
    </row>
    <row r="937" spans="6:8" ht="12" customHeight="1" x14ac:dyDescent="0.3">
      <c r="F937" s="97"/>
      <c r="H937" s="98"/>
    </row>
    <row r="938" spans="6:8" ht="12" customHeight="1" x14ac:dyDescent="0.3">
      <c r="F938" s="97"/>
      <c r="H938" s="98"/>
    </row>
    <row r="939" spans="6:8" ht="12" customHeight="1" x14ac:dyDescent="0.3">
      <c r="F939" s="97"/>
      <c r="H939" s="98"/>
    </row>
    <row r="940" spans="6:8" ht="12" customHeight="1" x14ac:dyDescent="0.3">
      <c r="F940" s="97"/>
      <c r="H940" s="98"/>
    </row>
    <row r="941" spans="6:8" ht="12" customHeight="1" x14ac:dyDescent="0.3">
      <c r="F941" s="97"/>
      <c r="H941" s="98"/>
    </row>
    <row r="942" spans="6:8" ht="12" customHeight="1" x14ac:dyDescent="0.3">
      <c r="F942" s="97"/>
      <c r="H942" s="98"/>
    </row>
    <row r="943" spans="6:8" ht="12" customHeight="1" x14ac:dyDescent="0.3">
      <c r="F943" s="97"/>
      <c r="H943" s="98"/>
    </row>
    <row r="944" spans="6:8" ht="12" customHeight="1" x14ac:dyDescent="0.3">
      <c r="F944" s="97"/>
      <c r="H944" s="98"/>
    </row>
    <row r="945" spans="6:8" ht="12" customHeight="1" x14ac:dyDescent="0.3">
      <c r="F945" s="97"/>
      <c r="H945" s="98"/>
    </row>
    <row r="946" spans="6:8" ht="12" customHeight="1" x14ac:dyDescent="0.3">
      <c r="F946" s="97"/>
      <c r="H946" s="98"/>
    </row>
    <row r="947" spans="6:8" ht="12" customHeight="1" x14ac:dyDescent="0.3">
      <c r="F947" s="97"/>
      <c r="H947" s="98"/>
    </row>
    <row r="948" spans="6:8" ht="12" customHeight="1" x14ac:dyDescent="0.3">
      <c r="F948" s="97"/>
      <c r="H948" s="98"/>
    </row>
    <row r="949" spans="6:8" ht="12" customHeight="1" x14ac:dyDescent="0.3">
      <c r="F949" s="97"/>
      <c r="H949" s="98"/>
    </row>
    <row r="950" spans="6:8" ht="12" customHeight="1" x14ac:dyDescent="0.3">
      <c r="F950" s="97"/>
      <c r="H950" s="98"/>
    </row>
    <row r="951" spans="6:8" ht="12" customHeight="1" x14ac:dyDescent="0.3">
      <c r="F951" s="97"/>
      <c r="H951" s="98"/>
    </row>
    <row r="952" spans="6:8" ht="12" customHeight="1" x14ac:dyDescent="0.3">
      <c r="F952" s="97"/>
      <c r="H952" s="98"/>
    </row>
    <row r="953" spans="6:8" ht="12" customHeight="1" x14ac:dyDescent="0.3">
      <c r="F953" s="97"/>
      <c r="H953" s="98"/>
    </row>
    <row r="954" spans="6:8" ht="12" customHeight="1" x14ac:dyDescent="0.3">
      <c r="F954" s="97"/>
      <c r="H954" s="98"/>
    </row>
    <row r="955" spans="6:8" ht="12" customHeight="1" x14ac:dyDescent="0.3">
      <c r="F955" s="97"/>
      <c r="H955" s="98"/>
    </row>
    <row r="956" spans="6:8" ht="12" customHeight="1" x14ac:dyDescent="0.3">
      <c r="F956" s="97"/>
      <c r="H956" s="98"/>
    </row>
    <row r="957" spans="6:8" ht="12" customHeight="1" x14ac:dyDescent="0.3">
      <c r="F957" s="97"/>
      <c r="H957" s="98"/>
    </row>
    <row r="958" spans="6:8" ht="12" customHeight="1" x14ac:dyDescent="0.3">
      <c r="F958" s="97"/>
      <c r="H958" s="98"/>
    </row>
    <row r="959" spans="6:8" ht="12" customHeight="1" x14ac:dyDescent="0.3">
      <c r="F959" s="97"/>
      <c r="H959" s="98"/>
    </row>
    <row r="960" spans="6:8" ht="12" customHeight="1" x14ac:dyDescent="0.3">
      <c r="F960" s="97"/>
      <c r="H960" s="98"/>
    </row>
    <row r="961" spans="6:8" ht="12" customHeight="1" x14ac:dyDescent="0.3">
      <c r="F961" s="97"/>
      <c r="H961" s="98"/>
    </row>
    <row r="962" spans="6:8" ht="12" customHeight="1" x14ac:dyDescent="0.3">
      <c r="F962" s="97"/>
      <c r="H962" s="98"/>
    </row>
    <row r="963" spans="6:8" ht="12" customHeight="1" x14ac:dyDescent="0.3">
      <c r="F963" s="97"/>
      <c r="H963" s="98"/>
    </row>
    <row r="964" spans="6:8" ht="12" customHeight="1" x14ac:dyDescent="0.3">
      <c r="F964" s="97"/>
      <c r="H964" s="98"/>
    </row>
    <row r="965" spans="6:8" ht="12" customHeight="1" x14ac:dyDescent="0.3">
      <c r="F965" s="97"/>
      <c r="H965" s="98"/>
    </row>
    <row r="966" spans="6:8" ht="12" customHeight="1" x14ac:dyDescent="0.3">
      <c r="F966" s="97"/>
      <c r="H966" s="98"/>
    </row>
    <row r="967" spans="6:8" ht="12" customHeight="1" x14ac:dyDescent="0.3">
      <c r="F967" s="97"/>
      <c r="H967" s="98"/>
    </row>
    <row r="968" spans="6:8" ht="12" customHeight="1" x14ac:dyDescent="0.3">
      <c r="F968" s="97"/>
      <c r="H968" s="98"/>
    </row>
    <row r="969" spans="6:8" ht="12" customHeight="1" x14ac:dyDescent="0.3">
      <c r="F969" s="97"/>
      <c r="H969" s="98"/>
    </row>
    <row r="970" spans="6:8" ht="12" customHeight="1" x14ac:dyDescent="0.3">
      <c r="F970" s="97"/>
      <c r="H970" s="98"/>
    </row>
    <row r="971" spans="6:8" ht="12" customHeight="1" x14ac:dyDescent="0.3">
      <c r="F971" s="97"/>
      <c r="H971" s="98"/>
    </row>
    <row r="972" spans="6:8" ht="12" customHeight="1" x14ac:dyDescent="0.3">
      <c r="F972" s="97"/>
      <c r="H972" s="98"/>
    </row>
    <row r="973" spans="6:8" ht="12" customHeight="1" x14ac:dyDescent="0.3">
      <c r="F973" s="97"/>
      <c r="H973" s="98"/>
    </row>
    <row r="974" spans="6:8" ht="12" customHeight="1" x14ac:dyDescent="0.3">
      <c r="F974" s="97"/>
      <c r="H974" s="98"/>
    </row>
    <row r="975" spans="6:8" ht="12" customHeight="1" x14ac:dyDescent="0.3">
      <c r="F975" s="97"/>
      <c r="H975" s="98"/>
    </row>
    <row r="976" spans="6:8" ht="12" customHeight="1" x14ac:dyDescent="0.3">
      <c r="F976" s="97"/>
      <c r="H976" s="98"/>
    </row>
    <row r="977" spans="6:8" ht="12" customHeight="1" x14ac:dyDescent="0.3">
      <c r="F977" s="97"/>
      <c r="H977" s="98"/>
    </row>
    <row r="978" spans="6:8" ht="12" customHeight="1" x14ac:dyDescent="0.3">
      <c r="F978" s="97"/>
      <c r="H978" s="98"/>
    </row>
    <row r="979" spans="6:8" ht="12" customHeight="1" x14ac:dyDescent="0.3">
      <c r="F979" s="97"/>
      <c r="H979" s="98"/>
    </row>
    <row r="980" spans="6:8" ht="12" customHeight="1" x14ac:dyDescent="0.3">
      <c r="F980" s="97"/>
      <c r="H980" s="98"/>
    </row>
    <row r="981" spans="6:8" ht="12" customHeight="1" x14ac:dyDescent="0.3">
      <c r="F981" s="97"/>
      <c r="H981" s="98"/>
    </row>
    <row r="982" spans="6:8" ht="12" customHeight="1" x14ac:dyDescent="0.3">
      <c r="F982" s="97"/>
      <c r="H982" s="98"/>
    </row>
    <row r="983" spans="6:8" ht="12" customHeight="1" x14ac:dyDescent="0.3">
      <c r="F983" s="97"/>
      <c r="H983" s="98"/>
    </row>
    <row r="984" spans="6:8" ht="12" customHeight="1" x14ac:dyDescent="0.3">
      <c r="F984" s="97"/>
      <c r="H984" s="98"/>
    </row>
    <row r="985" spans="6:8" ht="12" customHeight="1" x14ac:dyDescent="0.3">
      <c r="F985" s="97"/>
      <c r="H985" s="98"/>
    </row>
    <row r="986" spans="6:8" ht="12" customHeight="1" x14ac:dyDescent="0.3">
      <c r="F986" s="97"/>
      <c r="H986" s="98"/>
    </row>
    <row r="987" spans="6:8" ht="12" customHeight="1" x14ac:dyDescent="0.3">
      <c r="F987" s="97"/>
      <c r="H987" s="98"/>
    </row>
    <row r="988" spans="6:8" ht="12" customHeight="1" x14ac:dyDescent="0.3">
      <c r="F988" s="97"/>
      <c r="H988" s="98"/>
    </row>
    <row r="989" spans="6:8" ht="12" customHeight="1" x14ac:dyDescent="0.3">
      <c r="F989" s="97"/>
      <c r="H989" s="98"/>
    </row>
    <row r="990" spans="6:8" ht="12" customHeight="1" x14ac:dyDescent="0.3">
      <c r="F990" s="97"/>
      <c r="H990" s="98"/>
    </row>
    <row r="991" spans="6:8" ht="12" customHeight="1" x14ac:dyDescent="0.3">
      <c r="F991" s="97"/>
      <c r="H991" s="98"/>
    </row>
    <row r="992" spans="6:8" ht="12" customHeight="1" x14ac:dyDescent="0.3">
      <c r="F992" s="97"/>
      <c r="H992" s="98"/>
    </row>
    <row r="993" spans="6:8" ht="12" customHeight="1" x14ac:dyDescent="0.3">
      <c r="F993" s="97"/>
      <c r="H993" s="98"/>
    </row>
    <row r="994" spans="6:8" ht="12" customHeight="1" x14ac:dyDescent="0.3">
      <c r="F994" s="97"/>
      <c r="H994" s="98"/>
    </row>
    <row r="995" spans="6:8" ht="12" customHeight="1" x14ac:dyDescent="0.3">
      <c r="F995" s="97"/>
      <c r="H995" s="98"/>
    </row>
    <row r="996" spans="6:8" ht="12" customHeight="1" x14ac:dyDescent="0.3">
      <c r="F996" s="97"/>
      <c r="H996" s="98"/>
    </row>
    <row r="997" spans="6:8" ht="12" customHeight="1" x14ac:dyDescent="0.3">
      <c r="F997" s="97"/>
      <c r="H997" s="98"/>
    </row>
    <row r="998" spans="6:8" ht="12" customHeight="1" x14ac:dyDescent="0.3">
      <c r="F998" s="97"/>
      <c r="H998" s="98"/>
    </row>
    <row r="999" spans="6:8" ht="12" customHeight="1" x14ac:dyDescent="0.3">
      <c r="F999" s="97"/>
      <c r="H999" s="98"/>
    </row>
    <row r="1000" spans="6:8" ht="12" customHeight="1" x14ac:dyDescent="0.3">
      <c r="F1000" s="97"/>
      <c r="H1000" s="98"/>
    </row>
    <row r="1001" spans="6:8" ht="12" customHeight="1" x14ac:dyDescent="0.3">
      <c r="F1001" s="97"/>
      <c r="H1001" s="98"/>
    </row>
    <row r="1002" spans="6:8" ht="12" customHeight="1" x14ac:dyDescent="0.3">
      <c r="F1002" s="97"/>
      <c r="H1002" s="98"/>
    </row>
    <row r="1003" spans="6:8" ht="12" customHeight="1" x14ac:dyDescent="0.3">
      <c r="F1003" s="97"/>
      <c r="H1003" s="98"/>
    </row>
    <row r="1004" spans="6:8" ht="12" customHeight="1" x14ac:dyDescent="0.3">
      <c r="F1004" s="97"/>
      <c r="H1004" s="98"/>
    </row>
    <row r="1005" spans="6:8" ht="12" customHeight="1" x14ac:dyDescent="0.3">
      <c r="F1005" s="97"/>
      <c r="H1005" s="98"/>
    </row>
    <row r="1006" spans="6:8" ht="12" customHeight="1" x14ac:dyDescent="0.3">
      <c r="F1006" s="97"/>
      <c r="H1006" s="98"/>
    </row>
    <row r="1007" spans="6:8" ht="12" customHeight="1" x14ac:dyDescent="0.3">
      <c r="F1007" s="97"/>
      <c r="H1007" s="98"/>
    </row>
    <row r="1008" spans="6:8" ht="12" customHeight="1" x14ac:dyDescent="0.3">
      <c r="F1008" s="97"/>
      <c r="H1008" s="98"/>
    </row>
    <row r="1009" spans="6:8" ht="12" customHeight="1" x14ac:dyDescent="0.3">
      <c r="F1009" s="97"/>
      <c r="H1009" s="98"/>
    </row>
    <row r="1010" spans="6:8" ht="12" customHeight="1" x14ac:dyDescent="0.3">
      <c r="F1010" s="97"/>
      <c r="H1010" s="98"/>
    </row>
    <row r="1011" spans="6:8" ht="12" customHeight="1" x14ac:dyDescent="0.3">
      <c r="F1011" s="97"/>
      <c r="H1011" s="98"/>
    </row>
    <row r="1012" spans="6:8" ht="12" customHeight="1" x14ac:dyDescent="0.3">
      <c r="F1012" s="97"/>
      <c r="H1012" s="98"/>
    </row>
    <row r="1013" spans="6:8" ht="12" customHeight="1" x14ac:dyDescent="0.3">
      <c r="F1013" s="97"/>
      <c r="H1013" s="98"/>
    </row>
    <row r="1014" spans="6:8" ht="12" customHeight="1" x14ac:dyDescent="0.3">
      <c r="F1014" s="97"/>
      <c r="H1014" s="98"/>
    </row>
    <row r="1015" spans="6:8" ht="12" customHeight="1" x14ac:dyDescent="0.3">
      <c r="F1015" s="97"/>
      <c r="H1015" s="98"/>
    </row>
    <row r="1016" spans="6:8" ht="12" customHeight="1" x14ac:dyDescent="0.3">
      <c r="F1016" s="97"/>
      <c r="H1016" s="98"/>
    </row>
    <row r="1017" spans="6:8" ht="12" customHeight="1" x14ac:dyDescent="0.3">
      <c r="F1017" s="97"/>
      <c r="H1017" s="98"/>
    </row>
    <row r="1018" spans="6:8" ht="12" customHeight="1" x14ac:dyDescent="0.3">
      <c r="F1018" s="97"/>
      <c r="H1018" s="98"/>
    </row>
    <row r="1019" spans="6:8" ht="12" customHeight="1" x14ac:dyDescent="0.3">
      <c r="F1019" s="97"/>
      <c r="H1019" s="98"/>
    </row>
    <row r="1020" spans="6:8" ht="12" customHeight="1" x14ac:dyDescent="0.3">
      <c r="F1020" s="97"/>
      <c r="H1020" s="98"/>
    </row>
    <row r="1021" spans="6:8" ht="12" customHeight="1" x14ac:dyDescent="0.3">
      <c r="F1021" s="97"/>
      <c r="H1021" s="98"/>
    </row>
    <row r="1022" spans="6:8" ht="12" customHeight="1" x14ac:dyDescent="0.3">
      <c r="F1022" s="97"/>
      <c r="H1022" s="98"/>
    </row>
    <row r="1023" spans="6:8" ht="12" customHeight="1" x14ac:dyDescent="0.3">
      <c r="F1023" s="97"/>
      <c r="H1023" s="98"/>
    </row>
    <row r="1024" spans="6:8" ht="12" customHeight="1" x14ac:dyDescent="0.3">
      <c r="F1024" s="97"/>
      <c r="H1024" s="98"/>
    </row>
    <row r="1025" spans="6:8" ht="12" customHeight="1" x14ac:dyDescent="0.3">
      <c r="F1025" s="97"/>
      <c r="H1025" s="98"/>
    </row>
    <row r="1026" spans="6:8" ht="12" customHeight="1" x14ac:dyDescent="0.3">
      <c r="F1026" s="97"/>
      <c r="H1026" s="98"/>
    </row>
    <row r="1027" spans="6:8" ht="12" customHeight="1" x14ac:dyDescent="0.3">
      <c r="F1027" s="97"/>
      <c r="H1027" s="98"/>
    </row>
    <row r="1028" spans="6:8" ht="12" customHeight="1" x14ac:dyDescent="0.3">
      <c r="F1028" s="97"/>
      <c r="H1028" s="98"/>
    </row>
    <row r="1029" spans="6:8" ht="12" customHeight="1" x14ac:dyDescent="0.3">
      <c r="F1029" s="97"/>
      <c r="H1029" s="98"/>
    </row>
    <row r="1030" spans="6:8" ht="12" customHeight="1" x14ac:dyDescent="0.3">
      <c r="F1030" s="97"/>
      <c r="H1030" s="98"/>
    </row>
    <row r="1031" spans="6:8" ht="12" customHeight="1" x14ac:dyDescent="0.3">
      <c r="F1031" s="97"/>
      <c r="H1031" s="98"/>
    </row>
    <row r="1032" spans="6:8" ht="12" customHeight="1" x14ac:dyDescent="0.3">
      <c r="F1032" s="97"/>
      <c r="H1032" s="98"/>
    </row>
    <row r="1033" spans="6:8" ht="12" customHeight="1" x14ac:dyDescent="0.3">
      <c r="F1033" s="97"/>
      <c r="H1033" s="98"/>
    </row>
    <row r="1034" spans="6:8" ht="12" customHeight="1" x14ac:dyDescent="0.3">
      <c r="F1034" s="97"/>
      <c r="H1034" s="98"/>
    </row>
    <row r="1035" spans="6:8" ht="12" customHeight="1" x14ac:dyDescent="0.3">
      <c r="F1035" s="97"/>
      <c r="H1035" s="98"/>
    </row>
    <row r="1036" spans="6:8" ht="12" customHeight="1" x14ac:dyDescent="0.3">
      <c r="F1036" s="97"/>
      <c r="H1036" s="98"/>
    </row>
    <row r="1037" spans="6:8" ht="12" customHeight="1" x14ac:dyDescent="0.3">
      <c r="F1037" s="97"/>
      <c r="H1037" s="98"/>
    </row>
    <row r="1038" spans="6:8" ht="12" customHeight="1" x14ac:dyDescent="0.3">
      <c r="F1038" s="97"/>
      <c r="H1038" s="98"/>
    </row>
    <row r="1039" spans="6:8" ht="12" customHeight="1" x14ac:dyDescent="0.3">
      <c r="F1039" s="97"/>
      <c r="H1039" s="98"/>
    </row>
    <row r="1040" spans="6:8" ht="12" customHeight="1" x14ac:dyDescent="0.3">
      <c r="F1040" s="97"/>
      <c r="H1040" s="98"/>
    </row>
    <row r="1041" spans="6:8" ht="12" customHeight="1" x14ac:dyDescent="0.3">
      <c r="F1041" s="97"/>
      <c r="H1041" s="98"/>
    </row>
    <row r="1042" spans="6:8" ht="12" customHeight="1" x14ac:dyDescent="0.3">
      <c r="F1042" s="97"/>
      <c r="H1042" s="98"/>
    </row>
    <row r="1043" spans="6:8" ht="12" customHeight="1" x14ac:dyDescent="0.3">
      <c r="F1043" s="97"/>
      <c r="H1043" s="98"/>
    </row>
    <row r="1044" spans="6:8" ht="12" customHeight="1" x14ac:dyDescent="0.3">
      <c r="F1044" s="97"/>
      <c r="H1044" s="98"/>
    </row>
    <row r="1045" spans="6:8" ht="12" customHeight="1" x14ac:dyDescent="0.3">
      <c r="F1045" s="97"/>
      <c r="H1045" s="98"/>
    </row>
    <row r="1046" spans="6:8" ht="12" customHeight="1" x14ac:dyDescent="0.3">
      <c r="F1046" s="97"/>
      <c r="H1046" s="98"/>
    </row>
    <row r="1047" spans="6:8" ht="12" customHeight="1" x14ac:dyDescent="0.3">
      <c r="F1047" s="97"/>
      <c r="H1047" s="98"/>
    </row>
    <row r="1048" spans="6:8" ht="12" customHeight="1" x14ac:dyDescent="0.3">
      <c r="F1048" s="97"/>
      <c r="H1048" s="98"/>
    </row>
    <row r="1049" spans="6:8" ht="12" customHeight="1" x14ac:dyDescent="0.3">
      <c r="F1049" s="97"/>
      <c r="H1049" s="98"/>
    </row>
    <row r="1050" spans="6:8" ht="12" customHeight="1" x14ac:dyDescent="0.3">
      <c r="F1050" s="97"/>
      <c r="H1050" s="98"/>
    </row>
    <row r="1051" spans="6:8" ht="12" customHeight="1" x14ac:dyDescent="0.3">
      <c r="F1051" s="97"/>
      <c r="H1051" s="98"/>
    </row>
    <row r="1052" spans="6:8" ht="12" customHeight="1" x14ac:dyDescent="0.3">
      <c r="F1052" s="97"/>
      <c r="H1052" s="98"/>
    </row>
    <row r="1053" spans="6:8" ht="12" customHeight="1" x14ac:dyDescent="0.3">
      <c r="F1053" s="97"/>
      <c r="H1053" s="98"/>
    </row>
    <row r="1054" spans="6:8" ht="12" customHeight="1" x14ac:dyDescent="0.3">
      <c r="F1054" s="97"/>
      <c r="H1054" s="98"/>
    </row>
    <row r="1055" spans="6:8" ht="12" customHeight="1" x14ac:dyDescent="0.3">
      <c r="F1055" s="97"/>
      <c r="H1055" s="98"/>
    </row>
    <row r="1056" spans="6:8" ht="12" customHeight="1" x14ac:dyDescent="0.3">
      <c r="F1056" s="97"/>
      <c r="H1056" s="98"/>
    </row>
    <row r="1057" spans="6:8" ht="12" customHeight="1" x14ac:dyDescent="0.3">
      <c r="F1057" s="97"/>
      <c r="H1057" s="98"/>
    </row>
    <row r="1058" spans="6:8" ht="12" customHeight="1" x14ac:dyDescent="0.3">
      <c r="F1058" s="97"/>
      <c r="H1058" s="98"/>
    </row>
    <row r="1059" spans="6:8" ht="12" customHeight="1" x14ac:dyDescent="0.3">
      <c r="F1059" s="97"/>
      <c r="H1059" s="98"/>
    </row>
    <row r="1060" spans="6:8" ht="12" customHeight="1" x14ac:dyDescent="0.3">
      <c r="F1060" s="97"/>
      <c r="H1060" s="98"/>
    </row>
    <row r="1061" spans="6:8" ht="12" customHeight="1" x14ac:dyDescent="0.3">
      <c r="F1061" s="97"/>
      <c r="H1061" s="98"/>
    </row>
    <row r="1062" spans="6:8" ht="12" customHeight="1" x14ac:dyDescent="0.3">
      <c r="F1062" s="97"/>
      <c r="H1062" s="98"/>
    </row>
    <row r="1063" spans="6:8" ht="12" customHeight="1" x14ac:dyDescent="0.3">
      <c r="F1063" s="97"/>
      <c r="H1063" s="98"/>
    </row>
    <row r="1064" spans="6:8" ht="12" customHeight="1" x14ac:dyDescent="0.3">
      <c r="F1064" s="97"/>
      <c r="H1064" s="98"/>
    </row>
    <row r="1065" spans="6:8" ht="12" customHeight="1" x14ac:dyDescent="0.3">
      <c r="F1065" s="97"/>
      <c r="H1065" s="98"/>
    </row>
    <row r="1066" spans="6:8" ht="12" customHeight="1" x14ac:dyDescent="0.3">
      <c r="F1066" s="97"/>
      <c r="H1066" s="98"/>
    </row>
    <row r="1067" spans="6:8" ht="12" customHeight="1" x14ac:dyDescent="0.3">
      <c r="F1067" s="97"/>
      <c r="H1067" s="98"/>
    </row>
    <row r="1068" spans="6:8" ht="12" customHeight="1" x14ac:dyDescent="0.3">
      <c r="F1068" s="97"/>
      <c r="H1068" s="98"/>
    </row>
    <row r="1069" spans="6:8" ht="12" customHeight="1" x14ac:dyDescent="0.3">
      <c r="F1069" s="97"/>
      <c r="H1069" s="98"/>
    </row>
    <row r="1070" spans="6:8" ht="12" customHeight="1" x14ac:dyDescent="0.3">
      <c r="F1070" s="97"/>
      <c r="H1070" s="98"/>
    </row>
    <row r="1071" spans="6:8" ht="12" customHeight="1" x14ac:dyDescent="0.3">
      <c r="F1071" s="97"/>
      <c r="H1071" s="98"/>
    </row>
    <row r="1072" spans="6:8" ht="12" customHeight="1" x14ac:dyDescent="0.3">
      <c r="F1072" s="97"/>
      <c r="H1072" s="98"/>
    </row>
    <row r="1073" spans="6:8" ht="12" customHeight="1" x14ac:dyDescent="0.3">
      <c r="F1073" s="97"/>
      <c r="H1073" s="98"/>
    </row>
    <row r="1074" spans="6:8" ht="12" customHeight="1" x14ac:dyDescent="0.3">
      <c r="F1074" s="97"/>
      <c r="H1074" s="98"/>
    </row>
    <row r="1075" spans="6:8" ht="12" customHeight="1" x14ac:dyDescent="0.3">
      <c r="F1075" s="97"/>
      <c r="H1075" s="98"/>
    </row>
    <row r="1076" spans="6:8" ht="12" customHeight="1" x14ac:dyDescent="0.3">
      <c r="F1076" s="97"/>
      <c r="H1076" s="98"/>
    </row>
    <row r="1077" spans="6:8" ht="12" customHeight="1" x14ac:dyDescent="0.3">
      <c r="F1077" s="97"/>
      <c r="H1077" s="98"/>
    </row>
    <row r="1078" spans="6:8" ht="12" customHeight="1" x14ac:dyDescent="0.3">
      <c r="F1078" s="97"/>
      <c r="H1078" s="98"/>
    </row>
    <row r="1079" spans="6:8" ht="12" customHeight="1" x14ac:dyDescent="0.3">
      <c r="F1079" s="97"/>
      <c r="H1079" s="98"/>
    </row>
    <row r="1080" spans="6:8" ht="12" customHeight="1" x14ac:dyDescent="0.3">
      <c r="F1080" s="97"/>
      <c r="H1080" s="98"/>
    </row>
    <row r="1081" spans="6:8" ht="12" customHeight="1" x14ac:dyDescent="0.3">
      <c r="F1081" s="97"/>
      <c r="H1081" s="98"/>
    </row>
    <row r="1082" spans="6:8" ht="12" customHeight="1" x14ac:dyDescent="0.3">
      <c r="F1082" s="97"/>
      <c r="H1082" s="98"/>
    </row>
    <row r="1083" spans="6:8" ht="12" customHeight="1" x14ac:dyDescent="0.3">
      <c r="F1083" s="97"/>
      <c r="H1083" s="98"/>
    </row>
    <row r="1084" spans="6:8" ht="12" customHeight="1" x14ac:dyDescent="0.3">
      <c r="F1084" s="97"/>
      <c r="H1084" s="98"/>
    </row>
    <row r="1085" spans="6:8" ht="12" customHeight="1" x14ac:dyDescent="0.3">
      <c r="F1085" s="97"/>
      <c r="H1085" s="98"/>
    </row>
    <row r="1086" spans="6:8" ht="12" customHeight="1" x14ac:dyDescent="0.3">
      <c r="F1086" s="97"/>
      <c r="H1086" s="98"/>
    </row>
    <row r="1087" spans="6:8" ht="12" customHeight="1" x14ac:dyDescent="0.3">
      <c r="F1087" s="97"/>
      <c r="H1087" s="98"/>
    </row>
    <row r="1088" spans="6:8" ht="12" customHeight="1" x14ac:dyDescent="0.3">
      <c r="F1088" s="97"/>
      <c r="H1088" s="98"/>
    </row>
    <row r="1089" spans="6:8" ht="12" customHeight="1" x14ac:dyDescent="0.3">
      <c r="F1089" s="97"/>
      <c r="H1089" s="98"/>
    </row>
    <row r="1090" spans="6:8" ht="12" customHeight="1" x14ac:dyDescent="0.3">
      <c r="F1090" s="97"/>
      <c r="H1090" s="98"/>
    </row>
    <row r="1091" spans="6:8" ht="12" customHeight="1" x14ac:dyDescent="0.3">
      <c r="F1091" s="97"/>
      <c r="H1091" s="98"/>
    </row>
    <row r="1092" spans="6:8" ht="12" customHeight="1" x14ac:dyDescent="0.3">
      <c r="F1092" s="97"/>
      <c r="H1092" s="98"/>
    </row>
    <row r="1093" spans="6:8" ht="12" customHeight="1" x14ac:dyDescent="0.3">
      <c r="F1093" s="97"/>
      <c r="H1093" s="98"/>
    </row>
    <row r="1094" spans="6:8" ht="12" customHeight="1" x14ac:dyDescent="0.3">
      <c r="F1094" s="97"/>
      <c r="H1094" s="98"/>
    </row>
    <row r="1095" spans="6:8" ht="12" customHeight="1" x14ac:dyDescent="0.3">
      <c r="F1095" s="97"/>
      <c r="H1095" s="98"/>
    </row>
    <row r="1096" spans="6:8" ht="12" customHeight="1" x14ac:dyDescent="0.3">
      <c r="F1096" s="97"/>
      <c r="H1096" s="98"/>
    </row>
    <row r="1097" spans="6:8" ht="12" customHeight="1" x14ac:dyDescent="0.3">
      <c r="F1097" s="97"/>
      <c r="H1097" s="98"/>
    </row>
    <row r="1098" spans="6:8" ht="12" customHeight="1" x14ac:dyDescent="0.3">
      <c r="F1098" s="97"/>
      <c r="H1098" s="98"/>
    </row>
    <row r="1099" spans="6:8" ht="12" customHeight="1" x14ac:dyDescent="0.3">
      <c r="F1099" s="97"/>
      <c r="H1099" s="98"/>
    </row>
    <row r="1100" spans="6:8" ht="12" customHeight="1" x14ac:dyDescent="0.3">
      <c r="F1100" s="97"/>
      <c r="H1100" s="98"/>
    </row>
    <row r="1101" spans="6:8" ht="12" customHeight="1" x14ac:dyDescent="0.3">
      <c r="F1101" s="97"/>
      <c r="H1101" s="98"/>
    </row>
    <row r="1102" spans="6:8" ht="12" customHeight="1" x14ac:dyDescent="0.3">
      <c r="F1102" s="97"/>
      <c r="H1102" s="98"/>
    </row>
    <row r="1103" spans="6:8" ht="12" customHeight="1" x14ac:dyDescent="0.3">
      <c r="F1103" s="97"/>
      <c r="H1103" s="98"/>
    </row>
    <row r="1104" spans="6:8" ht="12" customHeight="1" x14ac:dyDescent="0.3">
      <c r="F1104" s="97"/>
      <c r="H1104" s="98"/>
    </row>
    <row r="1105" spans="6:8" ht="12" customHeight="1" x14ac:dyDescent="0.3">
      <c r="F1105" s="97"/>
      <c r="H1105" s="98"/>
    </row>
    <row r="1106" spans="6:8" ht="12" customHeight="1" x14ac:dyDescent="0.3">
      <c r="F1106" s="97"/>
      <c r="H1106" s="98"/>
    </row>
    <row r="1107" spans="6:8" ht="12" customHeight="1" x14ac:dyDescent="0.3">
      <c r="F1107" s="97"/>
      <c r="H1107" s="98"/>
    </row>
    <row r="1108" spans="6:8" ht="12" customHeight="1" x14ac:dyDescent="0.3">
      <c r="F1108" s="97"/>
      <c r="H1108" s="98"/>
    </row>
    <row r="1109" spans="6:8" ht="12" customHeight="1" x14ac:dyDescent="0.3">
      <c r="F1109" s="97"/>
      <c r="H1109" s="98"/>
    </row>
    <row r="1110" spans="6:8" ht="12" customHeight="1" x14ac:dyDescent="0.3">
      <c r="F1110" s="97"/>
      <c r="H1110" s="98"/>
    </row>
    <row r="1111" spans="6:8" ht="12" customHeight="1" x14ac:dyDescent="0.3">
      <c r="F1111" s="97"/>
      <c r="H1111" s="98"/>
    </row>
    <row r="1112" spans="6:8" ht="12" customHeight="1" x14ac:dyDescent="0.3">
      <c r="F1112" s="97"/>
      <c r="H1112" s="98"/>
    </row>
    <row r="1113" spans="6:8" ht="12" customHeight="1" x14ac:dyDescent="0.3">
      <c r="F1113" s="97"/>
      <c r="H1113" s="98"/>
    </row>
    <row r="1114" spans="6:8" ht="12" customHeight="1" x14ac:dyDescent="0.3">
      <c r="F1114" s="97"/>
      <c r="H1114" s="98"/>
    </row>
    <row r="1115" spans="6:8" ht="12" customHeight="1" x14ac:dyDescent="0.3">
      <c r="F1115" s="97"/>
      <c r="H1115" s="98"/>
    </row>
    <row r="1116" spans="6:8" ht="12" customHeight="1" x14ac:dyDescent="0.3">
      <c r="F1116" s="97"/>
      <c r="H1116" s="98"/>
    </row>
    <row r="1117" spans="6:8" ht="12" customHeight="1" x14ac:dyDescent="0.3">
      <c r="F1117" s="97"/>
      <c r="H1117" s="98"/>
    </row>
    <row r="1118" spans="6:8" ht="12" customHeight="1" x14ac:dyDescent="0.3">
      <c r="F1118" s="97"/>
      <c r="H1118" s="98"/>
    </row>
    <row r="1119" spans="6:8" ht="12" customHeight="1" x14ac:dyDescent="0.3">
      <c r="F1119" s="97"/>
      <c r="H1119" s="98"/>
    </row>
    <row r="1120" spans="6:8" ht="12" customHeight="1" x14ac:dyDescent="0.3">
      <c r="F1120" s="97"/>
      <c r="H1120" s="98"/>
    </row>
    <row r="1121" spans="6:8" ht="12" customHeight="1" x14ac:dyDescent="0.3">
      <c r="F1121" s="97"/>
      <c r="H1121" s="98"/>
    </row>
    <row r="1122" spans="6:8" ht="12" customHeight="1" x14ac:dyDescent="0.3">
      <c r="F1122" s="97"/>
      <c r="H1122" s="98"/>
    </row>
    <row r="1123" spans="6:8" ht="12" customHeight="1" x14ac:dyDescent="0.3">
      <c r="F1123" s="97"/>
      <c r="H1123" s="98"/>
    </row>
    <row r="1124" spans="6:8" ht="12" customHeight="1" x14ac:dyDescent="0.3">
      <c r="F1124" s="97"/>
      <c r="H1124" s="98"/>
    </row>
    <row r="1125" spans="6:8" ht="12" customHeight="1" x14ac:dyDescent="0.3">
      <c r="F1125" s="97"/>
      <c r="H1125" s="98"/>
    </row>
    <row r="1126" spans="6:8" ht="12" customHeight="1" x14ac:dyDescent="0.3">
      <c r="F1126" s="97"/>
      <c r="H1126" s="98"/>
    </row>
    <row r="1127" spans="6:8" ht="12" customHeight="1" x14ac:dyDescent="0.3">
      <c r="F1127" s="97"/>
      <c r="H1127" s="98"/>
    </row>
    <row r="1128" spans="6:8" ht="12" customHeight="1" x14ac:dyDescent="0.3">
      <c r="F1128" s="97"/>
      <c r="H1128" s="98"/>
    </row>
    <row r="1129" spans="6:8" ht="12" customHeight="1" x14ac:dyDescent="0.3">
      <c r="F1129" s="97"/>
      <c r="H1129" s="98"/>
    </row>
    <row r="1130" spans="6:8" ht="12" customHeight="1" x14ac:dyDescent="0.3">
      <c r="F1130" s="97"/>
      <c r="H1130" s="98"/>
    </row>
    <row r="1131" spans="6:8" ht="12" customHeight="1" x14ac:dyDescent="0.3">
      <c r="F1131" s="97"/>
      <c r="H1131" s="98"/>
    </row>
    <row r="1132" spans="6:8" ht="12" customHeight="1" x14ac:dyDescent="0.3">
      <c r="F1132" s="97"/>
      <c r="H1132" s="98"/>
    </row>
    <row r="1133" spans="6:8" ht="12" customHeight="1" x14ac:dyDescent="0.3">
      <c r="F1133" s="97"/>
      <c r="H1133" s="98"/>
    </row>
    <row r="1134" spans="6:8" ht="12" customHeight="1" x14ac:dyDescent="0.3">
      <c r="F1134" s="97"/>
      <c r="H1134" s="98"/>
    </row>
    <row r="1135" spans="6:8" ht="12" customHeight="1" x14ac:dyDescent="0.3">
      <c r="F1135" s="97"/>
      <c r="H1135" s="98"/>
    </row>
    <row r="1136" spans="6:8" ht="12" customHeight="1" x14ac:dyDescent="0.3">
      <c r="F1136" s="97"/>
      <c r="H1136" s="98"/>
    </row>
    <row r="1137" spans="6:8" ht="12" customHeight="1" x14ac:dyDescent="0.3">
      <c r="F1137" s="97"/>
      <c r="H1137" s="98"/>
    </row>
    <row r="1138" spans="6:8" ht="12" customHeight="1" x14ac:dyDescent="0.3">
      <c r="F1138" s="97"/>
      <c r="H1138" s="98"/>
    </row>
    <row r="1139" spans="6:8" ht="12" customHeight="1" x14ac:dyDescent="0.3">
      <c r="F1139" s="97"/>
      <c r="H1139" s="98"/>
    </row>
    <row r="1140" spans="6:8" ht="12" customHeight="1" x14ac:dyDescent="0.3">
      <c r="F1140" s="97"/>
      <c r="H1140" s="98"/>
    </row>
    <row r="1141" spans="6:8" ht="12" customHeight="1" x14ac:dyDescent="0.3">
      <c r="F1141" s="97"/>
      <c r="H1141" s="98"/>
    </row>
    <row r="1142" spans="6:8" ht="12" customHeight="1" x14ac:dyDescent="0.3">
      <c r="F1142" s="97"/>
      <c r="H1142" s="98"/>
    </row>
    <row r="1143" spans="6:8" ht="12" customHeight="1" x14ac:dyDescent="0.3">
      <c r="F1143" s="97"/>
      <c r="H1143" s="98"/>
    </row>
    <row r="1144" spans="6:8" ht="12" customHeight="1" x14ac:dyDescent="0.3">
      <c r="F1144" s="97"/>
      <c r="H1144" s="98"/>
    </row>
    <row r="1145" spans="6:8" ht="12" customHeight="1" x14ac:dyDescent="0.3">
      <c r="F1145" s="97"/>
      <c r="H1145" s="98"/>
    </row>
    <row r="1146" spans="6:8" ht="12" customHeight="1" x14ac:dyDescent="0.3">
      <c r="F1146" s="97"/>
      <c r="H1146" s="98"/>
    </row>
    <row r="1147" spans="6:8" ht="12" customHeight="1" x14ac:dyDescent="0.3">
      <c r="F1147" s="97"/>
      <c r="H1147" s="98"/>
    </row>
    <row r="1148" spans="6:8" ht="12" customHeight="1" x14ac:dyDescent="0.3">
      <c r="F1148" s="97"/>
      <c r="H1148" s="98"/>
    </row>
    <row r="1149" spans="6:8" ht="12" customHeight="1" x14ac:dyDescent="0.3">
      <c r="F1149" s="97"/>
      <c r="H1149" s="98"/>
    </row>
    <row r="1150" spans="6:8" ht="12" customHeight="1" x14ac:dyDescent="0.3">
      <c r="F1150" s="97"/>
      <c r="H1150" s="98"/>
    </row>
    <row r="1151" spans="6:8" ht="12" customHeight="1" x14ac:dyDescent="0.3">
      <c r="F1151" s="97"/>
      <c r="H1151" s="98"/>
    </row>
    <row r="1152" spans="6:8" ht="12" customHeight="1" x14ac:dyDescent="0.3">
      <c r="F1152" s="97"/>
      <c r="H1152" s="98"/>
    </row>
    <row r="1153" spans="6:8" ht="12" customHeight="1" x14ac:dyDescent="0.3">
      <c r="F1153" s="97"/>
      <c r="H1153" s="98"/>
    </row>
    <row r="1154" spans="6:8" ht="12" customHeight="1" x14ac:dyDescent="0.3">
      <c r="F1154" s="97"/>
      <c r="H1154" s="98"/>
    </row>
    <row r="1155" spans="6:8" ht="12" customHeight="1" x14ac:dyDescent="0.3">
      <c r="F1155" s="97"/>
      <c r="H1155" s="98"/>
    </row>
    <row r="1156" spans="6:8" ht="12" customHeight="1" x14ac:dyDescent="0.3">
      <c r="F1156" s="97"/>
      <c r="H1156" s="98"/>
    </row>
    <row r="1157" spans="6:8" ht="12" customHeight="1" x14ac:dyDescent="0.3">
      <c r="F1157" s="97"/>
      <c r="H1157" s="98"/>
    </row>
    <row r="1158" spans="6:8" ht="12" customHeight="1" x14ac:dyDescent="0.3">
      <c r="F1158" s="97"/>
      <c r="H1158" s="98"/>
    </row>
    <row r="1159" spans="6:8" ht="12" customHeight="1" x14ac:dyDescent="0.3">
      <c r="F1159" s="97"/>
      <c r="H1159" s="98"/>
    </row>
    <row r="1160" spans="6:8" ht="12" customHeight="1" x14ac:dyDescent="0.3">
      <c r="F1160" s="97"/>
      <c r="H1160" s="98"/>
    </row>
    <row r="1161" spans="6:8" ht="12" customHeight="1" x14ac:dyDescent="0.3">
      <c r="F1161" s="97"/>
      <c r="H1161" s="98"/>
    </row>
    <row r="1162" spans="6:8" ht="12" customHeight="1" x14ac:dyDescent="0.3">
      <c r="F1162" s="97"/>
      <c r="H1162" s="98"/>
    </row>
    <row r="1163" spans="6:8" ht="12" customHeight="1" x14ac:dyDescent="0.3">
      <c r="F1163" s="97"/>
      <c r="H1163" s="98"/>
    </row>
    <row r="1164" spans="6:8" ht="12" customHeight="1" x14ac:dyDescent="0.3">
      <c r="F1164" s="97"/>
      <c r="H1164" s="98"/>
    </row>
    <row r="1165" spans="6:8" ht="12" customHeight="1" x14ac:dyDescent="0.3">
      <c r="F1165" s="97"/>
      <c r="H1165" s="98"/>
    </row>
    <row r="1166" spans="6:8" ht="12" customHeight="1" x14ac:dyDescent="0.3">
      <c r="F1166" s="97"/>
      <c r="H1166" s="98"/>
    </row>
    <row r="1167" spans="6:8" ht="12" customHeight="1" x14ac:dyDescent="0.3">
      <c r="F1167" s="97"/>
      <c r="H1167" s="98"/>
    </row>
    <row r="1168" spans="6:8" ht="12" customHeight="1" x14ac:dyDescent="0.3">
      <c r="F1168" s="97"/>
      <c r="H1168" s="98"/>
    </row>
    <row r="1169" spans="6:8" ht="12" customHeight="1" x14ac:dyDescent="0.3">
      <c r="F1169" s="97"/>
      <c r="H1169" s="98"/>
    </row>
    <row r="1170" spans="6:8" ht="12" customHeight="1" x14ac:dyDescent="0.3">
      <c r="F1170" s="97"/>
      <c r="H1170" s="98"/>
    </row>
    <row r="1171" spans="6:8" ht="12" customHeight="1" x14ac:dyDescent="0.3">
      <c r="F1171" s="97"/>
      <c r="H1171" s="98"/>
    </row>
    <row r="1172" spans="6:8" ht="12" customHeight="1" x14ac:dyDescent="0.3">
      <c r="F1172" s="97"/>
      <c r="H1172" s="98"/>
    </row>
    <row r="1173" spans="6:8" ht="12" customHeight="1" x14ac:dyDescent="0.3">
      <c r="F1173" s="97"/>
      <c r="H1173" s="98"/>
    </row>
    <row r="1174" spans="6:8" ht="12" customHeight="1" x14ac:dyDescent="0.3">
      <c r="F1174" s="97"/>
      <c r="H1174" s="98"/>
    </row>
    <row r="1175" spans="6:8" ht="12" customHeight="1" x14ac:dyDescent="0.3">
      <c r="F1175" s="97"/>
      <c r="H1175" s="98"/>
    </row>
    <row r="1176" spans="6:8" ht="12" customHeight="1" x14ac:dyDescent="0.3">
      <c r="F1176" s="97"/>
      <c r="H1176" s="98"/>
    </row>
    <row r="1177" spans="6:8" ht="12" customHeight="1" x14ac:dyDescent="0.3">
      <c r="F1177" s="97"/>
      <c r="H1177" s="98"/>
    </row>
    <row r="1178" spans="6:8" ht="12" customHeight="1" x14ac:dyDescent="0.3">
      <c r="F1178" s="97"/>
      <c r="H1178" s="98"/>
    </row>
    <row r="1179" spans="6:8" ht="12" customHeight="1" x14ac:dyDescent="0.3">
      <c r="F1179" s="97"/>
      <c r="H1179" s="98"/>
    </row>
    <row r="1180" spans="6:8" ht="12" customHeight="1" x14ac:dyDescent="0.3">
      <c r="F1180" s="97"/>
      <c r="H1180" s="98"/>
    </row>
    <row r="1181" spans="6:8" ht="12" customHeight="1" x14ac:dyDescent="0.3">
      <c r="F1181" s="97"/>
      <c r="H1181" s="98"/>
    </row>
    <row r="1182" spans="6:8" ht="12" customHeight="1" x14ac:dyDescent="0.3">
      <c r="F1182" s="97"/>
      <c r="H1182" s="98"/>
    </row>
    <row r="1183" spans="6:8" ht="12" customHeight="1" x14ac:dyDescent="0.3">
      <c r="F1183" s="97"/>
      <c r="H1183" s="98"/>
    </row>
    <row r="1184" spans="6:8" ht="12" customHeight="1" x14ac:dyDescent="0.3">
      <c r="F1184" s="97"/>
      <c r="H1184" s="98"/>
    </row>
    <row r="1185" spans="6:8" ht="12" customHeight="1" x14ac:dyDescent="0.3">
      <c r="F1185" s="97"/>
      <c r="H1185" s="98"/>
    </row>
    <row r="1186" spans="6:8" ht="12" customHeight="1" x14ac:dyDescent="0.3">
      <c r="F1186" s="97"/>
      <c r="H1186" s="98"/>
    </row>
    <row r="1187" spans="6:8" ht="12" customHeight="1" x14ac:dyDescent="0.3">
      <c r="F1187" s="97"/>
      <c r="H1187" s="98"/>
    </row>
    <row r="1188" spans="6:8" ht="12" customHeight="1" x14ac:dyDescent="0.3">
      <c r="F1188" s="97"/>
      <c r="H1188" s="98"/>
    </row>
    <row r="1189" spans="6:8" ht="12" customHeight="1" x14ac:dyDescent="0.3">
      <c r="F1189" s="97"/>
      <c r="H1189" s="98"/>
    </row>
    <row r="1190" spans="6:8" ht="12" customHeight="1" x14ac:dyDescent="0.3">
      <c r="F1190" s="97"/>
      <c r="H1190" s="98"/>
    </row>
    <row r="1191" spans="6:8" ht="12" customHeight="1" x14ac:dyDescent="0.3">
      <c r="F1191" s="97"/>
      <c r="H1191" s="98"/>
    </row>
    <row r="1192" spans="6:8" ht="12" customHeight="1" x14ac:dyDescent="0.3">
      <c r="F1192" s="97"/>
      <c r="H1192" s="98"/>
    </row>
    <row r="1193" spans="6:8" ht="12" customHeight="1" x14ac:dyDescent="0.3">
      <c r="F1193" s="97"/>
      <c r="H1193" s="98"/>
    </row>
    <row r="1194" spans="6:8" ht="12" customHeight="1" x14ac:dyDescent="0.3">
      <c r="F1194" s="97"/>
      <c r="H1194" s="98"/>
    </row>
    <row r="1195" spans="6:8" ht="12" customHeight="1" x14ac:dyDescent="0.3">
      <c r="F1195" s="97"/>
      <c r="H1195" s="98"/>
    </row>
    <row r="1196" spans="6:8" ht="12" customHeight="1" x14ac:dyDescent="0.3">
      <c r="F1196" s="97"/>
      <c r="H1196" s="98"/>
    </row>
    <row r="1197" spans="6:8" ht="12" customHeight="1" x14ac:dyDescent="0.3">
      <c r="F1197" s="97"/>
      <c r="H1197" s="98"/>
    </row>
    <row r="1198" spans="6:8" ht="12" customHeight="1" x14ac:dyDescent="0.3">
      <c r="F1198" s="97"/>
      <c r="H1198" s="98"/>
    </row>
    <row r="1199" spans="6:8" ht="12" customHeight="1" x14ac:dyDescent="0.3">
      <c r="F1199" s="97"/>
      <c r="H1199" s="98"/>
    </row>
    <row r="1200" spans="6:8" ht="12" customHeight="1" x14ac:dyDescent="0.3">
      <c r="F1200" s="97"/>
      <c r="H1200" s="98"/>
    </row>
    <row r="1201" spans="6:8" ht="12" customHeight="1" x14ac:dyDescent="0.3">
      <c r="F1201" s="97"/>
      <c r="H1201" s="98"/>
    </row>
    <row r="1202" spans="6:8" ht="12" customHeight="1" x14ac:dyDescent="0.3">
      <c r="F1202" s="97"/>
      <c r="H1202" s="98"/>
    </row>
    <row r="1203" spans="6:8" ht="12" customHeight="1" x14ac:dyDescent="0.3">
      <c r="F1203" s="97"/>
      <c r="H1203" s="98"/>
    </row>
    <row r="1204" spans="6:8" ht="12" customHeight="1" x14ac:dyDescent="0.3">
      <c r="F1204" s="97"/>
      <c r="H1204" s="98"/>
    </row>
    <row r="1205" spans="6:8" ht="12" customHeight="1" x14ac:dyDescent="0.3">
      <c r="F1205" s="97"/>
      <c r="H1205" s="98"/>
    </row>
    <row r="1206" spans="6:8" ht="12" customHeight="1" x14ac:dyDescent="0.3">
      <c r="F1206" s="97"/>
      <c r="H1206" s="98"/>
    </row>
    <row r="1207" spans="6:8" ht="12" customHeight="1" x14ac:dyDescent="0.3">
      <c r="F1207" s="97"/>
      <c r="H1207" s="98"/>
    </row>
    <row r="1208" spans="6:8" ht="12" customHeight="1" x14ac:dyDescent="0.3">
      <c r="F1208" s="97"/>
      <c r="H1208" s="98"/>
    </row>
    <row r="1209" spans="6:8" ht="12" customHeight="1" x14ac:dyDescent="0.3">
      <c r="F1209" s="97"/>
      <c r="H1209" s="98"/>
    </row>
    <row r="1210" spans="6:8" ht="12" customHeight="1" x14ac:dyDescent="0.3">
      <c r="F1210" s="97"/>
      <c r="H1210" s="98"/>
    </row>
    <row r="1211" spans="6:8" ht="12" customHeight="1" x14ac:dyDescent="0.3">
      <c r="F1211" s="97"/>
      <c r="H1211" s="98"/>
    </row>
    <row r="1212" spans="6:8" ht="12" customHeight="1" x14ac:dyDescent="0.3">
      <c r="F1212" s="97"/>
      <c r="H1212" s="98"/>
    </row>
    <row r="1213" spans="6:8" ht="12" customHeight="1" x14ac:dyDescent="0.3">
      <c r="F1213" s="97"/>
      <c r="H1213" s="98"/>
    </row>
    <row r="1214" spans="6:8" ht="12" customHeight="1" x14ac:dyDescent="0.3">
      <c r="F1214" s="97"/>
      <c r="H1214" s="98"/>
    </row>
    <row r="1215" spans="6:8" ht="12" customHeight="1" x14ac:dyDescent="0.3">
      <c r="F1215" s="97"/>
      <c r="H1215" s="98"/>
    </row>
    <row r="1216" spans="6:8" ht="12" customHeight="1" x14ac:dyDescent="0.3">
      <c r="F1216" s="97"/>
      <c r="H1216" s="98"/>
    </row>
    <row r="1217" spans="6:8" ht="12" customHeight="1" x14ac:dyDescent="0.3">
      <c r="F1217" s="97"/>
      <c r="H1217" s="98"/>
    </row>
    <row r="1218" spans="6:8" ht="12" customHeight="1" x14ac:dyDescent="0.3">
      <c r="F1218" s="97"/>
      <c r="H1218" s="98"/>
    </row>
    <row r="1219" spans="6:8" ht="12" customHeight="1" x14ac:dyDescent="0.3">
      <c r="F1219" s="97"/>
      <c r="H1219" s="98"/>
    </row>
    <row r="1220" spans="6:8" ht="12" customHeight="1" x14ac:dyDescent="0.3">
      <c r="F1220" s="97"/>
      <c r="H1220" s="98"/>
    </row>
    <row r="1221" spans="6:8" ht="12" customHeight="1" x14ac:dyDescent="0.3">
      <c r="F1221" s="97"/>
      <c r="H1221" s="98"/>
    </row>
    <row r="1222" spans="6:8" ht="12" customHeight="1" x14ac:dyDescent="0.3">
      <c r="F1222" s="97"/>
      <c r="H1222" s="98"/>
    </row>
    <row r="1223" spans="6:8" ht="12" customHeight="1" x14ac:dyDescent="0.3">
      <c r="F1223" s="97"/>
      <c r="H1223" s="98"/>
    </row>
    <row r="1224" spans="6:8" ht="12" customHeight="1" x14ac:dyDescent="0.3">
      <c r="F1224" s="97"/>
      <c r="H1224" s="98"/>
    </row>
    <row r="1225" spans="6:8" ht="12" customHeight="1" x14ac:dyDescent="0.3">
      <c r="F1225" s="97"/>
      <c r="H1225" s="98"/>
    </row>
    <row r="1226" spans="6:8" ht="12" customHeight="1" x14ac:dyDescent="0.3">
      <c r="F1226" s="97"/>
      <c r="H1226" s="98"/>
    </row>
    <row r="1227" spans="6:8" ht="12" customHeight="1" x14ac:dyDescent="0.3">
      <c r="F1227" s="97"/>
      <c r="H1227" s="98"/>
    </row>
    <row r="1228" spans="6:8" ht="12" customHeight="1" x14ac:dyDescent="0.3">
      <c r="F1228" s="97"/>
      <c r="H1228" s="98"/>
    </row>
    <row r="1229" spans="6:8" ht="12" customHeight="1" x14ac:dyDescent="0.3">
      <c r="F1229" s="97"/>
      <c r="H1229" s="98"/>
    </row>
    <row r="1230" spans="6:8" ht="12" customHeight="1" x14ac:dyDescent="0.3">
      <c r="F1230" s="97"/>
      <c r="H1230" s="98"/>
    </row>
    <row r="1231" spans="6:8" ht="12" customHeight="1" x14ac:dyDescent="0.3">
      <c r="F1231" s="97"/>
      <c r="H1231" s="98"/>
    </row>
    <row r="1232" spans="6:8" ht="12" customHeight="1" x14ac:dyDescent="0.3">
      <c r="F1232" s="97"/>
      <c r="H1232" s="98"/>
    </row>
    <row r="1233" spans="6:8" ht="12" customHeight="1" x14ac:dyDescent="0.3">
      <c r="F1233" s="97"/>
      <c r="H1233" s="98"/>
    </row>
    <row r="1234" spans="6:8" ht="12" customHeight="1" x14ac:dyDescent="0.3">
      <c r="F1234" s="97"/>
      <c r="H1234" s="98"/>
    </row>
    <row r="1235" spans="6:8" ht="12" customHeight="1" x14ac:dyDescent="0.3">
      <c r="F1235" s="97"/>
      <c r="H1235" s="98"/>
    </row>
    <row r="1236" spans="6:8" ht="12" customHeight="1" x14ac:dyDescent="0.3">
      <c r="F1236" s="97"/>
      <c r="H1236" s="98"/>
    </row>
    <row r="1237" spans="6:8" ht="12" customHeight="1" x14ac:dyDescent="0.3">
      <c r="F1237" s="97"/>
      <c r="H1237" s="98"/>
    </row>
    <row r="1238" spans="6:8" ht="12" customHeight="1" x14ac:dyDescent="0.3">
      <c r="F1238" s="97"/>
      <c r="H1238" s="98"/>
    </row>
    <row r="1239" spans="6:8" ht="12" customHeight="1" x14ac:dyDescent="0.3">
      <c r="F1239" s="97"/>
      <c r="H1239" s="98"/>
    </row>
    <row r="1240" spans="6:8" ht="12" customHeight="1" x14ac:dyDescent="0.3">
      <c r="F1240" s="97"/>
      <c r="H1240" s="98"/>
    </row>
    <row r="1241" spans="6:8" ht="12" customHeight="1" x14ac:dyDescent="0.3">
      <c r="F1241" s="97"/>
      <c r="H1241" s="98"/>
    </row>
  </sheetData>
  <autoFilter ref="A4:AC351" xr:uid="{2A8D797B-7D3F-4BC6-A220-36339319E94A}"/>
  <phoneticPr fontId="7" type="noConversion"/>
  <printOptions horizontalCentered="1" gridLines="1"/>
  <pageMargins left="0" right="0" top="0.78740157480314965" bottom="0.78740157480314965" header="0" footer="0"/>
  <pageSetup paperSize="9" scale="72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A5D4-005B-4A23-8509-E3E2A2701371}">
  <dimension ref="A6:I409"/>
  <sheetViews>
    <sheetView tabSelected="1" topLeftCell="A364" zoomScaleNormal="100" workbookViewId="0">
      <selection activeCell="E373" activeCellId="26" sqref="E12 E17 E23:E24 E43 E49 E54 E61 E70 E182 E187 E199 E208 E211 E224:E225 E240 E267 E289 E293 E312 E316 E327 E334 E341 E347 E357 E363 E373 E380 E395 E401 G12:I12 G17:I17 G23:I24 G43:I43 G49:I49 G54:I54 G61:I61 G70:I70 G182:I182 G187:I187 G199:I199 G208:I208 G211:I211 G224:I225 G240:I240 G267:I267 G289:I289 G293:I293 G312:I312 G316:I316 G327:I327 G334:I334 G341:I341 G347:I347 G357:I357 G363:I363 G373:I373 G380:I380 G395:I395 G401:I401"/>
      <pivotSelection pane="bottomRight" showHeader="1" extendable="1" axis="axisRow" dimension="4" start="365" min="365" max="366" activeRow="372" activeCol="4" previousRow="372" previousCol="4" click="1" r:id="rId1">
        <pivotArea dataOnly="0" outline="0" fieldPosition="0">
          <references count="1">
            <reference field="5" count="1">
              <x v="13"/>
            </reference>
          </references>
        </pivotArea>
      </pivotSelection>
    </sheetView>
  </sheetViews>
  <sheetFormatPr defaultRowHeight="12.5" x14ac:dyDescent="0.25"/>
  <cols>
    <col min="1" max="1" width="7.453125" customWidth="1"/>
    <col min="2" max="2" width="33.6328125" customWidth="1"/>
    <col min="3" max="3" width="30.6328125" customWidth="1"/>
    <col min="4" max="4" width="5.90625" customWidth="1"/>
    <col min="5" max="5" width="7.90625" customWidth="1"/>
    <col min="6" max="6" width="8.81640625" bestFit="1" customWidth="1"/>
    <col min="7" max="7" width="9.90625" bestFit="1" customWidth="1"/>
    <col min="8" max="8" width="8.90625" bestFit="1" customWidth="1"/>
    <col min="9" max="9" width="9.90625" bestFit="1" customWidth="1"/>
    <col min="10" max="10" width="11.08984375" bestFit="1" customWidth="1"/>
  </cols>
  <sheetData>
    <row r="6" spans="1:9" x14ac:dyDescent="0.25">
      <c r="G6" s="118" t="s">
        <v>176</v>
      </c>
    </row>
    <row r="7" spans="1:9" ht="39" x14ac:dyDescent="0.3">
      <c r="A7" s="118" t="s">
        <v>30</v>
      </c>
      <c r="B7" s="118" t="s">
        <v>68</v>
      </c>
      <c r="C7" s="118" t="s">
        <v>15</v>
      </c>
      <c r="D7" s="135" t="s">
        <v>22</v>
      </c>
      <c r="E7" s="135" t="s">
        <v>0</v>
      </c>
      <c r="F7" s="135" t="s">
        <v>3</v>
      </c>
      <c r="G7" s="136" t="s">
        <v>177</v>
      </c>
      <c r="H7" s="136" t="s">
        <v>51</v>
      </c>
      <c r="I7" s="136" t="s">
        <v>179</v>
      </c>
    </row>
    <row r="8" spans="1:9" x14ac:dyDescent="0.25">
      <c r="A8">
        <v>1</v>
      </c>
      <c r="B8" t="s">
        <v>69</v>
      </c>
      <c r="C8" t="s">
        <v>36</v>
      </c>
      <c r="D8">
        <v>1</v>
      </c>
      <c r="E8" s="119">
        <v>6.6</v>
      </c>
      <c r="F8" s="119">
        <v>7.7</v>
      </c>
      <c r="G8" s="119">
        <v>1452</v>
      </c>
      <c r="H8" s="119">
        <v>242.00000000000011</v>
      </c>
      <c r="I8" s="119">
        <v>1694</v>
      </c>
    </row>
    <row r="9" spans="1:9" x14ac:dyDescent="0.25">
      <c r="C9" t="s">
        <v>171</v>
      </c>
      <c r="D9">
        <v>1</v>
      </c>
      <c r="E9" s="119">
        <v>5.3</v>
      </c>
      <c r="F9" s="119">
        <v>6.8</v>
      </c>
      <c r="G9" s="119">
        <v>212</v>
      </c>
      <c r="H9" s="119">
        <v>60</v>
      </c>
      <c r="I9" s="119">
        <v>272</v>
      </c>
    </row>
    <row r="10" spans="1:9" x14ac:dyDescent="0.25">
      <c r="C10" t="s">
        <v>175</v>
      </c>
      <c r="D10">
        <v>4</v>
      </c>
      <c r="E10" s="119">
        <v>5.6</v>
      </c>
      <c r="F10" s="119">
        <v>7.5</v>
      </c>
      <c r="G10" s="119">
        <v>672</v>
      </c>
      <c r="H10" s="119">
        <v>228.00000000000006</v>
      </c>
      <c r="I10" s="119">
        <v>900</v>
      </c>
    </row>
    <row r="11" spans="1:9" x14ac:dyDescent="0.25">
      <c r="B11" s="145" t="s">
        <v>239</v>
      </c>
      <c r="C11" s="145"/>
      <c r="D11" s="145"/>
      <c r="E11" s="145"/>
      <c r="F11" s="145"/>
      <c r="G11" s="146">
        <v>2336</v>
      </c>
      <c r="H11" s="146">
        <v>530.00000000000023</v>
      </c>
      <c r="I11" s="146">
        <v>2866</v>
      </c>
    </row>
    <row r="12" spans="1:9" x14ac:dyDescent="0.25">
      <c r="B12" t="s">
        <v>66</v>
      </c>
      <c r="C12" t="s">
        <v>26</v>
      </c>
      <c r="D12">
        <v>6</v>
      </c>
      <c r="E12" s="119">
        <v>15.5</v>
      </c>
      <c r="F12" s="119">
        <v>18.5</v>
      </c>
      <c r="G12" s="119">
        <v>465</v>
      </c>
      <c r="H12" s="119">
        <v>90</v>
      </c>
      <c r="I12" s="119">
        <v>555</v>
      </c>
    </row>
    <row r="13" spans="1:9" x14ac:dyDescent="0.25">
      <c r="C13" t="s">
        <v>36</v>
      </c>
      <c r="D13">
        <v>3</v>
      </c>
      <c r="E13" s="119">
        <v>6.6</v>
      </c>
      <c r="F13" s="119">
        <v>7.7</v>
      </c>
      <c r="G13" s="119">
        <v>4356</v>
      </c>
      <c r="H13" s="119">
        <v>726.00000000000034</v>
      </c>
      <c r="I13" s="119">
        <v>5082</v>
      </c>
    </row>
    <row r="14" spans="1:9" x14ac:dyDescent="0.25">
      <c r="C14" t="s">
        <v>34</v>
      </c>
      <c r="D14">
        <v>5</v>
      </c>
      <c r="E14" s="119">
        <v>1</v>
      </c>
      <c r="F14" s="119">
        <v>2</v>
      </c>
      <c r="G14" s="119">
        <v>250</v>
      </c>
      <c r="H14" s="119">
        <v>250</v>
      </c>
      <c r="I14" s="119">
        <v>500</v>
      </c>
    </row>
    <row r="15" spans="1:9" x14ac:dyDescent="0.25">
      <c r="C15" t="s">
        <v>228</v>
      </c>
      <c r="D15">
        <v>2</v>
      </c>
      <c r="E15" s="119">
        <v>28</v>
      </c>
      <c r="F15" s="119">
        <v>45</v>
      </c>
      <c r="G15" s="119">
        <v>56</v>
      </c>
      <c r="H15" s="119">
        <v>34</v>
      </c>
      <c r="I15" s="119">
        <v>90</v>
      </c>
    </row>
    <row r="16" spans="1:9" x14ac:dyDescent="0.25">
      <c r="B16" s="145" t="s">
        <v>240</v>
      </c>
      <c r="C16" s="145"/>
      <c r="D16" s="145"/>
      <c r="E16" s="145"/>
      <c r="F16" s="145"/>
      <c r="G16" s="146">
        <v>5127</v>
      </c>
      <c r="H16" s="146">
        <v>1100.0000000000005</v>
      </c>
      <c r="I16" s="146">
        <v>6227</v>
      </c>
    </row>
    <row r="17" spans="2:9" x14ac:dyDescent="0.25">
      <c r="B17" t="s">
        <v>112</v>
      </c>
      <c r="C17" t="s">
        <v>26</v>
      </c>
      <c r="D17">
        <v>4</v>
      </c>
      <c r="E17" s="119">
        <v>15.5</v>
      </c>
      <c r="F17" s="119">
        <v>19</v>
      </c>
      <c r="G17" s="119">
        <v>310</v>
      </c>
      <c r="H17" s="119">
        <v>70</v>
      </c>
      <c r="I17" s="119">
        <v>380</v>
      </c>
    </row>
    <row r="18" spans="2:9" x14ac:dyDescent="0.25">
      <c r="C18" t="s">
        <v>36</v>
      </c>
      <c r="D18">
        <v>5</v>
      </c>
      <c r="E18" s="119">
        <v>6.6</v>
      </c>
      <c r="F18" s="119">
        <v>7</v>
      </c>
      <c r="G18" s="119">
        <v>7260</v>
      </c>
      <c r="H18" s="119">
        <v>440.00000000000045</v>
      </c>
      <c r="I18" s="119">
        <v>7700</v>
      </c>
    </row>
    <row r="19" spans="2:9" x14ac:dyDescent="0.25">
      <c r="C19" t="s">
        <v>34</v>
      </c>
      <c r="D19">
        <v>10</v>
      </c>
      <c r="E19" s="119">
        <v>1</v>
      </c>
      <c r="F19" s="119">
        <v>2.2000000000000002</v>
      </c>
      <c r="G19" s="119">
        <v>250</v>
      </c>
      <c r="H19" s="119">
        <v>300.00000000000006</v>
      </c>
      <c r="I19" s="119">
        <v>550</v>
      </c>
    </row>
    <row r="20" spans="2:9" x14ac:dyDescent="0.25">
      <c r="C20" t="s">
        <v>191</v>
      </c>
      <c r="D20">
        <v>8</v>
      </c>
      <c r="E20" s="119">
        <v>6.2</v>
      </c>
      <c r="F20" s="119">
        <v>7</v>
      </c>
      <c r="G20" s="119">
        <v>1488</v>
      </c>
      <c r="H20" s="119">
        <v>191.99999999999994</v>
      </c>
      <c r="I20" s="119">
        <v>1680</v>
      </c>
    </row>
    <row r="21" spans="2:9" x14ac:dyDescent="0.25">
      <c r="C21" t="s">
        <v>210</v>
      </c>
      <c r="D21">
        <v>1</v>
      </c>
      <c r="E21" s="119">
        <v>7.5</v>
      </c>
      <c r="F21" s="119">
        <v>0</v>
      </c>
      <c r="G21" s="119">
        <v>0</v>
      </c>
      <c r="H21" s="119">
        <v>0</v>
      </c>
      <c r="I21" s="119">
        <v>0</v>
      </c>
    </row>
    <row r="22" spans="2:9" x14ac:dyDescent="0.25">
      <c r="B22" s="145" t="s">
        <v>248</v>
      </c>
      <c r="C22" s="145"/>
      <c r="D22" s="145"/>
      <c r="E22" s="145"/>
      <c r="F22" s="145"/>
      <c r="G22" s="146">
        <v>9308</v>
      </c>
      <c r="H22" s="146">
        <v>1002.0000000000005</v>
      </c>
      <c r="I22" s="146">
        <v>10310</v>
      </c>
    </row>
    <row r="23" spans="2:9" x14ac:dyDescent="0.25">
      <c r="B23" t="s">
        <v>199</v>
      </c>
      <c r="C23" t="s">
        <v>26</v>
      </c>
      <c r="D23">
        <v>1</v>
      </c>
      <c r="E23" s="119">
        <v>15.5</v>
      </c>
      <c r="F23" s="119">
        <v>19</v>
      </c>
      <c r="G23" s="119">
        <v>77.5</v>
      </c>
      <c r="H23" s="119">
        <v>17.5</v>
      </c>
      <c r="I23" s="119">
        <v>95</v>
      </c>
    </row>
    <row r="24" spans="2:9" x14ac:dyDescent="0.25">
      <c r="D24">
        <v>2</v>
      </c>
      <c r="E24" s="119">
        <v>15.5</v>
      </c>
      <c r="F24" s="119">
        <v>19</v>
      </c>
      <c r="G24" s="119">
        <v>155</v>
      </c>
      <c r="H24" s="119">
        <v>35</v>
      </c>
      <c r="I24" s="119">
        <v>190</v>
      </c>
    </row>
    <row r="25" spans="2:9" x14ac:dyDescent="0.25">
      <c r="C25" t="s">
        <v>40</v>
      </c>
      <c r="G25" s="119">
        <v>507.6</v>
      </c>
      <c r="H25" s="119">
        <v>302.39999999999998</v>
      </c>
      <c r="I25" s="119">
        <v>810</v>
      </c>
    </row>
    <row r="26" spans="2:9" x14ac:dyDescent="0.25">
      <c r="C26" t="s">
        <v>18</v>
      </c>
      <c r="D26">
        <v>2</v>
      </c>
      <c r="E26" s="119">
        <v>8.4</v>
      </c>
      <c r="F26" s="119">
        <v>11.8</v>
      </c>
      <c r="G26" s="119">
        <v>336</v>
      </c>
      <c r="H26" s="119">
        <v>136</v>
      </c>
      <c r="I26" s="119">
        <v>472</v>
      </c>
    </row>
    <row r="27" spans="2:9" x14ac:dyDescent="0.25">
      <c r="C27" t="s">
        <v>29</v>
      </c>
      <c r="D27">
        <v>1</v>
      </c>
      <c r="E27" s="119">
        <v>5.45</v>
      </c>
      <c r="F27" s="119">
        <v>7.8</v>
      </c>
      <c r="G27" s="119">
        <v>1199</v>
      </c>
      <c r="H27" s="119">
        <v>516.99999999999989</v>
      </c>
      <c r="I27" s="119">
        <v>1716</v>
      </c>
    </row>
    <row r="28" spans="2:9" x14ac:dyDescent="0.25">
      <c r="C28" t="s">
        <v>200</v>
      </c>
      <c r="D28">
        <v>2</v>
      </c>
      <c r="E28" s="119">
        <v>27</v>
      </c>
      <c r="F28" s="119">
        <v>35</v>
      </c>
      <c r="G28" s="119">
        <v>1188</v>
      </c>
      <c r="H28" s="119">
        <v>352</v>
      </c>
      <c r="I28" s="119">
        <v>1540</v>
      </c>
    </row>
    <row r="29" spans="2:9" x14ac:dyDescent="0.25">
      <c r="C29" t="s">
        <v>201</v>
      </c>
      <c r="D29">
        <v>1</v>
      </c>
      <c r="E29" s="119">
        <v>4.7</v>
      </c>
      <c r="F29" s="119">
        <v>7.5</v>
      </c>
      <c r="G29" s="119">
        <v>253.8</v>
      </c>
      <c r="H29" s="119">
        <v>151.19999999999999</v>
      </c>
      <c r="I29" s="119">
        <v>405</v>
      </c>
    </row>
    <row r="30" spans="2:9" x14ac:dyDescent="0.25">
      <c r="D30">
        <v>2</v>
      </c>
      <c r="E30" s="119">
        <v>4.7</v>
      </c>
      <c r="F30" s="119">
        <v>7.5</v>
      </c>
      <c r="G30" s="119">
        <v>507.6</v>
      </c>
      <c r="H30" s="119">
        <v>302.39999999999998</v>
      </c>
      <c r="I30" s="119">
        <v>810</v>
      </c>
    </row>
    <row r="31" spans="2:9" x14ac:dyDescent="0.25">
      <c r="C31" t="s">
        <v>202</v>
      </c>
      <c r="D31">
        <v>2</v>
      </c>
      <c r="E31" s="119">
        <v>13</v>
      </c>
      <c r="F31" s="119">
        <v>14.8</v>
      </c>
      <c r="G31" s="119">
        <v>5200</v>
      </c>
      <c r="H31" s="119">
        <v>720.00000000000023</v>
      </c>
      <c r="I31" s="119">
        <v>5920</v>
      </c>
    </row>
    <row r="32" spans="2:9" x14ac:dyDescent="0.25">
      <c r="C32" t="s">
        <v>203</v>
      </c>
      <c r="D32">
        <v>3</v>
      </c>
      <c r="E32" s="119">
        <v>28</v>
      </c>
      <c r="F32" s="119">
        <v>45</v>
      </c>
      <c r="G32" s="119">
        <v>84</v>
      </c>
      <c r="H32" s="119">
        <v>51</v>
      </c>
      <c r="I32" s="119">
        <v>135</v>
      </c>
    </row>
    <row r="33" spans="1:9" x14ac:dyDescent="0.25">
      <c r="C33" t="s">
        <v>204</v>
      </c>
      <c r="D33">
        <v>1</v>
      </c>
      <c r="E33" s="119">
        <v>22</v>
      </c>
      <c r="F33" s="119">
        <v>26</v>
      </c>
      <c r="G33" s="119">
        <v>220</v>
      </c>
      <c r="H33" s="119">
        <v>40</v>
      </c>
      <c r="I33" s="119">
        <v>260</v>
      </c>
    </row>
    <row r="34" spans="1:9" x14ac:dyDescent="0.25">
      <c r="C34" t="s">
        <v>205</v>
      </c>
      <c r="D34">
        <v>1</v>
      </c>
      <c r="E34" s="119">
        <v>290</v>
      </c>
      <c r="F34" s="119">
        <v>380</v>
      </c>
      <c r="G34" s="119">
        <v>290</v>
      </c>
      <c r="H34" s="119">
        <v>90</v>
      </c>
      <c r="I34" s="119">
        <v>380</v>
      </c>
    </row>
    <row r="35" spans="1:9" x14ac:dyDescent="0.25">
      <c r="C35" t="s">
        <v>206</v>
      </c>
      <c r="D35">
        <v>1</v>
      </c>
      <c r="E35" s="119">
        <v>30</v>
      </c>
      <c r="F35" s="119">
        <v>36</v>
      </c>
      <c r="G35" s="119">
        <v>150</v>
      </c>
      <c r="H35" s="119">
        <v>30</v>
      </c>
      <c r="I35" s="119">
        <v>180</v>
      </c>
    </row>
    <row r="36" spans="1:9" x14ac:dyDescent="0.25">
      <c r="C36" t="s">
        <v>207</v>
      </c>
      <c r="D36">
        <v>3</v>
      </c>
      <c r="E36" s="119">
        <v>38</v>
      </c>
      <c r="F36" s="119">
        <v>48</v>
      </c>
      <c r="G36" s="119">
        <v>114</v>
      </c>
      <c r="H36" s="119">
        <v>30</v>
      </c>
      <c r="I36" s="119">
        <v>144</v>
      </c>
    </row>
    <row r="37" spans="1:9" x14ac:dyDescent="0.25">
      <c r="C37" t="s">
        <v>208</v>
      </c>
      <c r="D37">
        <v>1</v>
      </c>
      <c r="E37" s="119">
        <v>29</v>
      </c>
      <c r="F37" s="119">
        <v>36</v>
      </c>
      <c r="G37" s="119">
        <v>290</v>
      </c>
      <c r="H37" s="119">
        <v>70</v>
      </c>
      <c r="I37" s="119">
        <v>360</v>
      </c>
    </row>
    <row r="38" spans="1:9" x14ac:dyDescent="0.25">
      <c r="C38" t="s">
        <v>209</v>
      </c>
      <c r="D38">
        <v>1</v>
      </c>
      <c r="E38" s="119">
        <v>60</v>
      </c>
      <c r="F38" s="119">
        <v>75</v>
      </c>
      <c r="G38" s="119">
        <v>240</v>
      </c>
      <c r="H38" s="119">
        <v>60</v>
      </c>
      <c r="I38" s="119">
        <v>300</v>
      </c>
    </row>
    <row r="39" spans="1:9" x14ac:dyDescent="0.25">
      <c r="C39" t="s">
        <v>211</v>
      </c>
      <c r="D39">
        <v>1</v>
      </c>
      <c r="E39" s="119">
        <v>39</v>
      </c>
      <c r="F39" s="119">
        <v>49</v>
      </c>
      <c r="G39" s="119">
        <v>39</v>
      </c>
      <c r="H39" s="119">
        <v>10</v>
      </c>
      <c r="I39" s="119">
        <v>49</v>
      </c>
    </row>
    <row r="40" spans="1:9" x14ac:dyDescent="0.25">
      <c r="C40" t="s">
        <v>228</v>
      </c>
      <c r="D40">
        <v>2</v>
      </c>
      <c r="E40" s="119">
        <v>28</v>
      </c>
      <c r="F40" s="119">
        <v>45</v>
      </c>
      <c r="G40" s="119">
        <v>56</v>
      </c>
      <c r="H40" s="119">
        <v>34</v>
      </c>
      <c r="I40" s="119">
        <v>90</v>
      </c>
    </row>
    <row r="41" spans="1:9" x14ac:dyDescent="0.25">
      <c r="B41" s="145" t="s">
        <v>251</v>
      </c>
      <c r="C41" s="145"/>
      <c r="D41" s="145"/>
      <c r="E41" s="145"/>
      <c r="F41" s="145"/>
      <c r="G41" s="146">
        <v>10907.5</v>
      </c>
      <c r="H41" s="146">
        <v>2948.5</v>
      </c>
      <c r="I41" s="146">
        <v>13856</v>
      </c>
    </row>
    <row r="42" spans="1:9" x14ac:dyDescent="0.25">
      <c r="A42" s="120" t="s">
        <v>213</v>
      </c>
      <c r="B42" s="120"/>
      <c r="C42" s="120"/>
      <c r="D42" s="120"/>
      <c r="E42" s="120"/>
      <c r="F42" s="120"/>
      <c r="G42" s="121">
        <v>27678.499999999996</v>
      </c>
      <c r="H42" s="121">
        <v>5580.5000000000009</v>
      </c>
      <c r="I42" s="121">
        <v>33259</v>
      </c>
    </row>
    <row r="43" spans="1:9" x14ac:dyDescent="0.25">
      <c r="A43">
        <v>2</v>
      </c>
      <c r="B43" t="s">
        <v>64</v>
      </c>
      <c r="C43" t="s">
        <v>26</v>
      </c>
      <c r="D43">
        <v>1</v>
      </c>
      <c r="E43" s="119">
        <v>15.5</v>
      </c>
      <c r="F43" s="119">
        <v>20</v>
      </c>
      <c r="G43" s="119">
        <v>77.5</v>
      </c>
      <c r="H43" s="119">
        <v>22.5</v>
      </c>
      <c r="I43" s="119">
        <v>100</v>
      </c>
    </row>
    <row r="44" spans="1:9" x14ac:dyDescent="0.25">
      <c r="C44" t="s">
        <v>36</v>
      </c>
      <c r="D44">
        <v>1</v>
      </c>
      <c r="E44" s="119">
        <v>6.6</v>
      </c>
      <c r="F44" s="119">
        <v>7.5</v>
      </c>
      <c r="G44" s="119">
        <v>1452</v>
      </c>
      <c r="H44" s="119">
        <v>198.00000000000009</v>
      </c>
      <c r="I44" s="119">
        <v>1650</v>
      </c>
    </row>
    <row r="45" spans="1:9" x14ac:dyDescent="0.25">
      <c r="C45" t="s">
        <v>175</v>
      </c>
      <c r="D45">
        <v>1</v>
      </c>
      <c r="E45" s="119">
        <v>6.4</v>
      </c>
      <c r="F45" s="119">
        <v>7.5</v>
      </c>
      <c r="G45" s="119">
        <v>192</v>
      </c>
      <c r="H45" s="119">
        <v>32.999999999999986</v>
      </c>
      <c r="I45" s="119">
        <v>225</v>
      </c>
    </row>
    <row r="46" spans="1:9" x14ac:dyDescent="0.25">
      <c r="B46" s="145" t="s">
        <v>243</v>
      </c>
      <c r="C46" s="145"/>
      <c r="D46" s="145"/>
      <c r="E46" s="145"/>
      <c r="F46" s="145"/>
      <c r="G46" s="146">
        <v>1721.5</v>
      </c>
      <c r="H46" s="146">
        <v>253.50000000000006</v>
      </c>
      <c r="I46" s="146">
        <v>1975</v>
      </c>
    </row>
    <row r="47" spans="1:9" x14ac:dyDescent="0.25">
      <c r="B47" t="s">
        <v>69</v>
      </c>
      <c r="C47" t="s">
        <v>36</v>
      </c>
      <c r="D47">
        <v>1</v>
      </c>
      <c r="E47" s="119">
        <v>6.6</v>
      </c>
      <c r="F47" s="119">
        <v>7.7</v>
      </c>
      <c r="G47" s="119">
        <v>1452</v>
      </c>
      <c r="H47" s="119">
        <v>242.00000000000011</v>
      </c>
      <c r="I47" s="119">
        <v>1694</v>
      </c>
    </row>
    <row r="48" spans="1:9" x14ac:dyDescent="0.25">
      <c r="B48" s="145" t="s">
        <v>239</v>
      </c>
      <c r="C48" s="145"/>
      <c r="D48" s="145"/>
      <c r="E48" s="145"/>
      <c r="F48" s="145"/>
      <c r="G48" s="146">
        <v>1452</v>
      </c>
      <c r="H48" s="146">
        <v>242.00000000000011</v>
      </c>
      <c r="I48" s="146">
        <v>1694</v>
      </c>
    </row>
    <row r="49" spans="2:9" x14ac:dyDescent="0.25">
      <c r="B49" t="s">
        <v>84</v>
      </c>
      <c r="C49" t="s">
        <v>26</v>
      </c>
      <c r="D49">
        <v>4</v>
      </c>
      <c r="E49" s="119">
        <v>15.5</v>
      </c>
      <c r="F49" s="119">
        <v>18</v>
      </c>
      <c r="G49" s="119">
        <v>310</v>
      </c>
      <c r="H49" s="119">
        <v>50</v>
      </c>
      <c r="I49" s="119">
        <v>360</v>
      </c>
    </row>
    <row r="50" spans="2:9" x14ac:dyDescent="0.25">
      <c r="C50" t="s">
        <v>201</v>
      </c>
      <c r="D50">
        <v>3</v>
      </c>
      <c r="E50" s="119">
        <v>4.7</v>
      </c>
      <c r="F50" s="119">
        <v>6.6</v>
      </c>
      <c r="G50" s="119">
        <v>761.40000000000009</v>
      </c>
      <c r="H50" s="119">
        <v>307.7999999999999</v>
      </c>
      <c r="I50" s="119">
        <v>1069.2</v>
      </c>
    </row>
    <row r="51" spans="2:9" x14ac:dyDescent="0.25">
      <c r="C51" t="s">
        <v>261</v>
      </c>
      <c r="D51">
        <v>5</v>
      </c>
      <c r="E51" s="119">
        <v>6.4</v>
      </c>
      <c r="F51" s="119">
        <v>6.7</v>
      </c>
      <c r="G51" s="119">
        <v>7040</v>
      </c>
      <c r="H51" s="119">
        <v>329.99999999999977</v>
      </c>
      <c r="I51" s="119">
        <v>7370</v>
      </c>
    </row>
    <row r="52" spans="2:9" x14ac:dyDescent="0.25">
      <c r="C52" t="s">
        <v>262</v>
      </c>
      <c r="D52">
        <v>1</v>
      </c>
      <c r="E52" s="119">
        <v>60</v>
      </c>
      <c r="F52" s="119">
        <v>78</v>
      </c>
      <c r="G52" s="119">
        <v>240</v>
      </c>
      <c r="H52" s="119">
        <v>72</v>
      </c>
      <c r="I52" s="119">
        <v>312</v>
      </c>
    </row>
    <row r="53" spans="2:9" x14ac:dyDescent="0.25">
      <c r="B53" s="145" t="s">
        <v>242</v>
      </c>
      <c r="C53" s="145"/>
      <c r="D53" s="145"/>
      <c r="E53" s="145"/>
      <c r="F53" s="145"/>
      <c r="G53" s="146">
        <v>8351.4</v>
      </c>
      <c r="H53" s="146">
        <v>759.79999999999973</v>
      </c>
      <c r="I53" s="146">
        <v>9111.2000000000007</v>
      </c>
    </row>
    <row r="54" spans="2:9" x14ac:dyDescent="0.25">
      <c r="B54" t="s">
        <v>199</v>
      </c>
      <c r="C54" t="s">
        <v>26</v>
      </c>
      <c r="D54">
        <v>1</v>
      </c>
      <c r="E54" s="119">
        <v>15.5</v>
      </c>
      <c r="F54" s="119">
        <v>19</v>
      </c>
      <c r="G54" s="119">
        <v>77.5</v>
      </c>
      <c r="H54" s="119">
        <v>17.5</v>
      </c>
      <c r="I54" s="119">
        <v>95</v>
      </c>
    </row>
    <row r="55" spans="2:9" x14ac:dyDescent="0.25">
      <c r="C55" t="s">
        <v>18</v>
      </c>
      <c r="D55">
        <v>2</v>
      </c>
      <c r="E55" s="119">
        <v>8.4</v>
      </c>
      <c r="F55" s="119">
        <v>11.8</v>
      </c>
      <c r="G55" s="119">
        <v>336</v>
      </c>
      <c r="H55" s="119">
        <v>136</v>
      </c>
      <c r="I55" s="119">
        <v>472</v>
      </c>
    </row>
    <row r="56" spans="2:9" x14ac:dyDescent="0.25">
      <c r="C56" t="s">
        <v>36</v>
      </c>
      <c r="D56">
        <v>1</v>
      </c>
      <c r="E56" s="119">
        <v>6.6</v>
      </c>
      <c r="F56" s="119">
        <v>7.8</v>
      </c>
      <c r="G56" s="119">
        <v>1452</v>
      </c>
      <c r="H56" s="119">
        <v>264.00000000000006</v>
      </c>
      <c r="I56" s="119">
        <v>1716</v>
      </c>
    </row>
    <row r="57" spans="2:9" x14ac:dyDescent="0.25">
      <c r="C57" t="s">
        <v>201</v>
      </c>
      <c r="D57">
        <v>1</v>
      </c>
      <c r="E57" s="119">
        <v>4.7</v>
      </c>
      <c r="F57" s="119">
        <v>7.5</v>
      </c>
      <c r="G57" s="119">
        <v>253.8</v>
      </c>
      <c r="H57" s="119">
        <v>151.19999999999999</v>
      </c>
      <c r="I57" s="119">
        <v>405</v>
      </c>
    </row>
    <row r="58" spans="2:9" x14ac:dyDescent="0.25">
      <c r="C58" t="s">
        <v>204</v>
      </c>
      <c r="D58">
        <v>1</v>
      </c>
      <c r="E58" s="119">
        <v>22</v>
      </c>
      <c r="F58" s="119">
        <v>26</v>
      </c>
      <c r="G58" s="119">
        <v>110</v>
      </c>
      <c r="H58" s="119">
        <v>20</v>
      </c>
      <c r="I58" s="119">
        <v>130</v>
      </c>
    </row>
    <row r="59" spans="2:9" x14ac:dyDescent="0.25">
      <c r="C59" t="s">
        <v>205</v>
      </c>
      <c r="D59">
        <v>1</v>
      </c>
      <c r="E59" s="119">
        <v>290</v>
      </c>
      <c r="F59" s="119">
        <v>380</v>
      </c>
      <c r="G59" s="119">
        <v>290</v>
      </c>
      <c r="H59" s="119">
        <v>90</v>
      </c>
      <c r="I59" s="119">
        <v>380</v>
      </c>
    </row>
    <row r="60" spans="2:9" x14ac:dyDescent="0.25">
      <c r="B60" s="145" t="s">
        <v>251</v>
      </c>
      <c r="C60" s="145"/>
      <c r="D60" s="145"/>
      <c r="E60" s="145"/>
      <c r="F60" s="145"/>
      <c r="G60" s="146">
        <v>2519.3000000000002</v>
      </c>
      <c r="H60" s="146">
        <v>678.7</v>
      </c>
      <c r="I60" s="146">
        <v>3198</v>
      </c>
    </row>
    <row r="61" spans="2:9" x14ac:dyDescent="0.25">
      <c r="B61" t="s">
        <v>253</v>
      </c>
      <c r="C61" t="s">
        <v>26</v>
      </c>
      <c r="D61">
        <v>2</v>
      </c>
      <c r="E61" s="119">
        <v>15.5</v>
      </c>
      <c r="F61" s="119">
        <v>19.5</v>
      </c>
      <c r="G61" s="119">
        <v>155</v>
      </c>
      <c r="H61" s="119">
        <v>40</v>
      </c>
      <c r="I61" s="119">
        <v>195</v>
      </c>
    </row>
    <row r="62" spans="2:9" x14ac:dyDescent="0.25">
      <c r="C62" t="s">
        <v>18</v>
      </c>
      <c r="D62">
        <v>1</v>
      </c>
      <c r="E62" s="119">
        <v>8.4</v>
      </c>
      <c r="F62" s="119">
        <v>11.6</v>
      </c>
      <c r="G62" s="119">
        <v>168</v>
      </c>
      <c r="H62" s="119">
        <v>63.999999999999986</v>
      </c>
      <c r="I62" s="119">
        <v>232</v>
      </c>
    </row>
    <row r="63" spans="2:9" x14ac:dyDescent="0.25">
      <c r="C63" t="s">
        <v>36</v>
      </c>
      <c r="D63">
        <v>2</v>
      </c>
      <c r="E63" s="119">
        <v>6.6</v>
      </c>
      <c r="F63" s="119">
        <v>7.6</v>
      </c>
      <c r="G63" s="119">
        <v>2904</v>
      </c>
      <c r="H63" s="119">
        <v>440</v>
      </c>
      <c r="I63" s="119">
        <v>3344</v>
      </c>
    </row>
    <row r="64" spans="2:9" x14ac:dyDescent="0.25">
      <c r="C64" t="s">
        <v>175</v>
      </c>
      <c r="D64">
        <v>5</v>
      </c>
      <c r="E64" s="119">
        <v>6.4</v>
      </c>
      <c r="F64" s="119">
        <v>7.5</v>
      </c>
      <c r="G64" s="119">
        <v>960</v>
      </c>
      <c r="H64" s="119">
        <v>164.99999999999994</v>
      </c>
      <c r="I64" s="119">
        <v>1125</v>
      </c>
    </row>
    <row r="65" spans="1:9" x14ac:dyDescent="0.25">
      <c r="C65" t="s">
        <v>235</v>
      </c>
      <c r="D65">
        <v>1</v>
      </c>
      <c r="E65" s="119">
        <v>5.3</v>
      </c>
      <c r="F65" s="119">
        <v>7</v>
      </c>
      <c r="G65" s="119">
        <v>212</v>
      </c>
      <c r="H65" s="119">
        <v>68</v>
      </c>
      <c r="I65" s="119">
        <v>280</v>
      </c>
    </row>
    <row r="66" spans="1:9" x14ac:dyDescent="0.25">
      <c r="C66" t="s">
        <v>63</v>
      </c>
      <c r="D66">
        <v>4</v>
      </c>
      <c r="E66" s="119">
        <v>28</v>
      </c>
      <c r="F66" s="119">
        <v>45</v>
      </c>
      <c r="G66" s="119">
        <v>112</v>
      </c>
      <c r="H66" s="119">
        <v>68</v>
      </c>
      <c r="I66" s="119">
        <v>180</v>
      </c>
    </row>
    <row r="67" spans="1:9" x14ac:dyDescent="0.25">
      <c r="C67" t="s">
        <v>236</v>
      </c>
      <c r="D67">
        <v>1</v>
      </c>
      <c r="E67" s="119">
        <v>18</v>
      </c>
      <c r="F67" s="119">
        <v>26</v>
      </c>
      <c r="G67" s="119">
        <v>90</v>
      </c>
      <c r="H67" s="119">
        <v>40</v>
      </c>
      <c r="I67" s="119">
        <v>130</v>
      </c>
    </row>
    <row r="68" spans="1:9" x14ac:dyDescent="0.25">
      <c r="B68" s="145" t="s">
        <v>254</v>
      </c>
      <c r="C68" s="145"/>
      <c r="D68" s="145"/>
      <c r="E68" s="145"/>
      <c r="F68" s="145"/>
      <c r="G68" s="146">
        <v>4601</v>
      </c>
      <c r="H68" s="146">
        <v>885</v>
      </c>
      <c r="I68" s="146">
        <v>5486</v>
      </c>
    </row>
    <row r="69" spans="1:9" x14ac:dyDescent="0.25">
      <c r="B69" t="s">
        <v>260</v>
      </c>
      <c r="C69" t="s">
        <v>48</v>
      </c>
      <c r="D69">
        <v>3</v>
      </c>
      <c r="E69" s="119">
        <v>4.5</v>
      </c>
      <c r="F69" s="119">
        <v>5</v>
      </c>
      <c r="G69" s="119">
        <v>162</v>
      </c>
      <c r="H69" s="119">
        <v>18</v>
      </c>
      <c r="I69" s="119">
        <v>180</v>
      </c>
    </row>
    <row r="70" spans="1:9" x14ac:dyDescent="0.25">
      <c r="C70" t="s">
        <v>26</v>
      </c>
      <c r="D70">
        <v>1</v>
      </c>
      <c r="E70" s="119">
        <v>15.5</v>
      </c>
      <c r="F70" s="119">
        <v>20</v>
      </c>
      <c r="G70" s="119">
        <v>77.5</v>
      </c>
      <c r="H70" s="119">
        <v>22.5</v>
      </c>
      <c r="I70" s="119">
        <v>100</v>
      </c>
    </row>
    <row r="71" spans="1:9" x14ac:dyDescent="0.25">
      <c r="C71" t="s">
        <v>18</v>
      </c>
      <c r="D71">
        <v>4</v>
      </c>
      <c r="E71" s="119">
        <v>8.4</v>
      </c>
      <c r="F71" s="119">
        <v>11.5</v>
      </c>
      <c r="G71" s="119">
        <v>672</v>
      </c>
      <c r="H71" s="119">
        <v>247.99999999999997</v>
      </c>
      <c r="I71" s="119">
        <v>920</v>
      </c>
    </row>
    <row r="72" spans="1:9" x14ac:dyDescent="0.25">
      <c r="B72" s="145" t="s">
        <v>263</v>
      </c>
      <c r="C72" s="145"/>
      <c r="D72" s="145"/>
      <c r="E72" s="145"/>
      <c r="F72" s="145"/>
      <c r="G72" s="146">
        <v>911.5</v>
      </c>
      <c r="H72" s="146">
        <v>288.5</v>
      </c>
      <c r="I72" s="146">
        <v>1200</v>
      </c>
    </row>
    <row r="73" spans="1:9" x14ac:dyDescent="0.25">
      <c r="B73" t="s">
        <v>271</v>
      </c>
      <c r="C73" t="s">
        <v>26</v>
      </c>
      <c r="D73">
        <v>1</v>
      </c>
      <c r="E73" s="119">
        <v>16</v>
      </c>
      <c r="F73" s="119">
        <v>20</v>
      </c>
      <c r="G73" s="119">
        <v>80</v>
      </c>
      <c r="H73" s="119">
        <v>20</v>
      </c>
      <c r="I73" s="119">
        <v>100</v>
      </c>
    </row>
    <row r="74" spans="1:9" x14ac:dyDescent="0.25">
      <c r="C74" t="s">
        <v>175</v>
      </c>
      <c r="D74">
        <v>1</v>
      </c>
      <c r="E74" s="119">
        <v>6.2</v>
      </c>
      <c r="F74" s="119">
        <v>7.6</v>
      </c>
      <c r="G74" s="119">
        <v>186</v>
      </c>
      <c r="H74" s="119">
        <v>41.999999999999986</v>
      </c>
      <c r="I74" s="119">
        <v>228</v>
      </c>
    </row>
    <row r="75" spans="1:9" x14ac:dyDescent="0.25">
      <c r="C75" t="s">
        <v>261</v>
      </c>
      <c r="D75">
        <v>1</v>
      </c>
      <c r="E75" s="119">
        <v>6.4</v>
      </c>
      <c r="F75" s="119">
        <v>7.7</v>
      </c>
      <c r="G75" s="119">
        <v>1408</v>
      </c>
      <c r="H75" s="119">
        <v>285.99999999999994</v>
      </c>
      <c r="I75" s="119">
        <v>1694</v>
      </c>
    </row>
    <row r="76" spans="1:9" x14ac:dyDescent="0.25">
      <c r="B76" s="145" t="s">
        <v>272</v>
      </c>
      <c r="C76" s="145"/>
      <c r="D76" s="145"/>
      <c r="E76" s="145"/>
      <c r="F76" s="145"/>
      <c r="G76" s="146">
        <v>1674</v>
      </c>
      <c r="H76" s="146">
        <v>347.99999999999994</v>
      </c>
      <c r="I76" s="146">
        <v>2022</v>
      </c>
    </row>
    <row r="77" spans="1:9" x14ac:dyDescent="0.25">
      <c r="A77" s="120" t="s">
        <v>238</v>
      </c>
      <c r="B77" s="120"/>
      <c r="C77" s="120"/>
      <c r="D77" s="120"/>
      <c r="E77" s="120"/>
      <c r="F77" s="120"/>
      <c r="G77" s="121">
        <v>21230.699999999997</v>
      </c>
      <c r="H77" s="121">
        <v>3455.5</v>
      </c>
      <c r="I77" s="121">
        <v>24686.2</v>
      </c>
    </row>
    <row r="78" spans="1:9" x14ac:dyDescent="0.25">
      <c r="A78">
        <v>3</v>
      </c>
      <c r="B78" t="s">
        <v>108</v>
      </c>
      <c r="C78" t="s">
        <v>40</v>
      </c>
      <c r="G78" s="119">
        <v>507.6</v>
      </c>
      <c r="H78" s="119">
        <v>313.19999999999993</v>
      </c>
      <c r="I78" s="119">
        <v>820.8</v>
      </c>
    </row>
    <row r="79" spans="1:9" x14ac:dyDescent="0.25">
      <c r="C79" t="s">
        <v>39</v>
      </c>
      <c r="D79">
        <v>2</v>
      </c>
      <c r="E79" s="119">
        <v>4.7</v>
      </c>
      <c r="F79" s="119">
        <v>7.6</v>
      </c>
      <c r="G79" s="119">
        <v>507.6</v>
      </c>
      <c r="H79" s="119">
        <v>313.19999999999993</v>
      </c>
      <c r="I79" s="119">
        <v>820.8</v>
      </c>
    </row>
    <row r="80" spans="1:9" x14ac:dyDescent="0.25">
      <c r="C80" t="s">
        <v>38</v>
      </c>
      <c r="D80">
        <v>1</v>
      </c>
      <c r="E80" s="119">
        <v>5.05</v>
      </c>
      <c r="F80" s="119">
        <v>7.3</v>
      </c>
      <c r="G80" s="119">
        <v>1111</v>
      </c>
      <c r="H80" s="119">
        <v>495</v>
      </c>
      <c r="I80" s="119">
        <v>1606</v>
      </c>
    </row>
    <row r="81" spans="2:9" x14ac:dyDescent="0.25">
      <c r="C81" t="s">
        <v>63</v>
      </c>
      <c r="D81">
        <v>2</v>
      </c>
      <c r="E81" s="119">
        <v>28</v>
      </c>
      <c r="F81" s="119">
        <v>45</v>
      </c>
      <c r="G81" s="119">
        <v>56</v>
      </c>
      <c r="H81" s="119">
        <v>34</v>
      </c>
      <c r="I81" s="119">
        <v>90</v>
      </c>
    </row>
    <row r="82" spans="2:9" x14ac:dyDescent="0.25">
      <c r="C82" t="s">
        <v>261</v>
      </c>
      <c r="D82">
        <v>2</v>
      </c>
      <c r="E82" s="119">
        <v>6.4</v>
      </c>
      <c r="F82" s="119">
        <v>7.3</v>
      </c>
      <c r="G82" s="119">
        <v>2816</v>
      </c>
      <c r="H82" s="119">
        <v>395.99999999999977</v>
      </c>
      <c r="I82" s="119">
        <v>3212</v>
      </c>
    </row>
    <row r="83" spans="2:9" x14ac:dyDescent="0.25">
      <c r="B83" s="145" t="s">
        <v>245</v>
      </c>
      <c r="C83" s="145"/>
      <c r="D83" s="145"/>
      <c r="E83" s="145"/>
      <c r="F83" s="145"/>
      <c r="G83" s="146">
        <v>4998.2</v>
      </c>
      <c r="H83" s="146">
        <v>1551.3999999999996</v>
      </c>
      <c r="I83" s="146">
        <v>6549.6</v>
      </c>
    </row>
    <row r="84" spans="2:9" x14ac:dyDescent="0.25">
      <c r="B84" t="s">
        <v>84</v>
      </c>
      <c r="C84" t="s">
        <v>26</v>
      </c>
      <c r="D84">
        <v>4</v>
      </c>
      <c r="E84" s="119">
        <v>16</v>
      </c>
      <c r="F84" s="119">
        <v>19</v>
      </c>
      <c r="G84" s="119">
        <v>320</v>
      </c>
      <c r="H84" s="119">
        <v>60</v>
      </c>
      <c r="I84" s="119">
        <v>380</v>
      </c>
    </row>
    <row r="85" spans="2:9" x14ac:dyDescent="0.25">
      <c r="C85" t="s">
        <v>40</v>
      </c>
      <c r="G85" s="119">
        <v>2284.1999999999998</v>
      </c>
      <c r="H85" s="119">
        <v>1166.3999999999999</v>
      </c>
      <c r="I85" s="119">
        <v>3450.6</v>
      </c>
    </row>
    <row r="86" spans="2:9" x14ac:dyDescent="0.25">
      <c r="C86" t="s">
        <v>39</v>
      </c>
      <c r="D86">
        <v>4</v>
      </c>
      <c r="E86" s="119">
        <v>4.7</v>
      </c>
      <c r="F86" s="119">
        <v>7.6</v>
      </c>
      <c r="G86" s="119">
        <v>1015.2</v>
      </c>
      <c r="H86" s="119">
        <v>626.39999999999986</v>
      </c>
      <c r="I86" s="119">
        <v>1641.6</v>
      </c>
    </row>
    <row r="87" spans="2:9" x14ac:dyDescent="0.25">
      <c r="D87">
        <v>7</v>
      </c>
      <c r="E87" s="119">
        <v>4.7</v>
      </c>
      <c r="F87" s="119">
        <v>6.7</v>
      </c>
      <c r="G87" s="119">
        <v>1776.6000000000001</v>
      </c>
      <c r="H87" s="119">
        <v>756</v>
      </c>
      <c r="I87" s="119">
        <v>2532.6000000000004</v>
      </c>
    </row>
    <row r="88" spans="2:9" x14ac:dyDescent="0.25">
      <c r="C88" t="s">
        <v>38</v>
      </c>
      <c r="D88">
        <v>1</v>
      </c>
      <c r="E88" s="119">
        <v>5.05</v>
      </c>
      <c r="F88" s="119">
        <v>6.8</v>
      </c>
      <c r="G88" s="119">
        <v>1111</v>
      </c>
      <c r="H88" s="119">
        <v>385</v>
      </c>
      <c r="I88" s="119">
        <v>1496</v>
      </c>
    </row>
    <row r="89" spans="2:9" x14ac:dyDescent="0.25">
      <c r="C89" t="s">
        <v>261</v>
      </c>
      <c r="D89">
        <v>5</v>
      </c>
      <c r="E89" s="119">
        <v>6.4</v>
      </c>
      <c r="F89" s="119">
        <v>7.4</v>
      </c>
      <c r="G89" s="119">
        <v>7040</v>
      </c>
      <c r="H89" s="119">
        <v>1100</v>
      </c>
      <c r="I89" s="119">
        <v>8140</v>
      </c>
    </row>
    <row r="90" spans="2:9" x14ac:dyDescent="0.25">
      <c r="D90">
        <v>6</v>
      </c>
      <c r="E90" s="119">
        <v>6.4</v>
      </c>
      <c r="F90" s="119">
        <v>6.8</v>
      </c>
      <c r="G90" s="119">
        <v>8448</v>
      </c>
      <c r="H90" s="119">
        <v>527.99999999999932</v>
      </c>
      <c r="I90" s="119">
        <v>8976</v>
      </c>
    </row>
    <row r="91" spans="2:9" x14ac:dyDescent="0.25">
      <c r="C91" t="s">
        <v>292</v>
      </c>
      <c r="D91">
        <v>2</v>
      </c>
      <c r="E91" s="119">
        <v>7.2</v>
      </c>
      <c r="F91" s="119">
        <v>7.8</v>
      </c>
      <c r="G91" s="119">
        <v>3240</v>
      </c>
      <c r="H91" s="119">
        <v>269.99999999999983</v>
      </c>
      <c r="I91" s="119">
        <v>3510</v>
      </c>
    </row>
    <row r="92" spans="2:9" x14ac:dyDescent="0.25">
      <c r="B92" s="145" t="s">
        <v>242</v>
      </c>
      <c r="C92" s="145"/>
      <c r="D92" s="145"/>
      <c r="E92" s="145"/>
      <c r="F92" s="145"/>
      <c r="G92" s="146">
        <v>25235</v>
      </c>
      <c r="H92" s="146">
        <v>4891.7999999999993</v>
      </c>
      <c r="I92" s="146">
        <v>30126.799999999999</v>
      </c>
    </row>
    <row r="93" spans="2:9" x14ac:dyDescent="0.25">
      <c r="B93" t="s">
        <v>112</v>
      </c>
      <c r="C93" t="s">
        <v>26</v>
      </c>
      <c r="D93">
        <v>4</v>
      </c>
      <c r="E93" s="119">
        <v>16</v>
      </c>
      <c r="F93" s="119">
        <v>19</v>
      </c>
      <c r="G93" s="119">
        <v>320</v>
      </c>
      <c r="H93" s="119">
        <v>60</v>
      </c>
      <c r="I93" s="119">
        <v>380</v>
      </c>
    </row>
    <row r="94" spans="2:9" x14ac:dyDescent="0.25">
      <c r="C94" t="s">
        <v>34</v>
      </c>
      <c r="D94">
        <v>5</v>
      </c>
      <c r="E94" s="119">
        <v>1.2</v>
      </c>
      <c r="F94" s="119">
        <v>2.2000000000000002</v>
      </c>
      <c r="G94" s="119">
        <v>150</v>
      </c>
      <c r="H94" s="119">
        <v>125.00000000000003</v>
      </c>
      <c r="I94" s="119">
        <v>275</v>
      </c>
    </row>
    <row r="95" spans="2:9" x14ac:dyDescent="0.25">
      <c r="C95" t="s">
        <v>191</v>
      </c>
      <c r="D95">
        <v>5</v>
      </c>
      <c r="E95" s="119">
        <v>4.7</v>
      </c>
      <c r="F95" s="119">
        <v>7.8</v>
      </c>
      <c r="G95" s="119">
        <v>705</v>
      </c>
      <c r="H95" s="119">
        <v>464.99999999999994</v>
      </c>
      <c r="I95" s="119">
        <v>1170</v>
      </c>
    </row>
    <row r="96" spans="2:9" x14ac:dyDescent="0.25">
      <c r="C96" t="s">
        <v>285</v>
      </c>
      <c r="D96">
        <v>5</v>
      </c>
      <c r="E96" s="119">
        <v>6.4</v>
      </c>
      <c r="F96" s="119">
        <v>7.5</v>
      </c>
      <c r="G96" s="119">
        <v>7040</v>
      </c>
      <c r="H96" s="119">
        <v>1209.9999999999995</v>
      </c>
      <c r="I96" s="119">
        <v>8250</v>
      </c>
    </row>
    <row r="97" spans="2:9" x14ac:dyDescent="0.25">
      <c r="B97" s="145" t="s">
        <v>248</v>
      </c>
      <c r="C97" s="145"/>
      <c r="D97" s="145"/>
      <c r="E97" s="145"/>
      <c r="F97" s="145"/>
      <c r="G97" s="146">
        <v>8215</v>
      </c>
      <c r="H97" s="146">
        <v>1859.9999999999995</v>
      </c>
      <c r="I97" s="146">
        <v>10075</v>
      </c>
    </row>
    <row r="98" spans="2:9" x14ac:dyDescent="0.25">
      <c r="B98" t="s">
        <v>199</v>
      </c>
      <c r="C98" t="s">
        <v>26</v>
      </c>
      <c r="D98">
        <v>3</v>
      </c>
      <c r="E98" s="119">
        <v>16</v>
      </c>
      <c r="F98" s="119">
        <v>20</v>
      </c>
      <c r="G98" s="119">
        <v>0</v>
      </c>
      <c r="H98" s="119">
        <v>0</v>
      </c>
      <c r="I98" s="119">
        <v>0</v>
      </c>
    </row>
    <row r="99" spans="2:9" x14ac:dyDescent="0.25">
      <c r="C99" t="s">
        <v>40</v>
      </c>
      <c r="G99" s="119">
        <v>0</v>
      </c>
      <c r="H99" s="119">
        <v>0</v>
      </c>
      <c r="I99" s="119">
        <v>0</v>
      </c>
    </row>
    <row r="100" spans="2:9" x14ac:dyDescent="0.25">
      <c r="C100" t="s">
        <v>39</v>
      </c>
      <c r="D100">
        <v>2</v>
      </c>
      <c r="E100" s="119">
        <v>4.7</v>
      </c>
      <c r="F100" s="119">
        <v>8.5</v>
      </c>
      <c r="G100" s="119">
        <v>0</v>
      </c>
      <c r="H100" s="119">
        <v>0</v>
      </c>
      <c r="I100" s="119">
        <v>0</v>
      </c>
    </row>
    <row r="101" spans="2:9" x14ac:dyDescent="0.25">
      <c r="C101" t="s">
        <v>18</v>
      </c>
      <c r="D101">
        <v>3</v>
      </c>
      <c r="E101" s="119">
        <v>10.5</v>
      </c>
      <c r="F101" s="119">
        <v>12.3</v>
      </c>
      <c r="G101" s="119">
        <v>0</v>
      </c>
      <c r="H101" s="119">
        <v>0</v>
      </c>
      <c r="I101" s="119">
        <v>0</v>
      </c>
    </row>
    <row r="102" spans="2:9" x14ac:dyDescent="0.25">
      <c r="C102" t="s">
        <v>204</v>
      </c>
      <c r="D102">
        <v>2</v>
      </c>
      <c r="E102" s="119">
        <v>22</v>
      </c>
      <c r="F102" s="119">
        <v>26</v>
      </c>
      <c r="G102" s="119">
        <v>0</v>
      </c>
      <c r="H102" s="119">
        <v>0</v>
      </c>
      <c r="I102" s="119">
        <v>0</v>
      </c>
    </row>
    <row r="103" spans="2:9" x14ac:dyDescent="0.25">
      <c r="C103" t="s">
        <v>63</v>
      </c>
      <c r="D103">
        <v>4</v>
      </c>
      <c r="E103" s="119">
        <v>28</v>
      </c>
      <c r="F103" s="119">
        <v>45</v>
      </c>
      <c r="G103" s="119">
        <v>0</v>
      </c>
      <c r="H103" s="119">
        <v>0</v>
      </c>
      <c r="I103" s="119">
        <v>0</v>
      </c>
    </row>
    <row r="104" spans="2:9" x14ac:dyDescent="0.25">
      <c r="C104" t="s">
        <v>280</v>
      </c>
      <c r="D104">
        <v>2</v>
      </c>
      <c r="E104" s="119">
        <v>305</v>
      </c>
      <c r="F104" s="119">
        <v>380</v>
      </c>
      <c r="G104" s="119">
        <v>0</v>
      </c>
      <c r="H104" s="119">
        <v>0</v>
      </c>
      <c r="I104" s="119">
        <v>0</v>
      </c>
    </row>
    <row r="105" spans="2:9" x14ac:dyDescent="0.25">
      <c r="C105" t="s">
        <v>281</v>
      </c>
      <c r="D105">
        <v>1</v>
      </c>
      <c r="E105" s="119">
        <v>50</v>
      </c>
      <c r="F105" s="119">
        <v>68</v>
      </c>
      <c r="G105" s="119">
        <v>0</v>
      </c>
      <c r="H105" s="119">
        <v>0</v>
      </c>
      <c r="I105" s="119">
        <v>0</v>
      </c>
    </row>
    <row r="106" spans="2:9" x14ac:dyDescent="0.25">
      <c r="C106" t="s">
        <v>282</v>
      </c>
      <c r="D106">
        <v>2</v>
      </c>
      <c r="E106" s="119">
        <v>50</v>
      </c>
      <c r="F106" s="119">
        <v>65</v>
      </c>
      <c r="G106" s="119">
        <v>0</v>
      </c>
      <c r="H106" s="119">
        <v>0</v>
      </c>
      <c r="I106" s="119">
        <v>0</v>
      </c>
    </row>
    <row r="107" spans="2:9" x14ac:dyDescent="0.25">
      <c r="C107" t="s">
        <v>283</v>
      </c>
      <c r="D107">
        <v>1</v>
      </c>
      <c r="E107" s="119">
        <v>28.8</v>
      </c>
      <c r="F107" s="119">
        <v>42</v>
      </c>
      <c r="G107" s="119">
        <v>0</v>
      </c>
      <c r="H107" s="119">
        <v>0</v>
      </c>
      <c r="I107" s="119">
        <v>0</v>
      </c>
    </row>
    <row r="108" spans="2:9" x14ac:dyDescent="0.25">
      <c r="C108" t="s">
        <v>284</v>
      </c>
      <c r="D108">
        <v>1</v>
      </c>
      <c r="E108" s="119">
        <v>42</v>
      </c>
      <c r="F108" s="119">
        <v>60</v>
      </c>
      <c r="G108" s="119">
        <v>0</v>
      </c>
      <c r="H108" s="119">
        <v>0</v>
      </c>
      <c r="I108" s="119">
        <v>0</v>
      </c>
    </row>
    <row r="109" spans="2:9" x14ac:dyDescent="0.25">
      <c r="B109" s="145" t="s">
        <v>251</v>
      </c>
      <c r="C109" s="145"/>
      <c r="D109" s="145"/>
      <c r="E109" s="145"/>
      <c r="F109" s="145"/>
      <c r="G109" s="146">
        <v>0</v>
      </c>
      <c r="H109" s="146">
        <v>0</v>
      </c>
      <c r="I109" s="146">
        <v>0</v>
      </c>
    </row>
    <row r="110" spans="2:9" x14ac:dyDescent="0.25">
      <c r="B110" t="s">
        <v>253</v>
      </c>
      <c r="C110" t="s">
        <v>18</v>
      </c>
      <c r="D110">
        <v>1</v>
      </c>
      <c r="E110" s="119">
        <v>10.5</v>
      </c>
      <c r="F110" s="119">
        <v>12</v>
      </c>
      <c r="G110" s="119">
        <v>210</v>
      </c>
      <c r="H110" s="119">
        <v>30</v>
      </c>
      <c r="I110" s="119">
        <v>240</v>
      </c>
    </row>
    <row r="111" spans="2:9" x14ac:dyDescent="0.25">
      <c r="B111" s="145" t="s">
        <v>254</v>
      </c>
      <c r="C111" s="145"/>
      <c r="D111" s="145"/>
      <c r="E111" s="145"/>
      <c r="F111" s="145"/>
      <c r="G111" s="146">
        <v>210</v>
      </c>
      <c r="H111" s="146">
        <v>30</v>
      </c>
      <c r="I111" s="146">
        <v>240</v>
      </c>
    </row>
    <row r="112" spans="2:9" x14ac:dyDescent="0.25">
      <c r="B112" t="s">
        <v>275</v>
      </c>
      <c r="C112" t="s">
        <v>36</v>
      </c>
      <c r="D112">
        <v>2</v>
      </c>
      <c r="E112" s="119">
        <v>6.6</v>
      </c>
      <c r="F112" s="119">
        <v>6.95</v>
      </c>
      <c r="G112" s="119">
        <v>2904</v>
      </c>
      <c r="H112" s="119">
        <v>154.00000000000023</v>
      </c>
      <c r="I112" s="119">
        <v>3058</v>
      </c>
    </row>
    <row r="113" spans="1:9" x14ac:dyDescent="0.25">
      <c r="C113" t="s">
        <v>261</v>
      </c>
      <c r="D113">
        <v>2</v>
      </c>
      <c r="E113" s="119">
        <v>6.4</v>
      </c>
      <c r="F113" s="119">
        <v>6.95</v>
      </c>
      <c r="G113" s="119">
        <v>2816</v>
      </c>
      <c r="H113" s="119">
        <v>241.99999999999991</v>
      </c>
      <c r="I113" s="119">
        <v>3058</v>
      </c>
    </row>
    <row r="114" spans="1:9" x14ac:dyDescent="0.25">
      <c r="C114" t="s">
        <v>276</v>
      </c>
      <c r="D114">
        <v>3</v>
      </c>
      <c r="E114" s="119">
        <v>5.25</v>
      </c>
      <c r="F114" s="119">
        <v>6.95</v>
      </c>
      <c r="G114" s="119">
        <v>3543.75</v>
      </c>
      <c r="H114" s="119">
        <v>1147.5000000000002</v>
      </c>
      <c r="I114" s="119">
        <v>4691.25</v>
      </c>
    </row>
    <row r="115" spans="1:9" x14ac:dyDescent="0.25">
      <c r="B115" s="145" t="s">
        <v>277</v>
      </c>
      <c r="C115" s="145"/>
      <c r="D115" s="145"/>
      <c r="E115" s="145"/>
      <c r="F115" s="145"/>
      <c r="G115" s="146">
        <v>9263.75</v>
      </c>
      <c r="H115" s="146">
        <v>1543.5000000000005</v>
      </c>
      <c r="I115" s="146">
        <v>10807.25</v>
      </c>
    </row>
    <row r="116" spans="1:9" x14ac:dyDescent="0.25">
      <c r="A116" s="120" t="s">
        <v>278</v>
      </c>
      <c r="B116" s="120"/>
      <c r="C116" s="120"/>
      <c r="D116" s="120"/>
      <c r="E116" s="120"/>
      <c r="F116" s="120"/>
      <c r="G116" s="121">
        <v>47921.95</v>
      </c>
      <c r="H116" s="121">
        <v>9876.6999999999971</v>
      </c>
      <c r="I116" s="121">
        <v>57798.65</v>
      </c>
    </row>
    <row r="117" spans="1:9" x14ac:dyDescent="0.25">
      <c r="A117">
        <v>4</v>
      </c>
      <c r="B117" t="s">
        <v>108</v>
      </c>
      <c r="C117" t="s">
        <v>261</v>
      </c>
      <c r="D117">
        <v>2</v>
      </c>
      <c r="E117" s="119">
        <v>7.5</v>
      </c>
      <c r="F117" s="119">
        <v>7.9</v>
      </c>
      <c r="G117" s="119">
        <v>3300</v>
      </c>
      <c r="H117" s="119">
        <v>176.00000000000017</v>
      </c>
      <c r="I117" s="119">
        <v>3476</v>
      </c>
    </row>
    <row r="118" spans="1:9" x14ac:dyDescent="0.25">
      <c r="C118" t="s">
        <v>302</v>
      </c>
      <c r="D118">
        <v>1</v>
      </c>
      <c r="E118" s="119">
        <v>7.6</v>
      </c>
      <c r="F118" s="119">
        <v>7.9</v>
      </c>
      <c r="G118" s="119">
        <v>1672</v>
      </c>
      <c r="H118" s="119">
        <v>66.000000000000156</v>
      </c>
      <c r="I118" s="119">
        <v>1738.0000000000002</v>
      </c>
    </row>
    <row r="119" spans="1:9" x14ac:dyDescent="0.25">
      <c r="C119" t="s">
        <v>303</v>
      </c>
      <c r="D119">
        <v>5</v>
      </c>
      <c r="E119" s="119">
        <v>7.5</v>
      </c>
      <c r="F119" s="119">
        <v>8.4</v>
      </c>
      <c r="G119" s="119">
        <v>2025</v>
      </c>
      <c r="H119" s="119">
        <v>243.00000000000011</v>
      </c>
      <c r="I119" s="119">
        <v>2268</v>
      </c>
    </row>
    <row r="120" spans="1:9" x14ac:dyDescent="0.25">
      <c r="B120" s="145" t="s">
        <v>245</v>
      </c>
      <c r="C120" s="145"/>
      <c r="D120" s="145"/>
      <c r="E120" s="145"/>
      <c r="F120" s="145"/>
      <c r="G120" s="146">
        <v>6997</v>
      </c>
      <c r="H120" s="146">
        <v>485.00000000000045</v>
      </c>
      <c r="I120" s="146">
        <v>7482</v>
      </c>
    </row>
    <row r="121" spans="1:9" x14ac:dyDescent="0.25">
      <c r="B121" t="s">
        <v>69</v>
      </c>
      <c r="C121" t="s">
        <v>297</v>
      </c>
      <c r="D121">
        <v>2</v>
      </c>
      <c r="E121" s="119">
        <v>11.5</v>
      </c>
      <c r="F121" s="119">
        <v>13</v>
      </c>
      <c r="G121" s="119">
        <v>460</v>
      </c>
      <c r="H121" s="119">
        <v>60</v>
      </c>
      <c r="I121" s="119">
        <v>520</v>
      </c>
    </row>
    <row r="122" spans="1:9" x14ac:dyDescent="0.25">
      <c r="B122" s="145" t="s">
        <v>239</v>
      </c>
      <c r="C122" s="145"/>
      <c r="D122" s="145"/>
      <c r="E122" s="145"/>
      <c r="F122" s="145"/>
      <c r="G122" s="146">
        <v>460</v>
      </c>
      <c r="H122" s="146">
        <v>60</v>
      </c>
      <c r="I122" s="146">
        <v>520</v>
      </c>
    </row>
    <row r="123" spans="1:9" x14ac:dyDescent="0.25">
      <c r="B123" t="s">
        <v>66</v>
      </c>
      <c r="C123" t="s">
        <v>26</v>
      </c>
      <c r="D123">
        <v>5</v>
      </c>
      <c r="E123" s="119">
        <v>16</v>
      </c>
      <c r="F123" s="119">
        <v>20</v>
      </c>
      <c r="G123" s="119">
        <v>400</v>
      </c>
      <c r="H123" s="119">
        <v>100</v>
      </c>
      <c r="I123" s="119">
        <v>500</v>
      </c>
    </row>
    <row r="124" spans="1:9" x14ac:dyDescent="0.25">
      <c r="C124" t="s">
        <v>40</v>
      </c>
      <c r="G124" s="119">
        <v>394.2</v>
      </c>
      <c r="H124" s="119">
        <v>64.800000000000011</v>
      </c>
      <c r="I124" s="119">
        <v>459</v>
      </c>
    </row>
    <row r="125" spans="1:9" x14ac:dyDescent="0.25">
      <c r="C125" t="s">
        <v>36</v>
      </c>
      <c r="D125">
        <v>3</v>
      </c>
      <c r="E125" s="119">
        <v>6.4</v>
      </c>
      <c r="F125" s="119">
        <v>8.1999999999999993</v>
      </c>
      <c r="G125" s="119">
        <v>4224</v>
      </c>
      <c r="H125" s="119">
        <v>1187.9999999999993</v>
      </c>
      <c r="I125" s="119">
        <v>5411.9999999999991</v>
      </c>
    </row>
    <row r="126" spans="1:9" x14ac:dyDescent="0.25">
      <c r="C126" t="s">
        <v>34</v>
      </c>
      <c r="D126">
        <v>5</v>
      </c>
      <c r="E126" s="119">
        <v>1.2</v>
      </c>
      <c r="F126" s="119">
        <v>2</v>
      </c>
      <c r="G126" s="119">
        <v>150</v>
      </c>
      <c r="H126" s="119">
        <v>100</v>
      </c>
      <c r="I126" s="119">
        <v>250</v>
      </c>
    </row>
    <row r="127" spans="1:9" x14ac:dyDescent="0.25">
      <c r="C127" t="s">
        <v>63</v>
      </c>
      <c r="D127">
        <v>2</v>
      </c>
      <c r="E127" s="119">
        <v>28</v>
      </c>
      <c r="F127" s="119">
        <v>45</v>
      </c>
      <c r="G127" s="119">
        <v>56</v>
      </c>
      <c r="H127" s="119">
        <v>34</v>
      </c>
      <c r="I127" s="119">
        <v>90</v>
      </c>
    </row>
    <row r="128" spans="1:9" x14ac:dyDescent="0.25">
      <c r="B128" s="145" t="s">
        <v>240</v>
      </c>
      <c r="C128" s="145"/>
      <c r="D128" s="145"/>
      <c r="E128" s="145"/>
      <c r="F128" s="145"/>
      <c r="G128" s="146">
        <v>5224.2</v>
      </c>
      <c r="H128" s="146">
        <v>1486.7999999999993</v>
      </c>
      <c r="I128" s="146">
        <v>6710.9999999999991</v>
      </c>
    </row>
    <row r="129" spans="1:9" x14ac:dyDescent="0.25">
      <c r="B129" t="s">
        <v>112</v>
      </c>
      <c r="C129" t="s">
        <v>26</v>
      </c>
      <c r="D129">
        <v>2</v>
      </c>
      <c r="E129" s="119">
        <v>16</v>
      </c>
      <c r="F129" s="119">
        <v>19</v>
      </c>
      <c r="G129" s="119">
        <v>160</v>
      </c>
      <c r="H129" s="119">
        <v>30</v>
      </c>
      <c r="I129" s="119">
        <v>190</v>
      </c>
    </row>
    <row r="130" spans="1:9" x14ac:dyDescent="0.25">
      <c r="D130">
        <v>4</v>
      </c>
      <c r="E130" s="119">
        <v>16</v>
      </c>
      <c r="F130" s="119">
        <v>19</v>
      </c>
      <c r="G130" s="119">
        <v>320</v>
      </c>
      <c r="H130" s="119">
        <v>60</v>
      </c>
      <c r="I130" s="119">
        <v>380</v>
      </c>
    </row>
    <row r="131" spans="1:9" x14ac:dyDescent="0.25">
      <c r="C131" t="s">
        <v>17</v>
      </c>
      <c r="D131">
        <v>6</v>
      </c>
      <c r="E131" s="119">
        <v>4.7</v>
      </c>
      <c r="F131" s="119">
        <v>7.8</v>
      </c>
      <c r="G131" s="119">
        <v>1043.4000000000001</v>
      </c>
      <c r="H131" s="119">
        <v>688.19999999999993</v>
      </c>
      <c r="I131" s="119">
        <v>1731.6</v>
      </c>
    </row>
    <row r="132" spans="1:9" x14ac:dyDescent="0.25">
      <c r="C132" t="s">
        <v>34</v>
      </c>
      <c r="D132">
        <v>10</v>
      </c>
      <c r="E132" s="119">
        <v>1.2</v>
      </c>
      <c r="F132" s="119">
        <v>2.2000000000000002</v>
      </c>
      <c r="G132" s="119">
        <v>600</v>
      </c>
      <c r="H132" s="119">
        <v>500.00000000000011</v>
      </c>
      <c r="I132" s="119">
        <v>1100</v>
      </c>
    </row>
    <row r="133" spans="1:9" x14ac:dyDescent="0.25">
      <c r="C133" t="s">
        <v>191</v>
      </c>
      <c r="D133">
        <v>5</v>
      </c>
      <c r="E133" s="119">
        <v>6.2</v>
      </c>
      <c r="F133" s="119">
        <v>8.1999999999999993</v>
      </c>
      <c r="G133" s="119">
        <v>930</v>
      </c>
      <c r="H133" s="119">
        <v>299.99999999999989</v>
      </c>
      <c r="I133" s="119">
        <v>1230</v>
      </c>
    </row>
    <row r="134" spans="1:9" x14ac:dyDescent="0.25">
      <c r="C134" t="s">
        <v>285</v>
      </c>
      <c r="D134">
        <v>5</v>
      </c>
      <c r="E134" s="119">
        <v>7.5</v>
      </c>
      <c r="F134" s="119">
        <v>7.9</v>
      </c>
      <c r="G134" s="119">
        <v>16500</v>
      </c>
      <c r="H134" s="119">
        <v>880.00000000000091</v>
      </c>
      <c r="I134" s="119">
        <v>17380</v>
      </c>
    </row>
    <row r="135" spans="1:9" x14ac:dyDescent="0.25">
      <c r="C135" t="s">
        <v>295</v>
      </c>
      <c r="D135">
        <v>1</v>
      </c>
      <c r="E135" s="119">
        <v>29</v>
      </c>
      <c r="F135" s="119">
        <v>36</v>
      </c>
      <c r="G135" s="119">
        <v>290</v>
      </c>
      <c r="H135" s="119">
        <v>70</v>
      </c>
      <c r="I135" s="119">
        <v>360</v>
      </c>
    </row>
    <row r="136" spans="1:9" x14ac:dyDescent="0.25">
      <c r="D136">
        <v>2</v>
      </c>
      <c r="E136" s="119">
        <v>29</v>
      </c>
      <c r="F136" s="119">
        <v>36</v>
      </c>
      <c r="G136" s="119">
        <v>580</v>
      </c>
      <c r="H136" s="119">
        <v>140</v>
      </c>
      <c r="I136" s="119">
        <v>720</v>
      </c>
    </row>
    <row r="137" spans="1:9" x14ac:dyDescent="0.25">
      <c r="C137" t="s">
        <v>296</v>
      </c>
      <c r="D137">
        <v>4</v>
      </c>
      <c r="E137" s="119">
        <v>42</v>
      </c>
      <c r="F137" s="119">
        <v>55</v>
      </c>
      <c r="G137" s="119">
        <v>168</v>
      </c>
      <c r="H137" s="119">
        <v>52</v>
      </c>
      <c r="I137" s="119">
        <v>220</v>
      </c>
    </row>
    <row r="138" spans="1:9" x14ac:dyDescent="0.25">
      <c r="C138" t="s">
        <v>321</v>
      </c>
      <c r="D138">
        <v>1</v>
      </c>
      <c r="E138" s="119">
        <v>21.333300000000001</v>
      </c>
      <c r="F138" s="119">
        <v>25</v>
      </c>
      <c r="G138" s="119">
        <v>319.99950000000001</v>
      </c>
      <c r="H138" s="119">
        <v>55.000499999999981</v>
      </c>
      <c r="I138" s="119">
        <v>375</v>
      </c>
    </row>
    <row r="139" spans="1:9" x14ac:dyDescent="0.25">
      <c r="B139" s="145" t="s">
        <v>248</v>
      </c>
      <c r="C139" s="145"/>
      <c r="D139" s="145"/>
      <c r="E139" s="145"/>
      <c r="F139" s="145"/>
      <c r="G139" s="146">
        <v>20911.399500000003</v>
      </c>
      <c r="H139" s="146">
        <v>2775.2005000000008</v>
      </c>
      <c r="I139" s="146">
        <v>23686.6</v>
      </c>
    </row>
    <row r="140" spans="1:9" x14ac:dyDescent="0.25">
      <c r="B140" t="s">
        <v>271</v>
      </c>
      <c r="C140" t="s">
        <v>26</v>
      </c>
      <c r="D140">
        <v>1</v>
      </c>
      <c r="E140" s="119">
        <v>16</v>
      </c>
      <c r="F140" s="119">
        <v>20</v>
      </c>
      <c r="G140" s="119">
        <v>80</v>
      </c>
      <c r="H140" s="119">
        <v>20</v>
      </c>
      <c r="I140" s="119">
        <v>100</v>
      </c>
    </row>
    <row r="141" spans="1:9" x14ac:dyDescent="0.25">
      <c r="C141" t="s">
        <v>175</v>
      </c>
      <c r="D141">
        <v>1</v>
      </c>
      <c r="E141" s="119">
        <v>6.2</v>
      </c>
      <c r="F141" s="119">
        <v>8.5</v>
      </c>
      <c r="G141" s="119">
        <v>186</v>
      </c>
      <c r="H141" s="119">
        <v>69</v>
      </c>
      <c r="I141" s="119">
        <v>255</v>
      </c>
    </row>
    <row r="142" spans="1:9" x14ac:dyDescent="0.25">
      <c r="C142" t="s">
        <v>261</v>
      </c>
      <c r="D142">
        <v>1</v>
      </c>
      <c r="E142" s="119">
        <v>7.5</v>
      </c>
      <c r="F142" s="119">
        <v>8.5</v>
      </c>
      <c r="G142" s="119">
        <v>1650</v>
      </c>
      <c r="H142" s="119">
        <v>220</v>
      </c>
      <c r="I142" s="119">
        <v>1870</v>
      </c>
    </row>
    <row r="143" spans="1:9" x14ac:dyDescent="0.25">
      <c r="B143" s="145" t="s">
        <v>272</v>
      </c>
      <c r="C143" s="145"/>
      <c r="D143" s="145"/>
      <c r="E143" s="145"/>
      <c r="F143" s="145"/>
      <c r="G143" s="146">
        <v>1916</v>
      </c>
      <c r="H143" s="146">
        <v>309</v>
      </c>
      <c r="I143" s="146">
        <v>2225</v>
      </c>
    </row>
    <row r="144" spans="1:9" x14ac:dyDescent="0.25">
      <c r="A144" s="120" t="s">
        <v>298</v>
      </c>
      <c r="B144" s="120"/>
      <c r="C144" s="120"/>
      <c r="D144" s="120"/>
      <c r="E144" s="120"/>
      <c r="F144" s="120"/>
      <c r="G144" s="121">
        <v>35508.599499999997</v>
      </c>
      <c r="H144" s="121">
        <v>5116.0005000000001</v>
      </c>
      <c r="I144" s="121">
        <v>40624.6</v>
      </c>
    </row>
    <row r="145" spans="1:9" x14ac:dyDescent="0.25">
      <c r="A145">
        <v>5</v>
      </c>
      <c r="B145" t="s">
        <v>64</v>
      </c>
      <c r="C145" t="s">
        <v>26</v>
      </c>
      <c r="D145">
        <v>1</v>
      </c>
      <c r="E145" s="119">
        <v>16</v>
      </c>
      <c r="F145" s="119">
        <v>20</v>
      </c>
      <c r="G145" s="119">
        <v>80</v>
      </c>
      <c r="H145" s="119">
        <v>20</v>
      </c>
      <c r="I145" s="119">
        <v>100</v>
      </c>
    </row>
    <row r="146" spans="1:9" x14ac:dyDescent="0.25">
      <c r="C146" t="s">
        <v>36</v>
      </c>
      <c r="D146">
        <v>1</v>
      </c>
      <c r="E146" s="119">
        <v>6.4</v>
      </c>
      <c r="F146" s="119">
        <v>8.3000000000000007</v>
      </c>
      <c r="G146" s="119">
        <v>1408</v>
      </c>
      <c r="H146" s="119">
        <v>418.00000000000006</v>
      </c>
      <c r="I146" s="119">
        <v>1826</v>
      </c>
    </row>
    <row r="147" spans="1:9" x14ac:dyDescent="0.25">
      <c r="E147" s="119">
        <v>7.6</v>
      </c>
      <c r="F147" s="119">
        <v>8.3000000000000007</v>
      </c>
      <c r="G147" s="119">
        <v>1672</v>
      </c>
      <c r="H147" s="119">
        <v>154.00000000000023</v>
      </c>
      <c r="I147" s="119">
        <v>1826.0000000000002</v>
      </c>
    </row>
    <row r="148" spans="1:9" x14ac:dyDescent="0.25">
      <c r="C148" t="s">
        <v>326</v>
      </c>
      <c r="D148">
        <v>1</v>
      </c>
      <c r="E148" s="119">
        <v>42</v>
      </c>
      <c r="F148" s="119">
        <v>50</v>
      </c>
      <c r="G148" s="119">
        <v>42</v>
      </c>
      <c r="H148" s="119">
        <v>8</v>
      </c>
      <c r="I148" s="119">
        <v>50</v>
      </c>
    </row>
    <row r="149" spans="1:9" x14ac:dyDescent="0.25">
      <c r="B149" s="145" t="s">
        <v>243</v>
      </c>
      <c r="C149" s="145"/>
      <c r="D149" s="145"/>
      <c r="E149" s="145"/>
      <c r="F149" s="145"/>
      <c r="G149" s="146">
        <v>3202</v>
      </c>
      <c r="H149" s="146">
        <v>600.00000000000023</v>
      </c>
      <c r="I149" s="146">
        <v>3802</v>
      </c>
    </row>
    <row r="150" spans="1:9" x14ac:dyDescent="0.25">
      <c r="B150" t="s">
        <v>69</v>
      </c>
      <c r="C150" t="s">
        <v>36</v>
      </c>
      <c r="D150">
        <v>1</v>
      </c>
      <c r="E150" s="119">
        <v>6.4</v>
      </c>
      <c r="F150" s="119">
        <v>8.3000000000000007</v>
      </c>
      <c r="G150" s="119">
        <v>1408</v>
      </c>
      <c r="H150" s="119">
        <v>418.00000000000006</v>
      </c>
      <c r="I150" s="119">
        <v>1826</v>
      </c>
    </row>
    <row r="151" spans="1:9" x14ac:dyDescent="0.25">
      <c r="C151" t="s">
        <v>175</v>
      </c>
      <c r="D151">
        <v>4</v>
      </c>
      <c r="E151" s="119">
        <v>6.4</v>
      </c>
      <c r="F151" s="119">
        <v>8.5</v>
      </c>
      <c r="G151" s="119">
        <v>768</v>
      </c>
      <c r="H151" s="119">
        <v>251.99999999999994</v>
      </c>
      <c r="I151" s="119">
        <v>1020</v>
      </c>
    </row>
    <row r="152" spans="1:9" x14ac:dyDescent="0.25">
      <c r="B152" s="145" t="s">
        <v>239</v>
      </c>
      <c r="C152" s="145"/>
      <c r="D152" s="145"/>
      <c r="E152" s="145"/>
      <c r="F152" s="145"/>
      <c r="G152" s="146">
        <v>2176</v>
      </c>
      <c r="H152" s="146">
        <v>670</v>
      </c>
      <c r="I152" s="146">
        <v>2846</v>
      </c>
    </row>
    <row r="153" spans="1:9" x14ac:dyDescent="0.25">
      <c r="B153" t="s">
        <v>66</v>
      </c>
      <c r="C153" t="s">
        <v>26</v>
      </c>
      <c r="D153">
        <v>5</v>
      </c>
      <c r="E153" s="119">
        <v>16</v>
      </c>
      <c r="F153" s="119">
        <v>20</v>
      </c>
      <c r="G153" s="119">
        <v>400</v>
      </c>
      <c r="H153" s="119">
        <v>100</v>
      </c>
      <c r="I153" s="119">
        <v>500</v>
      </c>
    </row>
    <row r="154" spans="1:9" x14ac:dyDescent="0.25">
      <c r="C154" t="s">
        <v>36</v>
      </c>
      <c r="D154">
        <v>3</v>
      </c>
      <c r="E154" s="119">
        <v>7.6</v>
      </c>
      <c r="F154" s="119">
        <v>8.5</v>
      </c>
      <c r="G154" s="119">
        <v>5016</v>
      </c>
      <c r="H154" s="119">
        <v>594.00000000000023</v>
      </c>
      <c r="I154" s="119">
        <v>5610</v>
      </c>
    </row>
    <row r="155" spans="1:9" x14ac:dyDescent="0.25">
      <c r="C155" t="s">
        <v>34</v>
      </c>
      <c r="D155">
        <v>5</v>
      </c>
      <c r="E155" s="119">
        <v>1.2</v>
      </c>
      <c r="F155" s="119">
        <v>2</v>
      </c>
      <c r="G155" s="119">
        <v>150</v>
      </c>
      <c r="H155" s="119">
        <v>100</v>
      </c>
      <c r="I155" s="119">
        <v>250</v>
      </c>
    </row>
    <row r="156" spans="1:9" x14ac:dyDescent="0.25">
      <c r="C156" t="s">
        <v>63</v>
      </c>
      <c r="D156">
        <v>2</v>
      </c>
      <c r="E156" s="119">
        <v>28</v>
      </c>
      <c r="F156" s="119">
        <v>45</v>
      </c>
      <c r="G156" s="119">
        <v>56</v>
      </c>
      <c r="H156" s="119">
        <v>34</v>
      </c>
      <c r="I156" s="119">
        <v>90</v>
      </c>
    </row>
    <row r="157" spans="1:9" x14ac:dyDescent="0.25">
      <c r="B157" s="145" t="s">
        <v>240</v>
      </c>
      <c r="C157" s="145"/>
      <c r="D157" s="145"/>
      <c r="E157" s="145"/>
      <c r="F157" s="145"/>
      <c r="G157" s="146">
        <v>5622</v>
      </c>
      <c r="H157" s="146">
        <v>828.00000000000023</v>
      </c>
      <c r="I157" s="146">
        <v>6450</v>
      </c>
    </row>
    <row r="158" spans="1:9" x14ac:dyDescent="0.25">
      <c r="B158" t="s">
        <v>84</v>
      </c>
      <c r="C158" t="s">
        <v>40</v>
      </c>
      <c r="G158" s="119">
        <v>1576.8</v>
      </c>
      <c r="H158" s="119">
        <v>237.60000000000011</v>
      </c>
      <c r="I158" s="119">
        <v>1814.4</v>
      </c>
    </row>
    <row r="159" spans="1:9" x14ac:dyDescent="0.25">
      <c r="C159" t="s">
        <v>261</v>
      </c>
      <c r="D159">
        <v>5</v>
      </c>
      <c r="E159" s="119">
        <v>7.5</v>
      </c>
      <c r="F159" s="119">
        <v>7.9</v>
      </c>
      <c r="G159" s="119">
        <v>8250</v>
      </c>
      <c r="H159" s="119">
        <v>440.00000000000045</v>
      </c>
      <c r="I159" s="119">
        <v>8690</v>
      </c>
    </row>
    <row r="160" spans="1:9" x14ac:dyDescent="0.25">
      <c r="C160" t="s">
        <v>302</v>
      </c>
      <c r="D160">
        <v>1</v>
      </c>
      <c r="E160" s="119">
        <v>7.6</v>
      </c>
      <c r="F160" s="119">
        <v>7.8</v>
      </c>
      <c r="G160" s="119">
        <v>1672</v>
      </c>
      <c r="H160" s="119">
        <v>44.000000000000043</v>
      </c>
      <c r="I160" s="119">
        <v>1716</v>
      </c>
    </row>
    <row r="161" spans="1:9" x14ac:dyDescent="0.25">
      <c r="C161" t="s">
        <v>303</v>
      </c>
      <c r="D161">
        <v>4</v>
      </c>
      <c r="E161" s="119">
        <v>7.5</v>
      </c>
      <c r="F161" s="119">
        <v>8.4</v>
      </c>
      <c r="G161" s="119">
        <v>1620</v>
      </c>
      <c r="H161" s="119">
        <v>194.40000000000009</v>
      </c>
      <c r="I161" s="119">
        <v>1814.4</v>
      </c>
    </row>
    <row r="162" spans="1:9" x14ac:dyDescent="0.25">
      <c r="B162" s="145" t="s">
        <v>242</v>
      </c>
      <c r="C162" s="145"/>
      <c r="D162" s="145"/>
      <c r="E162" s="145"/>
      <c r="F162" s="145"/>
      <c r="G162" s="146">
        <v>13118.8</v>
      </c>
      <c r="H162" s="146">
        <v>916.00000000000068</v>
      </c>
      <c r="I162" s="146">
        <v>14034.8</v>
      </c>
    </row>
    <row r="163" spans="1:9" x14ac:dyDescent="0.25">
      <c r="B163" t="s">
        <v>199</v>
      </c>
      <c r="C163" t="s">
        <v>26</v>
      </c>
      <c r="D163">
        <v>1</v>
      </c>
      <c r="E163" s="119">
        <v>16</v>
      </c>
      <c r="F163" s="119">
        <v>20</v>
      </c>
      <c r="G163" s="119">
        <v>80</v>
      </c>
      <c r="H163" s="119">
        <v>20</v>
      </c>
      <c r="I163" s="119">
        <v>100</v>
      </c>
    </row>
    <row r="164" spans="1:9" x14ac:dyDescent="0.25">
      <c r="C164" t="s">
        <v>40</v>
      </c>
      <c r="G164" s="119">
        <v>253.8</v>
      </c>
      <c r="H164" s="119">
        <v>205.2</v>
      </c>
      <c r="I164" s="119">
        <v>459</v>
      </c>
    </row>
    <row r="165" spans="1:9" x14ac:dyDescent="0.25">
      <c r="C165" t="s">
        <v>39</v>
      </c>
      <c r="D165">
        <v>1</v>
      </c>
      <c r="E165" s="119">
        <v>4.7</v>
      </c>
      <c r="F165" s="119">
        <v>8.5</v>
      </c>
      <c r="G165" s="119">
        <v>253.8</v>
      </c>
      <c r="H165" s="119">
        <v>205.2</v>
      </c>
      <c r="I165" s="119">
        <v>459</v>
      </c>
    </row>
    <row r="166" spans="1:9" x14ac:dyDescent="0.25">
      <c r="C166" t="s">
        <v>18</v>
      </c>
      <c r="D166">
        <v>1</v>
      </c>
      <c r="E166" s="119">
        <v>10.5</v>
      </c>
      <c r="F166" s="119">
        <v>12.3</v>
      </c>
      <c r="G166" s="119">
        <v>210</v>
      </c>
      <c r="H166" s="119">
        <v>36.000000000000014</v>
      </c>
      <c r="I166" s="119">
        <v>246</v>
      </c>
    </row>
    <row r="167" spans="1:9" x14ac:dyDescent="0.25">
      <c r="C167" t="s">
        <v>36</v>
      </c>
      <c r="D167">
        <v>1</v>
      </c>
      <c r="E167" s="119">
        <v>7.6</v>
      </c>
      <c r="F167" s="119">
        <v>8.5</v>
      </c>
      <c r="G167" s="119">
        <v>1672</v>
      </c>
      <c r="H167" s="119">
        <v>198.00000000000009</v>
      </c>
      <c r="I167" s="119">
        <v>1870</v>
      </c>
    </row>
    <row r="168" spans="1:9" x14ac:dyDescent="0.25">
      <c r="C168" t="s">
        <v>34</v>
      </c>
      <c r="D168">
        <v>1</v>
      </c>
      <c r="E168" s="119">
        <v>1.2</v>
      </c>
      <c r="F168" s="119">
        <v>2.2000000000000002</v>
      </c>
      <c r="G168" s="119">
        <v>30</v>
      </c>
      <c r="H168" s="119">
        <v>25.000000000000007</v>
      </c>
      <c r="I168" s="119">
        <v>55.000000000000007</v>
      </c>
    </row>
    <row r="169" spans="1:9" x14ac:dyDescent="0.25">
      <c r="C169" t="s">
        <v>63</v>
      </c>
      <c r="D169">
        <v>2</v>
      </c>
      <c r="E169" s="119">
        <v>28</v>
      </c>
      <c r="F169" s="119">
        <v>45</v>
      </c>
      <c r="G169" s="119">
        <v>56</v>
      </c>
      <c r="H169" s="119">
        <v>34</v>
      </c>
      <c r="I169" s="119">
        <v>90</v>
      </c>
    </row>
    <row r="170" spans="1:9" x14ac:dyDescent="0.25">
      <c r="C170" t="s">
        <v>280</v>
      </c>
      <c r="D170">
        <v>1</v>
      </c>
      <c r="E170" s="119">
        <v>305</v>
      </c>
      <c r="F170" s="119">
        <v>380</v>
      </c>
      <c r="G170" s="119">
        <v>305</v>
      </c>
      <c r="H170" s="119">
        <v>75</v>
      </c>
      <c r="I170" s="119">
        <v>380</v>
      </c>
    </row>
    <row r="171" spans="1:9" x14ac:dyDescent="0.25">
      <c r="C171" t="s">
        <v>281</v>
      </c>
      <c r="D171">
        <v>1</v>
      </c>
      <c r="E171" s="119">
        <v>50</v>
      </c>
      <c r="F171" s="119">
        <v>68</v>
      </c>
      <c r="G171" s="119">
        <v>50</v>
      </c>
      <c r="H171" s="119">
        <v>18</v>
      </c>
      <c r="I171" s="119">
        <v>68</v>
      </c>
    </row>
    <row r="172" spans="1:9" x14ac:dyDescent="0.25">
      <c r="C172" t="s">
        <v>282</v>
      </c>
      <c r="D172">
        <v>2</v>
      </c>
      <c r="E172" s="119">
        <v>50</v>
      </c>
      <c r="F172" s="119">
        <v>65</v>
      </c>
      <c r="G172" s="119">
        <v>100</v>
      </c>
      <c r="H172" s="119">
        <v>30</v>
      </c>
      <c r="I172" s="119">
        <v>130</v>
      </c>
    </row>
    <row r="173" spans="1:9" x14ac:dyDescent="0.25">
      <c r="C173" t="s">
        <v>283</v>
      </c>
      <c r="D173">
        <v>1</v>
      </c>
      <c r="E173" s="119">
        <v>28.8</v>
      </c>
      <c r="F173" s="119">
        <v>42</v>
      </c>
      <c r="G173" s="119">
        <v>28.8</v>
      </c>
      <c r="H173" s="119">
        <v>13.2</v>
      </c>
      <c r="I173" s="119">
        <v>42</v>
      </c>
    </row>
    <row r="174" spans="1:9" x14ac:dyDescent="0.25">
      <c r="C174" t="s">
        <v>284</v>
      </c>
      <c r="D174">
        <v>1</v>
      </c>
      <c r="E174" s="119">
        <v>54</v>
      </c>
      <c r="F174" s="119">
        <v>60</v>
      </c>
      <c r="G174" s="119">
        <v>54</v>
      </c>
      <c r="H174" s="119">
        <v>6</v>
      </c>
      <c r="I174" s="119">
        <v>60</v>
      </c>
    </row>
    <row r="175" spans="1:9" x14ac:dyDescent="0.25">
      <c r="B175" s="145" t="s">
        <v>251</v>
      </c>
      <c r="C175" s="145"/>
      <c r="D175" s="145"/>
      <c r="E175" s="145"/>
      <c r="F175" s="145"/>
      <c r="G175" s="146">
        <v>3093.4</v>
      </c>
      <c r="H175" s="146">
        <v>865.60000000000014</v>
      </c>
      <c r="I175" s="146">
        <v>3959</v>
      </c>
    </row>
    <row r="176" spans="1:9" x14ac:dyDescent="0.25">
      <c r="A176" s="120" t="s">
        <v>327</v>
      </c>
      <c r="B176" s="120"/>
      <c r="C176" s="120"/>
      <c r="D176" s="120"/>
      <c r="E176" s="120"/>
      <c r="F176" s="120"/>
      <c r="G176" s="121">
        <v>27212.199999999997</v>
      </c>
      <c r="H176" s="121">
        <v>3879.6000000000004</v>
      </c>
      <c r="I176" s="121">
        <v>31091.800000000003</v>
      </c>
    </row>
    <row r="177" spans="1:9" x14ac:dyDescent="0.25">
      <c r="A177">
        <v>6</v>
      </c>
      <c r="B177" t="s">
        <v>108</v>
      </c>
      <c r="C177" t="s">
        <v>18</v>
      </c>
      <c r="D177">
        <v>3</v>
      </c>
      <c r="E177" s="119">
        <v>10.5</v>
      </c>
      <c r="F177" s="119">
        <v>11.5</v>
      </c>
      <c r="G177" s="119">
        <v>630</v>
      </c>
      <c r="H177" s="119">
        <v>60</v>
      </c>
      <c r="I177" s="119">
        <v>690</v>
      </c>
    </row>
    <row r="178" spans="1:9" x14ac:dyDescent="0.25">
      <c r="C178" t="s">
        <v>334</v>
      </c>
      <c r="D178">
        <v>3</v>
      </c>
      <c r="E178" s="119">
        <v>7.7</v>
      </c>
      <c r="F178" s="119">
        <v>8.5</v>
      </c>
      <c r="G178" s="119">
        <v>1386</v>
      </c>
      <c r="H178" s="119">
        <v>143.99999999999994</v>
      </c>
      <c r="I178" s="119">
        <v>1530</v>
      </c>
    </row>
    <row r="179" spans="1:9" x14ac:dyDescent="0.25">
      <c r="C179" t="s">
        <v>335</v>
      </c>
      <c r="D179">
        <v>1</v>
      </c>
      <c r="E179" s="119">
        <v>4.7</v>
      </c>
      <c r="F179" s="119">
        <v>8.5</v>
      </c>
      <c r="G179" s="119">
        <v>253.8</v>
      </c>
      <c r="H179" s="119">
        <v>205.2</v>
      </c>
      <c r="I179" s="119">
        <v>459</v>
      </c>
    </row>
    <row r="180" spans="1:9" x14ac:dyDescent="0.25">
      <c r="D180">
        <v>4</v>
      </c>
      <c r="E180" s="119">
        <v>7.3</v>
      </c>
      <c r="F180" s="119">
        <v>8.5</v>
      </c>
      <c r="G180" s="119">
        <v>1576.8</v>
      </c>
      <c r="H180" s="119">
        <v>259.20000000000005</v>
      </c>
      <c r="I180" s="119">
        <v>1836</v>
      </c>
    </row>
    <row r="181" spans="1:9" x14ac:dyDescent="0.25">
      <c r="B181" s="145" t="s">
        <v>245</v>
      </c>
      <c r="C181" s="145"/>
      <c r="D181" s="145"/>
      <c r="E181" s="145"/>
      <c r="F181" s="145"/>
      <c r="G181" s="146">
        <v>3846.6000000000004</v>
      </c>
      <c r="H181" s="146">
        <v>668.4</v>
      </c>
      <c r="I181" s="146">
        <v>4515</v>
      </c>
    </row>
    <row r="182" spans="1:9" x14ac:dyDescent="0.25">
      <c r="B182" t="s">
        <v>69</v>
      </c>
      <c r="C182" t="s">
        <v>26</v>
      </c>
      <c r="D182">
        <v>2</v>
      </c>
      <c r="E182" s="119">
        <v>15.5</v>
      </c>
      <c r="F182" s="119">
        <v>18.5</v>
      </c>
      <c r="G182" s="119">
        <v>155</v>
      </c>
      <c r="H182" s="119">
        <v>30</v>
      </c>
      <c r="I182" s="119">
        <v>185</v>
      </c>
    </row>
    <row r="183" spans="1:9" x14ac:dyDescent="0.25">
      <c r="C183" t="s">
        <v>17</v>
      </c>
      <c r="D183">
        <v>3</v>
      </c>
      <c r="E183" s="119">
        <v>4.7</v>
      </c>
      <c r="F183" s="119">
        <v>6.5</v>
      </c>
      <c r="G183" s="119">
        <v>521.70000000000005</v>
      </c>
      <c r="H183" s="119">
        <v>198.29999999999998</v>
      </c>
      <c r="I183" s="119">
        <v>720</v>
      </c>
    </row>
    <row r="184" spans="1:9" x14ac:dyDescent="0.25">
      <c r="C184" t="s">
        <v>16</v>
      </c>
      <c r="D184">
        <v>1</v>
      </c>
      <c r="E184" s="119">
        <v>5.45</v>
      </c>
      <c r="F184" s="119">
        <v>6.8</v>
      </c>
      <c r="G184" s="119">
        <v>1226.25</v>
      </c>
      <c r="H184" s="119">
        <v>303.74999999999994</v>
      </c>
      <c r="I184" s="119">
        <v>1530</v>
      </c>
    </row>
    <row r="185" spans="1:9" x14ac:dyDescent="0.25">
      <c r="C185" t="s">
        <v>75</v>
      </c>
      <c r="D185">
        <v>2</v>
      </c>
      <c r="E185" s="119">
        <v>8.8000000000000007</v>
      </c>
      <c r="F185" s="119">
        <v>12</v>
      </c>
      <c r="G185" s="119">
        <v>352</v>
      </c>
      <c r="H185" s="119">
        <v>127.99999999999997</v>
      </c>
      <c r="I185" s="119">
        <v>480</v>
      </c>
    </row>
    <row r="186" spans="1:9" x14ac:dyDescent="0.25">
      <c r="B186" s="145" t="s">
        <v>239</v>
      </c>
      <c r="C186" s="145"/>
      <c r="D186" s="145"/>
      <c r="E186" s="145"/>
      <c r="F186" s="145"/>
      <c r="G186" s="146">
        <v>2254.9499999999998</v>
      </c>
      <c r="H186" s="146">
        <v>660.05</v>
      </c>
      <c r="I186" s="146">
        <v>2915</v>
      </c>
    </row>
    <row r="187" spans="1:9" x14ac:dyDescent="0.25">
      <c r="B187" t="s">
        <v>66</v>
      </c>
      <c r="C187" t="s">
        <v>26</v>
      </c>
      <c r="D187">
        <v>2</v>
      </c>
      <c r="E187" s="119">
        <v>15.5</v>
      </c>
      <c r="F187" s="119">
        <v>18.5</v>
      </c>
      <c r="G187" s="119">
        <v>155</v>
      </c>
      <c r="H187" s="119">
        <v>30</v>
      </c>
      <c r="I187" s="119">
        <v>185</v>
      </c>
    </row>
    <row r="188" spans="1:9" x14ac:dyDescent="0.25">
      <c r="C188" t="s">
        <v>16</v>
      </c>
      <c r="D188">
        <v>1</v>
      </c>
      <c r="E188" s="119">
        <v>5.45</v>
      </c>
      <c r="F188" s="119">
        <v>7.3</v>
      </c>
      <c r="G188" s="119">
        <v>1226.25</v>
      </c>
      <c r="H188" s="119">
        <v>416.24999999999994</v>
      </c>
      <c r="I188" s="119">
        <v>1642.5</v>
      </c>
    </row>
    <row r="189" spans="1:9" x14ac:dyDescent="0.25">
      <c r="B189" s="145" t="s">
        <v>240</v>
      </c>
      <c r="C189" s="145"/>
      <c r="D189" s="145"/>
      <c r="E189" s="145"/>
      <c r="F189" s="145"/>
      <c r="G189" s="146">
        <v>1381.25</v>
      </c>
      <c r="H189" s="146">
        <v>446.24999999999994</v>
      </c>
      <c r="I189" s="146">
        <v>1827.5</v>
      </c>
    </row>
    <row r="190" spans="1:9" x14ac:dyDescent="0.25">
      <c r="B190" t="s">
        <v>78</v>
      </c>
      <c r="C190" t="s">
        <v>16</v>
      </c>
      <c r="D190">
        <v>1</v>
      </c>
      <c r="E190" s="119">
        <v>5.45</v>
      </c>
      <c r="F190" s="119">
        <v>6.2</v>
      </c>
      <c r="G190" s="119">
        <v>1226.25</v>
      </c>
      <c r="H190" s="119">
        <v>168.75</v>
      </c>
      <c r="I190" s="119">
        <v>1395</v>
      </c>
    </row>
    <row r="191" spans="1:9" x14ac:dyDescent="0.25">
      <c r="C191" t="s">
        <v>19</v>
      </c>
      <c r="D191">
        <v>1</v>
      </c>
      <c r="E191" s="119">
        <v>2.94</v>
      </c>
      <c r="F191" s="119">
        <v>4.2</v>
      </c>
      <c r="G191" s="119">
        <v>470.4</v>
      </c>
      <c r="H191" s="119">
        <v>201.60000000000002</v>
      </c>
      <c r="I191" s="119">
        <v>672</v>
      </c>
    </row>
    <row r="192" spans="1:9" x14ac:dyDescent="0.25">
      <c r="B192" s="145" t="s">
        <v>241</v>
      </c>
      <c r="C192" s="145"/>
      <c r="D192" s="145"/>
      <c r="E192" s="145"/>
      <c r="F192" s="145"/>
      <c r="G192" s="146">
        <v>1696.65</v>
      </c>
      <c r="H192" s="146">
        <v>370.35</v>
      </c>
      <c r="I192" s="146">
        <v>2067</v>
      </c>
    </row>
    <row r="193" spans="1:9" x14ac:dyDescent="0.25">
      <c r="B193" t="s">
        <v>112</v>
      </c>
      <c r="C193" t="s">
        <v>26</v>
      </c>
      <c r="D193">
        <v>4</v>
      </c>
      <c r="E193" s="119">
        <v>16</v>
      </c>
      <c r="F193" s="119">
        <v>19</v>
      </c>
      <c r="G193" s="119">
        <v>320</v>
      </c>
      <c r="H193" s="119">
        <v>60</v>
      </c>
      <c r="I193" s="119">
        <v>380</v>
      </c>
    </row>
    <row r="194" spans="1:9" x14ac:dyDescent="0.25">
      <c r="C194" t="s">
        <v>34</v>
      </c>
      <c r="D194">
        <v>10</v>
      </c>
      <c r="E194" s="119">
        <v>1.2</v>
      </c>
      <c r="F194" s="119">
        <v>2.2000000000000002</v>
      </c>
      <c r="G194" s="119">
        <v>300</v>
      </c>
      <c r="H194" s="119">
        <v>250.00000000000006</v>
      </c>
      <c r="I194" s="119">
        <v>550</v>
      </c>
    </row>
    <row r="195" spans="1:9" x14ac:dyDescent="0.25">
      <c r="C195" t="s">
        <v>285</v>
      </c>
      <c r="D195">
        <v>1</v>
      </c>
      <c r="E195" s="119">
        <v>7.4</v>
      </c>
      <c r="F195" s="119">
        <v>7.9</v>
      </c>
      <c r="G195" s="119">
        <v>1628</v>
      </c>
      <c r="H195" s="119">
        <v>110</v>
      </c>
      <c r="I195" s="119">
        <v>1738</v>
      </c>
    </row>
    <row r="196" spans="1:9" x14ac:dyDescent="0.25">
      <c r="D196">
        <v>3</v>
      </c>
      <c r="E196" s="119">
        <v>7.5</v>
      </c>
      <c r="F196" s="119">
        <v>7.9</v>
      </c>
      <c r="G196" s="119">
        <v>4950</v>
      </c>
      <c r="H196" s="119">
        <v>264.00000000000023</v>
      </c>
      <c r="I196" s="119">
        <v>5214</v>
      </c>
    </row>
    <row r="197" spans="1:9" x14ac:dyDescent="0.25">
      <c r="B197" s="145" t="s">
        <v>248</v>
      </c>
      <c r="C197" s="145"/>
      <c r="D197" s="145"/>
      <c r="E197" s="145"/>
      <c r="F197" s="145"/>
      <c r="G197" s="146">
        <v>7198</v>
      </c>
      <c r="H197" s="146">
        <v>684.00000000000023</v>
      </c>
      <c r="I197" s="146">
        <v>7882</v>
      </c>
    </row>
    <row r="198" spans="1:9" x14ac:dyDescent="0.25">
      <c r="A198" s="120" t="s">
        <v>52</v>
      </c>
      <c r="B198" s="120"/>
      <c r="C198" s="120"/>
      <c r="D198" s="120"/>
      <c r="E198" s="120"/>
      <c r="F198" s="120"/>
      <c r="G198" s="121">
        <v>16377.449999999999</v>
      </c>
      <c r="H198" s="121">
        <v>2829.05</v>
      </c>
      <c r="I198" s="121">
        <v>19206.5</v>
      </c>
    </row>
    <row r="199" spans="1:9" x14ac:dyDescent="0.25">
      <c r="A199">
        <v>7</v>
      </c>
      <c r="B199" t="s">
        <v>69</v>
      </c>
      <c r="C199" t="s">
        <v>26</v>
      </c>
      <c r="D199">
        <v>4</v>
      </c>
      <c r="E199" s="119">
        <v>15.5</v>
      </c>
      <c r="F199" s="119">
        <v>18.5</v>
      </c>
      <c r="G199" s="119">
        <v>310</v>
      </c>
      <c r="H199" s="119">
        <v>60</v>
      </c>
      <c r="I199" s="119">
        <v>370</v>
      </c>
    </row>
    <row r="200" spans="1:9" x14ac:dyDescent="0.25">
      <c r="C200" t="s">
        <v>29</v>
      </c>
      <c r="D200">
        <v>1</v>
      </c>
      <c r="E200" s="119">
        <v>5.25</v>
      </c>
      <c r="F200" s="119">
        <v>6.8</v>
      </c>
      <c r="G200" s="119">
        <v>1155</v>
      </c>
      <c r="H200" s="119">
        <v>340.99999999999994</v>
      </c>
      <c r="I200" s="119">
        <v>1496</v>
      </c>
    </row>
    <row r="201" spans="1:9" x14ac:dyDescent="0.25">
      <c r="C201" t="s">
        <v>171</v>
      </c>
      <c r="D201">
        <v>1</v>
      </c>
      <c r="E201" s="119">
        <v>4.5</v>
      </c>
      <c r="F201" s="119">
        <v>5.8</v>
      </c>
      <c r="G201" s="119">
        <v>180</v>
      </c>
      <c r="H201" s="119">
        <v>51.999999999999993</v>
      </c>
      <c r="I201" s="119">
        <v>232</v>
      </c>
    </row>
    <row r="202" spans="1:9" x14ac:dyDescent="0.25">
      <c r="B202" s="145" t="s">
        <v>239</v>
      </c>
      <c r="C202" s="145"/>
      <c r="D202" s="145"/>
      <c r="E202" s="145"/>
      <c r="F202" s="145"/>
      <c r="G202" s="146">
        <v>1645</v>
      </c>
      <c r="H202" s="146">
        <v>452.99999999999994</v>
      </c>
      <c r="I202" s="146">
        <v>2098</v>
      </c>
    </row>
    <row r="203" spans="1:9" x14ac:dyDescent="0.25">
      <c r="B203" t="s">
        <v>66</v>
      </c>
      <c r="C203" t="s">
        <v>28</v>
      </c>
      <c r="D203">
        <v>1</v>
      </c>
      <c r="E203" s="119">
        <v>33</v>
      </c>
      <c r="F203" s="119">
        <v>48</v>
      </c>
      <c r="G203" s="119">
        <v>825</v>
      </c>
      <c r="H203" s="119">
        <v>375</v>
      </c>
      <c r="I203" s="119">
        <v>1200</v>
      </c>
    </row>
    <row r="204" spans="1:9" x14ac:dyDescent="0.25">
      <c r="B204" s="145" t="s">
        <v>240</v>
      </c>
      <c r="C204" s="145"/>
      <c r="D204" s="145"/>
      <c r="E204" s="145"/>
      <c r="F204" s="145"/>
      <c r="G204" s="146">
        <v>825</v>
      </c>
      <c r="H204" s="146">
        <v>375</v>
      </c>
      <c r="I204" s="146">
        <v>1200</v>
      </c>
    </row>
    <row r="205" spans="1:9" x14ac:dyDescent="0.25">
      <c r="B205" t="s">
        <v>84</v>
      </c>
      <c r="C205" t="s">
        <v>18</v>
      </c>
      <c r="D205">
        <v>9</v>
      </c>
      <c r="E205" s="119">
        <v>9</v>
      </c>
      <c r="F205" s="119">
        <v>10.199999999999999</v>
      </c>
      <c r="G205" s="119">
        <v>1620</v>
      </c>
      <c r="H205" s="119">
        <v>215.99999999999989</v>
      </c>
      <c r="I205" s="119">
        <v>1836</v>
      </c>
    </row>
    <row r="206" spans="1:9" x14ac:dyDescent="0.25">
      <c r="B206" s="145" t="s">
        <v>242</v>
      </c>
      <c r="C206" s="145"/>
      <c r="D206" s="145"/>
      <c r="E206" s="145"/>
      <c r="F206" s="145"/>
      <c r="G206" s="146">
        <v>1620</v>
      </c>
      <c r="H206" s="146">
        <v>215.99999999999989</v>
      </c>
      <c r="I206" s="146">
        <v>1836</v>
      </c>
    </row>
    <row r="207" spans="1:9" x14ac:dyDescent="0.25">
      <c r="A207" s="120" t="s">
        <v>53</v>
      </c>
      <c r="B207" s="120"/>
      <c r="C207" s="120"/>
      <c r="D207" s="120"/>
      <c r="E207" s="120"/>
      <c r="F207" s="120"/>
      <c r="G207" s="121">
        <v>4090</v>
      </c>
      <c r="H207" s="121">
        <v>1044</v>
      </c>
      <c r="I207" s="121">
        <v>5134</v>
      </c>
    </row>
    <row r="208" spans="1:9" x14ac:dyDescent="0.25">
      <c r="A208">
        <v>8</v>
      </c>
      <c r="B208" t="s">
        <v>64</v>
      </c>
      <c r="C208" t="s">
        <v>26</v>
      </c>
      <c r="D208">
        <v>1</v>
      </c>
      <c r="E208" s="119">
        <v>15.5</v>
      </c>
      <c r="F208" s="119">
        <v>18</v>
      </c>
      <c r="G208" s="119">
        <v>77.5</v>
      </c>
      <c r="H208" s="119">
        <v>12.5</v>
      </c>
      <c r="I208" s="119">
        <v>90</v>
      </c>
    </row>
    <row r="209" spans="2:9" x14ac:dyDescent="0.25">
      <c r="C209" t="s">
        <v>29</v>
      </c>
      <c r="D209">
        <v>1</v>
      </c>
      <c r="E209" s="119">
        <v>5.25</v>
      </c>
      <c r="F209" s="119">
        <v>6.8</v>
      </c>
      <c r="G209" s="119">
        <v>1155</v>
      </c>
      <c r="H209" s="119">
        <v>340.99999999999994</v>
      </c>
      <c r="I209" s="119">
        <v>1496</v>
      </c>
    </row>
    <row r="210" spans="2:9" x14ac:dyDescent="0.25">
      <c r="B210" s="145" t="s">
        <v>243</v>
      </c>
      <c r="C210" s="145"/>
      <c r="D210" s="145"/>
      <c r="E210" s="145"/>
      <c r="F210" s="145"/>
      <c r="G210" s="146">
        <v>1232.5</v>
      </c>
      <c r="H210" s="146">
        <v>353.49999999999994</v>
      </c>
      <c r="I210" s="146">
        <v>1586</v>
      </c>
    </row>
    <row r="211" spans="2:9" x14ac:dyDescent="0.25">
      <c r="B211" t="s">
        <v>101</v>
      </c>
      <c r="C211" t="s">
        <v>26</v>
      </c>
      <c r="D211">
        <v>4</v>
      </c>
      <c r="E211" s="119">
        <v>15.5</v>
      </c>
      <c r="F211" s="119">
        <v>18</v>
      </c>
      <c r="G211" s="119">
        <v>310</v>
      </c>
      <c r="H211" s="119">
        <v>50</v>
      </c>
      <c r="I211" s="119">
        <v>360</v>
      </c>
    </row>
    <row r="212" spans="2:9" x14ac:dyDescent="0.25">
      <c r="C212" t="s">
        <v>39</v>
      </c>
      <c r="D212">
        <v>4</v>
      </c>
      <c r="E212" s="119">
        <v>4.7</v>
      </c>
      <c r="F212" s="119">
        <v>6</v>
      </c>
      <c r="G212" s="119">
        <v>1015.2</v>
      </c>
      <c r="H212" s="119">
        <v>280.79999999999995</v>
      </c>
      <c r="I212" s="119">
        <v>1296</v>
      </c>
    </row>
    <row r="213" spans="2:9" x14ac:dyDescent="0.25">
      <c r="C213" t="s">
        <v>18</v>
      </c>
      <c r="D213">
        <v>4</v>
      </c>
      <c r="E213" s="119">
        <v>8.6</v>
      </c>
      <c r="F213" s="119">
        <v>10.5</v>
      </c>
      <c r="G213" s="119">
        <v>688</v>
      </c>
      <c r="H213" s="119">
        <v>152.00000000000003</v>
      </c>
      <c r="I213" s="119">
        <v>840</v>
      </c>
    </row>
    <row r="214" spans="2:9" x14ac:dyDescent="0.25">
      <c r="C214" t="s">
        <v>33</v>
      </c>
      <c r="D214">
        <v>2</v>
      </c>
      <c r="E214" s="119">
        <v>8.6</v>
      </c>
      <c r="F214" s="119">
        <v>11.5</v>
      </c>
      <c r="G214" s="119">
        <v>344</v>
      </c>
      <c r="H214" s="119">
        <v>116.00000000000001</v>
      </c>
      <c r="I214" s="119">
        <v>460</v>
      </c>
    </row>
    <row r="215" spans="2:9" x14ac:dyDescent="0.25">
      <c r="B215" s="145" t="s">
        <v>244</v>
      </c>
      <c r="C215" s="145"/>
      <c r="D215" s="145"/>
      <c r="E215" s="145"/>
      <c r="F215" s="145"/>
      <c r="G215" s="146">
        <v>2357.1999999999998</v>
      </c>
      <c r="H215" s="146">
        <v>598.79999999999995</v>
      </c>
      <c r="I215" s="146">
        <v>2956</v>
      </c>
    </row>
    <row r="216" spans="2:9" x14ac:dyDescent="0.25">
      <c r="B216" t="s">
        <v>108</v>
      </c>
      <c r="C216" t="s">
        <v>38</v>
      </c>
      <c r="D216">
        <v>1</v>
      </c>
      <c r="E216" s="119">
        <v>5.25</v>
      </c>
      <c r="F216" s="119">
        <v>5.8</v>
      </c>
      <c r="G216" s="119">
        <v>1155</v>
      </c>
      <c r="H216" s="119">
        <v>120.99999999999996</v>
      </c>
      <c r="I216" s="119">
        <v>1276</v>
      </c>
    </row>
    <row r="217" spans="2:9" x14ac:dyDescent="0.25">
      <c r="C217" t="s">
        <v>29</v>
      </c>
      <c r="D217">
        <v>1</v>
      </c>
      <c r="E217" s="119">
        <v>5.25</v>
      </c>
      <c r="F217" s="119">
        <v>5.8</v>
      </c>
      <c r="G217" s="119">
        <v>1155</v>
      </c>
      <c r="H217" s="119">
        <v>120.99999999999996</v>
      </c>
      <c r="I217" s="119">
        <v>1276</v>
      </c>
    </row>
    <row r="218" spans="2:9" x14ac:dyDescent="0.25">
      <c r="B218" s="145" t="s">
        <v>245</v>
      </c>
      <c r="C218" s="145"/>
      <c r="D218" s="145"/>
      <c r="E218" s="145"/>
      <c r="F218" s="145"/>
      <c r="G218" s="146">
        <v>2310</v>
      </c>
      <c r="H218" s="146">
        <v>241.99999999999991</v>
      </c>
      <c r="I218" s="146">
        <v>2552</v>
      </c>
    </row>
    <row r="219" spans="2:9" x14ac:dyDescent="0.25">
      <c r="B219" t="s">
        <v>69</v>
      </c>
      <c r="C219" t="s">
        <v>17</v>
      </c>
      <c r="D219">
        <v>4</v>
      </c>
      <c r="E219" s="119">
        <v>4.7</v>
      </c>
      <c r="F219" s="119">
        <v>6.5</v>
      </c>
      <c r="G219" s="119">
        <v>695.6</v>
      </c>
      <c r="H219" s="119">
        <v>266.39999999999998</v>
      </c>
      <c r="I219" s="119">
        <v>962</v>
      </c>
    </row>
    <row r="220" spans="2:9" x14ac:dyDescent="0.25">
      <c r="C220" t="s">
        <v>29</v>
      </c>
      <c r="D220">
        <v>1</v>
      </c>
      <c r="E220" s="119">
        <v>5.25</v>
      </c>
      <c r="F220" s="119">
        <v>6.8</v>
      </c>
      <c r="G220" s="119">
        <v>2310</v>
      </c>
      <c r="H220" s="119">
        <v>681.99999999999989</v>
      </c>
      <c r="I220" s="119">
        <v>2992</v>
      </c>
    </row>
    <row r="221" spans="2:9" x14ac:dyDescent="0.25">
      <c r="C221" t="s">
        <v>75</v>
      </c>
      <c r="D221">
        <v>4</v>
      </c>
      <c r="E221" s="119">
        <v>8.8000000000000007</v>
      </c>
      <c r="F221" s="119">
        <v>12</v>
      </c>
      <c r="G221" s="119">
        <v>704</v>
      </c>
      <c r="H221" s="119">
        <v>255.99999999999994</v>
      </c>
      <c r="I221" s="119">
        <v>960</v>
      </c>
    </row>
    <row r="222" spans="2:9" x14ac:dyDescent="0.25">
      <c r="C222" t="s">
        <v>171</v>
      </c>
      <c r="D222">
        <v>2</v>
      </c>
      <c r="E222" s="119">
        <v>4.5</v>
      </c>
      <c r="F222" s="119">
        <v>5.8</v>
      </c>
      <c r="G222" s="119">
        <v>360</v>
      </c>
      <c r="H222" s="119">
        <v>103.99999999999999</v>
      </c>
      <c r="I222" s="119">
        <v>464</v>
      </c>
    </row>
    <row r="223" spans="2:9" x14ac:dyDescent="0.25">
      <c r="B223" s="145" t="s">
        <v>239</v>
      </c>
      <c r="C223" s="145"/>
      <c r="D223" s="145"/>
      <c r="E223" s="145"/>
      <c r="F223" s="145"/>
      <c r="G223" s="146">
        <v>4069.6</v>
      </c>
      <c r="H223" s="146">
        <v>1308.3999999999999</v>
      </c>
      <c r="I223" s="146">
        <v>5378</v>
      </c>
    </row>
    <row r="224" spans="2:9" x14ac:dyDescent="0.25">
      <c r="B224" t="s">
        <v>66</v>
      </c>
      <c r="C224" t="s">
        <v>26</v>
      </c>
      <c r="D224">
        <v>2</v>
      </c>
      <c r="E224" s="119">
        <v>15.5</v>
      </c>
      <c r="F224" s="119">
        <v>18.5</v>
      </c>
      <c r="G224" s="119">
        <v>155</v>
      </c>
      <c r="H224" s="119">
        <v>30</v>
      </c>
      <c r="I224" s="119">
        <v>185</v>
      </c>
    </row>
    <row r="225" spans="2:9" x14ac:dyDescent="0.25">
      <c r="D225">
        <v>4</v>
      </c>
      <c r="E225" s="119">
        <v>15.5</v>
      </c>
      <c r="F225" s="119">
        <v>18.5</v>
      </c>
      <c r="G225" s="119">
        <v>310</v>
      </c>
      <c r="H225" s="119">
        <v>60</v>
      </c>
      <c r="I225" s="119">
        <v>370</v>
      </c>
    </row>
    <row r="226" spans="2:9" x14ac:dyDescent="0.25">
      <c r="C226" t="s">
        <v>39</v>
      </c>
      <c r="D226">
        <v>1</v>
      </c>
      <c r="E226" s="119">
        <v>4.7</v>
      </c>
      <c r="F226" s="119">
        <v>6.8</v>
      </c>
      <c r="G226" s="119">
        <v>253.8</v>
      </c>
      <c r="H226" s="119">
        <v>113.39999999999998</v>
      </c>
      <c r="I226" s="119">
        <v>367.2</v>
      </c>
    </row>
    <row r="227" spans="2:9" x14ac:dyDescent="0.25">
      <c r="C227" t="s">
        <v>29</v>
      </c>
      <c r="D227">
        <v>1</v>
      </c>
      <c r="E227" s="119">
        <v>5.25</v>
      </c>
      <c r="F227" s="119">
        <v>6.9</v>
      </c>
      <c r="G227" s="119">
        <v>1155</v>
      </c>
      <c r="H227" s="119">
        <v>363.00000000000006</v>
      </c>
      <c r="I227" s="119">
        <v>1518</v>
      </c>
    </row>
    <row r="228" spans="2:9" x14ac:dyDescent="0.25">
      <c r="D228">
        <v>2</v>
      </c>
      <c r="E228" s="119">
        <v>5.25</v>
      </c>
      <c r="F228" s="119">
        <v>6.9</v>
      </c>
      <c r="G228" s="119">
        <v>2310</v>
      </c>
      <c r="H228" s="119">
        <v>726.00000000000011</v>
      </c>
      <c r="I228" s="119">
        <v>3036</v>
      </c>
    </row>
    <row r="229" spans="2:9" x14ac:dyDescent="0.25">
      <c r="C229" t="s">
        <v>34</v>
      </c>
      <c r="D229">
        <v>4</v>
      </c>
      <c r="E229" s="119">
        <v>0.7</v>
      </c>
      <c r="F229" s="119">
        <v>2</v>
      </c>
      <c r="G229" s="119">
        <v>70</v>
      </c>
      <c r="H229" s="119">
        <v>130</v>
      </c>
      <c r="I229" s="119">
        <v>200</v>
      </c>
    </row>
    <row r="230" spans="2:9" x14ac:dyDescent="0.25">
      <c r="B230" s="145" t="s">
        <v>240</v>
      </c>
      <c r="C230" s="145"/>
      <c r="D230" s="145"/>
      <c r="E230" s="145"/>
      <c r="F230" s="145"/>
      <c r="G230" s="146">
        <v>4253.8</v>
      </c>
      <c r="H230" s="146">
        <v>1422.4</v>
      </c>
      <c r="I230" s="146">
        <v>5676.2</v>
      </c>
    </row>
    <row r="231" spans="2:9" x14ac:dyDescent="0.25">
      <c r="B231" t="s">
        <v>98</v>
      </c>
      <c r="C231" t="s">
        <v>18</v>
      </c>
      <c r="D231">
        <v>1</v>
      </c>
      <c r="E231" s="119">
        <v>8.6</v>
      </c>
      <c r="F231" s="119">
        <v>10.5</v>
      </c>
      <c r="G231" s="119">
        <v>172</v>
      </c>
      <c r="H231" s="119">
        <v>38.000000000000007</v>
      </c>
      <c r="I231" s="119">
        <v>210</v>
      </c>
    </row>
    <row r="232" spans="2:9" x14ac:dyDescent="0.25">
      <c r="C232" t="s">
        <v>29</v>
      </c>
      <c r="D232">
        <v>1</v>
      </c>
      <c r="E232" s="119">
        <v>5.25</v>
      </c>
      <c r="F232" s="119">
        <v>6.8</v>
      </c>
      <c r="G232" s="119">
        <v>1155</v>
      </c>
      <c r="H232" s="119">
        <v>340.99999999999994</v>
      </c>
      <c r="I232" s="119">
        <v>1496</v>
      </c>
    </row>
    <row r="233" spans="2:9" x14ac:dyDescent="0.25">
      <c r="B233" s="145" t="s">
        <v>246</v>
      </c>
      <c r="C233" s="145"/>
      <c r="D233" s="145"/>
      <c r="E233" s="145"/>
      <c r="F233" s="145"/>
      <c r="G233" s="146">
        <v>1327</v>
      </c>
      <c r="H233" s="146">
        <v>378.99999999999994</v>
      </c>
      <c r="I233" s="146">
        <v>1706</v>
      </c>
    </row>
    <row r="234" spans="2:9" x14ac:dyDescent="0.25">
      <c r="B234" t="s">
        <v>84</v>
      </c>
      <c r="C234" t="s">
        <v>43</v>
      </c>
      <c r="D234">
        <v>2</v>
      </c>
      <c r="E234" s="119">
        <v>4.7</v>
      </c>
      <c r="F234" s="119">
        <v>5.4</v>
      </c>
      <c r="G234" s="119">
        <v>282</v>
      </c>
      <c r="H234" s="119">
        <v>42.000000000000014</v>
      </c>
      <c r="I234" s="119">
        <v>324</v>
      </c>
    </row>
    <row r="235" spans="2:9" x14ac:dyDescent="0.25">
      <c r="C235" t="s">
        <v>29</v>
      </c>
      <c r="D235">
        <v>2</v>
      </c>
      <c r="E235" s="119">
        <v>5.25</v>
      </c>
      <c r="F235" s="119">
        <v>5.7</v>
      </c>
      <c r="G235" s="119">
        <v>4620</v>
      </c>
      <c r="H235" s="119">
        <v>396.00000000000017</v>
      </c>
      <c r="I235" s="119">
        <v>5016</v>
      </c>
    </row>
    <row r="236" spans="2:9" x14ac:dyDescent="0.25">
      <c r="B236" s="145" t="s">
        <v>242</v>
      </c>
      <c r="C236" s="145"/>
      <c r="D236" s="145"/>
      <c r="E236" s="145"/>
      <c r="F236" s="145"/>
      <c r="G236" s="146">
        <v>4902</v>
      </c>
      <c r="H236" s="146">
        <v>438.00000000000017</v>
      </c>
      <c r="I236" s="146">
        <v>5340</v>
      </c>
    </row>
    <row r="237" spans="2:9" x14ac:dyDescent="0.25">
      <c r="B237" t="s">
        <v>104</v>
      </c>
      <c r="C237" t="s">
        <v>29</v>
      </c>
      <c r="D237">
        <v>1</v>
      </c>
      <c r="E237" s="119">
        <v>5.25</v>
      </c>
      <c r="F237" s="119">
        <v>6.6</v>
      </c>
      <c r="G237" s="119">
        <v>1155</v>
      </c>
      <c r="H237" s="119">
        <v>296.99999999999994</v>
      </c>
      <c r="I237" s="119">
        <v>1452</v>
      </c>
    </row>
    <row r="238" spans="2:9" x14ac:dyDescent="0.25">
      <c r="B238" s="145" t="s">
        <v>247</v>
      </c>
      <c r="C238" s="145"/>
      <c r="D238" s="145"/>
      <c r="E238" s="145"/>
      <c r="F238" s="145"/>
      <c r="G238" s="146">
        <v>1155</v>
      </c>
      <c r="H238" s="146">
        <v>296.99999999999994</v>
      </c>
      <c r="I238" s="146">
        <v>1452</v>
      </c>
    </row>
    <row r="239" spans="2:9" x14ac:dyDescent="0.25">
      <c r="B239" t="s">
        <v>112</v>
      </c>
      <c r="C239" t="s">
        <v>35</v>
      </c>
      <c r="D239">
        <v>1</v>
      </c>
      <c r="E239" s="119">
        <v>23</v>
      </c>
      <c r="F239" s="119">
        <v>25</v>
      </c>
      <c r="G239" s="119">
        <v>345</v>
      </c>
      <c r="H239" s="119">
        <v>30</v>
      </c>
      <c r="I239" s="119">
        <v>375</v>
      </c>
    </row>
    <row r="240" spans="2:9" x14ac:dyDescent="0.25">
      <c r="C240" t="s">
        <v>26</v>
      </c>
      <c r="D240">
        <v>4</v>
      </c>
      <c r="E240" s="119">
        <v>15.5</v>
      </c>
      <c r="F240" s="119">
        <v>18</v>
      </c>
      <c r="G240" s="119">
        <v>310</v>
      </c>
      <c r="H240" s="119">
        <v>50</v>
      </c>
      <c r="I240" s="119">
        <v>360</v>
      </c>
    </row>
    <row r="241" spans="1:9" x14ac:dyDescent="0.25">
      <c r="C241" t="s">
        <v>17</v>
      </c>
      <c r="D241">
        <v>2</v>
      </c>
      <c r="E241" s="119">
        <v>4.7</v>
      </c>
      <c r="F241" s="119">
        <v>6</v>
      </c>
      <c r="G241" s="119">
        <v>347.8</v>
      </c>
      <c r="H241" s="119">
        <v>96.199999999999989</v>
      </c>
      <c r="I241" s="119">
        <v>444</v>
      </c>
    </row>
    <row r="242" spans="1:9" x14ac:dyDescent="0.25">
      <c r="C242" t="s">
        <v>29</v>
      </c>
      <c r="D242">
        <v>4</v>
      </c>
      <c r="E242" s="119">
        <v>5.25</v>
      </c>
      <c r="F242" s="119">
        <v>6</v>
      </c>
      <c r="G242" s="119">
        <v>4620</v>
      </c>
      <c r="H242" s="119">
        <v>660</v>
      </c>
      <c r="I242" s="119">
        <v>5280</v>
      </c>
    </row>
    <row r="243" spans="1:9" x14ac:dyDescent="0.25">
      <c r="C243" t="s">
        <v>34</v>
      </c>
      <c r="D243">
        <v>5</v>
      </c>
      <c r="E243" s="119">
        <v>0.7</v>
      </c>
      <c r="F243" s="119">
        <v>2.2000000000000002</v>
      </c>
      <c r="G243" s="119">
        <v>87.5</v>
      </c>
      <c r="H243" s="119">
        <v>187.50000000000003</v>
      </c>
      <c r="I243" s="119">
        <v>275</v>
      </c>
    </row>
    <row r="244" spans="1:9" x14ac:dyDescent="0.25">
      <c r="B244" s="145" t="s">
        <v>248</v>
      </c>
      <c r="C244" s="145"/>
      <c r="D244" s="145"/>
      <c r="E244" s="145"/>
      <c r="F244" s="145"/>
      <c r="G244" s="146">
        <v>5710.3</v>
      </c>
      <c r="H244" s="146">
        <v>1023.7</v>
      </c>
      <c r="I244" s="146">
        <v>6734</v>
      </c>
    </row>
    <row r="245" spans="1:9" x14ac:dyDescent="0.25">
      <c r="A245" s="120" t="s">
        <v>54</v>
      </c>
      <c r="B245" s="120"/>
      <c r="C245" s="120"/>
      <c r="D245" s="120"/>
      <c r="E245" s="120"/>
      <c r="F245" s="120"/>
      <c r="G245" s="121">
        <v>27317.399999999998</v>
      </c>
      <c r="H245" s="121">
        <v>6062.7999999999993</v>
      </c>
      <c r="I245" s="121">
        <v>33380.199999999997</v>
      </c>
    </row>
    <row r="246" spans="1:9" x14ac:dyDescent="0.25">
      <c r="A246">
        <v>9</v>
      </c>
      <c r="B246" t="s">
        <v>64</v>
      </c>
      <c r="C246" t="s">
        <v>26</v>
      </c>
      <c r="D246">
        <v>1</v>
      </c>
      <c r="E246" s="119">
        <v>16</v>
      </c>
      <c r="F246" s="119">
        <v>20</v>
      </c>
      <c r="G246" s="119">
        <v>80</v>
      </c>
      <c r="H246" s="119">
        <v>20</v>
      </c>
      <c r="I246" s="119">
        <v>100</v>
      </c>
    </row>
    <row r="247" spans="1:9" x14ac:dyDescent="0.25">
      <c r="C247" t="s">
        <v>36</v>
      </c>
      <c r="D247">
        <v>1</v>
      </c>
      <c r="E247" s="119">
        <v>5.25</v>
      </c>
      <c r="F247" s="119">
        <v>6.8</v>
      </c>
      <c r="G247" s="119">
        <v>1155</v>
      </c>
      <c r="H247" s="119">
        <v>340.99999999999994</v>
      </c>
      <c r="I247" s="119">
        <v>1496</v>
      </c>
    </row>
    <row r="248" spans="1:9" x14ac:dyDescent="0.25">
      <c r="E248" s="119">
        <v>7.6</v>
      </c>
      <c r="F248" s="119">
        <v>8.3000000000000007</v>
      </c>
      <c r="G248" s="119">
        <v>1672</v>
      </c>
      <c r="H248" s="119">
        <v>154.00000000000023</v>
      </c>
      <c r="I248" s="119">
        <v>1826.0000000000002</v>
      </c>
    </row>
    <row r="249" spans="1:9" x14ac:dyDescent="0.25">
      <c r="E249" s="119">
        <v>7.85</v>
      </c>
      <c r="F249" s="119">
        <v>8.3000000000000007</v>
      </c>
      <c r="G249" s="119">
        <v>3454</v>
      </c>
      <c r="H249" s="119">
        <v>198.00000000000045</v>
      </c>
      <c r="I249" s="119">
        <v>3652.0000000000005</v>
      </c>
    </row>
    <row r="250" spans="1:9" x14ac:dyDescent="0.25">
      <c r="B250" s="145" t="s">
        <v>243</v>
      </c>
      <c r="C250" s="145"/>
      <c r="D250" s="145"/>
      <c r="E250" s="145"/>
      <c r="F250" s="145"/>
      <c r="G250" s="146">
        <v>6361</v>
      </c>
      <c r="H250" s="146">
        <v>713.00000000000068</v>
      </c>
      <c r="I250" s="146">
        <v>7074</v>
      </c>
    </row>
    <row r="251" spans="1:9" x14ac:dyDescent="0.25">
      <c r="B251" t="s">
        <v>69</v>
      </c>
      <c r="C251" t="s">
        <v>17</v>
      </c>
      <c r="D251">
        <v>2</v>
      </c>
      <c r="E251" s="119">
        <v>4.7</v>
      </c>
      <c r="F251" s="119">
        <v>6.5</v>
      </c>
      <c r="G251" s="119">
        <v>347.8</v>
      </c>
      <c r="H251" s="119">
        <v>133.19999999999999</v>
      </c>
      <c r="I251" s="119">
        <v>481</v>
      </c>
    </row>
    <row r="252" spans="1:9" x14ac:dyDescent="0.25">
      <c r="D252">
        <v>4</v>
      </c>
      <c r="E252" s="119">
        <v>4.7</v>
      </c>
      <c r="F252" s="119">
        <v>6.5</v>
      </c>
      <c r="G252" s="119">
        <v>695.6</v>
      </c>
      <c r="H252" s="119">
        <v>266.39999999999998</v>
      </c>
      <c r="I252" s="119">
        <v>962</v>
      </c>
    </row>
    <row r="253" spans="1:9" x14ac:dyDescent="0.25">
      <c r="C253" t="s">
        <v>29</v>
      </c>
      <c r="D253">
        <v>1</v>
      </c>
      <c r="E253" s="119">
        <v>5.05</v>
      </c>
      <c r="F253" s="119">
        <v>6.8</v>
      </c>
      <c r="G253" s="119">
        <v>1111</v>
      </c>
      <c r="H253" s="119">
        <v>385</v>
      </c>
      <c r="I253" s="119">
        <v>1496</v>
      </c>
    </row>
    <row r="254" spans="1:9" x14ac:dyDescent="0.25">
      <c r="C254" t="s">
        <v>36</v>
      </c>
      <c r="D254">
        <v>1</v>
      </c>
      <c r="E254" s="119">
        <v>5.25</v>
      </c>
      <c r="F254" s="119">
        <v>6.8</v>
      </c>
      <c r="G254" s="119">
        <v>2310</v>
      </c>
      <c r="H254" s="119">
        <v>681.99999999999989</v>
      </c>
      <c r="I254" s="119">
        <v>2992</v>
      </c>
    </row>
    <row r="255" spans="1:9" x14ac:dyDescent="0.25">
      <c r="E255" s="119">
        <v>7.85</v>
      </c>
      <c r="F255" s="119">
        <v>8.5</v>
      </c>
      <c r="G255" s="119">
        <v>1727</v>
      </c>
      <c r="H255" s="119">
        <v>143.00000000000009</v>
      </c>
      <c r="I255" s="119">
        <v>1870</v>
      </c>
    </row>
    <row r="256" spans="1:9" x14ac:dyDescent="0.25">
      <c r="C256" t="s">
        <v>28</v>
      </c>
      <c r="D256">
        <v>1</v>
      </c>
      <c r="E256" s="119">
        <v>36</v>
      </c>
      <c r="F256" s="119">
        <v>50</v>
      </c>
      <c r="G256" s="119">
        <v>900</v>
      </c>
      <c r="H256" s="119">
        <v>350</v>
      </c>
      <c r="I256" s="119">
        <v>1250</v>
      </c>
    </row>
    <row r="257" spans="2:9" x14ac:dyDescent="0.25">
      <c r="C257" t="s">
        <v>171</v>
      </c>
      <c r="D257">
        <v>6</v>
      </c>
      <c r="E257" s="119">
        <v>4.8</v>
      </c>
      <c r="F257" s="119">
        <v>5.8</v>
      </c>
      <c r="G257" s="119">
        <v>1152</v>
      </c>
      <c r="H257" s="119">
        <v>240</v>
      </c>
      <c r="I257" s="119">
        <v>1392</v>
      </c>
    </row>
    <row r="258" spans="2:9" x14ac:dyDescent="0.25">
      <c r="B258" s="145" t="s">
        <v>239</v>
      </c>
      <c r="C258" s="145"/>
      <c r="D258" s="145"/>
      <c r="E258" s="145"/>
      <c r="F258" s="145"/>
      <c r="G258" s="146">
        <v>8243.4</v>
      </c>
      <c r="H258" s="146">
        <v>2199.6</v>
      </c>
      <c r="I258" s="146">
        <v>10443</v>
      </c>
    </row>
    <row r="259" spans="2:9" x14ac:dyDescent="0.25">
      <c r="B259" t="s">
        <v>66</v>
      </c>
      <c r="C259" t="s">
        <v>26</v>
      </c>
      <c r="D259">
        <v>6</v>
      </c>
      <c r="E259" s="119">
        <v>16</v>
      </c>
      <c r="F259" s="119">
        <v>20</v>
      </c>
      <c r="G259" s="119">
        <v>480</v>
      </c>
      <c r="H259" s="119">
        <v>120</v>
      </c>
      <c r="I259" s="119">
        <v>600</v>
      </c>
    </row>
    <row r="260" spans="2:9" x14ac:dyDescent="0.25">
      <c r="C260" t="s">
        <v>40</v>
      </c>
      <c r="G260" s="119">
        <v>394.2</v>
      </c>
      <c r="H260" s="119">
        <v>64.800000000000011</v>
      </c>
      <c r="I260" s="119">
        <v>459</v>
      </c>
    </row>
    <row r="261" spans="2:9" x14ac:dyDescent="0.25">
      <c r="C261" t="s">
        <v>36</v>
      </c>
      <c r="D261">
        <v>3</v>
      </c>
      <c r="E261" s="119">
        <v>7.85</v>
      </c>
      <c r="F261" s="119">
        <v>8.5</v>
      </c>
      <c r="G261" s="119">
        <v>5181</v>
      </c>
      <c r="H261" s="119">
        <v>429.00000000000023</v>
      </c>
      <c r="I261" s="119">
        <v>5610</v>
      </c>
    </row>
    <row r="262" spans="2:9" x14ac:dyDescent="0.25">
      <c r="C262" t="s">
        <v>34</v>
      </c>
      <c r="D262">
        <v>4</v>
      </c>
      <c r="E262" s="119">
        <v>1.2</v>
      </c>
      <c r="F262" s="119">
        <v>2</v>
      </c>
      <c r="G262" s="119">
        <v>120</v>
      </c>
      <c r="H262" s="119">
        <v>80</v>
      </c>
      <c r="I262" s="119">
        <v>200</v>
      </c>
    </row>
    <row r="263" spans="2:9" x14ac:dyDescent="0.25">
      <c r="C263" t="s">
        <v>63</v>
      </c>
      <c r="D263">
        <v>1</v>
      </c>
      <c r="E263" s="119">
        <v>28</v>
      </c>
      <c r="F263" s="119">
        <v>45</v>
      </c>
      <c r="G263" s="119">
        <v>28</v>
      </c>
      <c r="H263" s="119">
        <v>17</v>
      </c>
      <c r="I263" s="119">
        <v>45</v>
      </c>
    </row>
    <row r="264" spans="2:9" x14ac:dyDescent="0.25">
      <c r="B264" s="145" t="s">
        <v>240</v>
      </c>
      <c r="C264" s="145"/>
      <c r="D264" s="145"/>
      <c r="E264" s="145"/>
      <c r="F264" s="145"/>
      <c r="G264" s="146">
        <v>6203.2</v>
      </c>
      <c r="H264" s="146">
        <v>710.80000000000018</v>
      </c>
      <c r="I264" s="146">
        <v>6914</v>
      </c>
    </row>
    <row r="265" spans="2:9" x14ac:dyDescent="0.25">
      <c r="B265" t="s">
        <v>84</v>
      </c>
      <c r="C265" t="s">
        <v>41</v>
      </c>
      <c r="D265">
        <v>1</v>
      </c>
      <c r="E265" s="119">
        <v>60</v>
      </c>
      <c r="F265" s="119">
        <v>78</v>
      </c>
      <c r="G265" s="119">
        <v>300</v>
      </c>
      <c r="H265" s="119">
        <v>90</v>
      </c>
      <c r="I265" s="119">
        <v>390</v>
      </c>
    </row>
    <row r="266" spans="2:9" x14ac:dyDescent="0.25">
      <c r="C266" t="s">
        <v>26</v>
      </c>
      <c r="D266">
        <v>1</v>
      </c>
      <c r="E266" s="119">
        <v>12</v>
      </c>
      <c r="F266" s="119">
        <v>16</v>
      </c>
      <c r="G266" s="119">
        <v>60</v>
      </c>
      <c r="H266" s="119">
        <v>20</v>
      </c>
      <c r="I266" s="119">
        <v>80</v>
      </c>
    </row>
    <row r="267" spans="2:9" x14ac:dyDescent="0.25">
      <c r="D267">
        <v>4</v>
      </c>
      <c r="E267" s="119">
        <v>15.5</v>
      </c>
      <c r="F267" s="119">
        <v>18</v>
      </c>
      <c r="G267" s="119">
        <v>310</v>
      </c>
      <c r="H267" s="119">
        <v>50</v>
      </c>
      <c r="I267" s="119">
        <v>360</v>
      </c>
    </row>
    <row r="268" spans="2:9" x14ac:dyDescent="0.25">
      <c r="C268" t="s">
        <v>40</v>
      </c>
      <c r="G268" s="119">
        <v>1269</v>
      </c>
      <c r="H268" s="119">
        <v>189.00000000000006</v>
      </c>
      <c r="I268" s="119">
        <v>1458.0000000000002</v>
      </c>
    </row>
    <row r="269" spans="2:9" x14ac:dyDescent="0.25">
      <c r="C269" t="s">
        <v>39</v>
      </c>
      <c r="D269">
        <v>3</v>
      </c>
      <c r="E269" s="119">
        <v>4.7</v>
      </c>
      <c r="F269" s="119">
        <v>5.4</v>
      </c>
      <c r="G269" s="119">
        <v>761.40000000000009</v>
      </c>
      <c r="H269" s="119">
        <v>113.40000000000003</v>
      </c>
      <c r="I269" s="119">
        <v>874.80000000000018</v>
      </c>
    </row>
    <row r="270" spans="2:9" x14ac:dyDescent="0.25">
      <c r="D270">
        <v>5</v>
      </c>
      <c r="E270" s="119">
        <v>4.7</v>
      </c>
      <c r="F270" s="119">
        <v>5.4</v>
      </c>
      <c r="G270" s="119">
        <v>1269</v>
      </c>
      <c r="H270" s="119">
        <v>189.00000000000006</v>
      </c>
      <c r="I270" s="119">
        <v>1458</v>
      </c>
    </row>
    <row r="271" spans="2:9" x14ac:dyDescent="0.25">
      <c r="C271" t="s">
        <v>18</v>
      </c>
      <c r="D271">
        <v>1</v>
      </c>
      <c r="E271" s="119">
        <v>8.6</v>
      </c>
      <c r="F271" s="119">
        <v>10.199999999999999</v>
      </c>
      <c r="G271" s="119">
        <v>172</v>
      </c>
      <c r="H271" s="119">
        <v>31.999999999999993</v>
      </c>
      <c r="I271" s="119">
        <v>204</v>
      </c>
    </row>
    <row r="272" spans="2:9" x14ac:dyDescent="0.25">
      <c r="D272">
        <v>5</v>
      </c>
      <c r="E272" s="119">
        <v>8.4</v>
      </c>
      <c r="F272" s="119">
        <v>10.199999999999999</v>
      </c>
      <c r="G272" s="119">
        <v>840</v>
      </c>
      <c r="H272" s="119">
        <v>179.99999999999989</v>
      </c>
      <c r="I272" s="119">
        <v>1019.9999999999999</v>
      </c>
    </row>
    <row r="273" spans="2:9" x14ac:dyDescent="0.25">
      <c r="D273">
        <v>10</v>
      </c>
      <c r="E273" s="119">
        <v>8.4</v>
      </c>
      <c r="F273" s="119">
        <v>10.199999999999999</v>
      </c>
      <c r="G273" s="119">
        <v>1680</v>
      </c>
      <c r="H273" s="119">
        <v>359.99999999999977</v>
      </c>
      <c r="I273" s="119">
        <v>2039.9999999999998</v>
      </c>
    </row>
    <row r="274" spans="2:9" x14ac:dyDescent="0.25">
      <c r="C274" t="s">
        <v>38</v>
      </c>
      <c r="D274">
        <v>1</v>
      </c>
      <c r="E274" s="119">
        <v>5.05</v>
      </c>
      <c r="F274" s="119">
        <v>5.7</v>
      </c>
      <c r="G274" s="119">
        <v>1111</v>
      </c>
      <c r="H274" s="119">
        <v>143.00000000000009</v>
      </c>
      <c r="I274" s="119">
        <v>1254</v>
      </c>
    </row>
    <row r="275" spans="2:9" x14ac:dyDescent="0.25">
      <c r="E275" s="119">
        <v>5.25</v>
      </c>
      <c r="F275" s="119">
        <v>5.7</v>
      </c>
      <c r="G275" s="119">
        <v>1155</v>
      </c>
      <c r="H275" s="119">
        <v>99.000000000000043</v>
      </c>
      <c r="I275" s="119">
        <v>1254</v>
      </c>
    </row>
    <row r="276" spans="2:9" x14ac:dyDescent="0.25">
      <c r="C276" t="s">
        <v>29</v>
      </c>
      <c r="D276">
        <v>1</v>
      </c>
      <c r="E276" s="119">
        <v>5.05</v>
      </c>
      <c r="F276" s="119">
        <v>5.7</v>
      </c>
      <c r="G276" s="119">
        <v>1111</v>
      </c>
      <c r="H276" s="119">
        <v>143.00000000000009</v>
      </c>
      <c r="I276" s="119">
        <v>1254</v>
      </c>
    </row>
    <row r="277" spans="2:9" x14ac:dyDescent="0.25">
      <c r="E277" s="119">
        <v>5.0999999999999996</v>
      </c>
      <c r="F277" s="119">
        <v>5.7</v>
      </c>
      <c r="G277" s="119">
        <v>1122</v>
      </c>
      <c r="H277" s="119">
        <v>132.00000000000011</v>
      </c>
      <c r="I277" s="119">
        <v>1254</v>
      </c>
    </row>
    <row r="278" spans="2:9" x14ac:dyDescent="0.25">
      <c r="D278">
        <v>4</v>
      </c>
      <c r="E278" s="119">
        <v>5.0999999999999996</v>
      </c>
      <c r="F278" s="119">
        <v>5.7</v>
      </c>
      <c r="G278" s="119">
        <v>4488</v>
      </c>
      <c r="H278" s="119">
        <v>528.00000000000045</v>
      </c>
      <c r="I278" s="119">
        <v>5016</v>
      </c>
    </row>
    <row r="279" spans="2:9" x14ac:dyDescent="0.25">
      <c r="E279" s="119">
        <v>5.25</v>
      </c>
      <c r="F279" s="119">
        <v>5.7</v>
      </c>
      <c r="G279" s="119">
        <v>4620</v>
      </c>
      <c r="H279" s="119">
        <v>396.00000000000017</v>
      </c>
      <c r="I279" s="119">
        <v>5016</v>
      </c>
    </row>
    <row r="280" spans="2:9" x14ac:dyDescent="0.25">
      <c r="C280" t="s">
        <v>285</v>
      </c>
      <c r="D280">
        <v>5</v>
      </c>
      <c r="E280" s="119">
        <v>7.5</v>
      </c>
      <c r="F280" s="119">
        <v>7.9</v>
      </c>
      <c r="G280" s="119">
        <v>8250</v>
      </c>
      <c r="H280" s="119">
        <v>440.00000000000045</v>
      </c>
      <c r="I280" s="119">
        <v>8690</v>
      </c>
    </row>
    <row r="281" spans="2:9" x14ac:dyDescent="0.25">
      <c r="C281" t="s">
        <v>334</v>
      </c>
      <c r="D281">
        <v>4</v>
      </c>
      <c r="E281" s="119">
        <v>7.7</v>
      </c>
      <c r="F281" s="119">
        <v>8.4</v>
      </c>
      <c r="G281" s="119">
        <v>3696</v>
      </c>
      <c r="H281" s="119">
        <v>336.00000000000011</v>
      </c>
      <c r="I281" s="119">
        <v>4032</v>
      </c>
    </row>
    <row r="282" spans="2:9" x14ac:dyDescent="0.25">
      <c r="C282" t="s">
        <v>335</v>
      </c>
      <c r="D282">
        <v>4</v>
      </c>
      <c r="E282" s="119">
        <v>7.3</v>
      </c>
      <c r="F282" s="119">
        <v>8.4</v>
      </c>
      <c r="G282" s="119">
        <v>1576.8</v>
      </c>
      <c r="H282" s="119">
        <v>237.60000000000011</v>
      </c>
      <c r="I282" s="119">
        <v>1814.4</v>
      </c>
    </row>
    <row r="283" spans="2:9" x14ac:dyDescent="0.25">
      <c r="C283" t="s">
        <v>358</v>
      </c>
      <c r="D283">
        <v>3</v>
      </c>
      <c r="E283" s="119">
        <v>12</v>
      </c>
      <c r="F283" s="119">
        <v>16</v>
      </c>
      <c r="G283" s="119">
        <v>180</v>
      </c>
      <c r="H283" s="119">
        <v>60</v>
      </c>
      <c r="I283" s="119">
        <v>240</v>
      </c>
    </row>
    <row r="284" spans="2:9" x14ac:dyDescent="0.25">
      <c r="C284" t="s">
        <v>355</v>
      </c>
      <c r="D284">
        <v>1</v>
      </c>
      <c r="E284" s="119">
        <v>7.5</v>
      </c>
      <c r="F284" s="119">
        <v>7.9</v>
      </c>
      <c r="G284" s="119">
        <v>1650</v>
      </c>
      <c r="H284" s="119">
        <v>88.000000000000085</v>
      </c>
      <c r="I284" s="119">
        <v>1738</v>
      </c>
    </row>
    <row r="285" spans="2:9" x14ac:dyDescent="0.25">
      <c r="B285" s="145" t="s">
        <v>242</v>
      </c>
      <c r="C285" s="145"/>
      <c r="D285" s="145"/>
      <c r="E285" s="145"/>
      <c r="F285" s="145"/>
      <c r="G285" s="146">
        <v>35621.200000000004</v>
      </c>
      <c r="H285" s="146">
        <v>3826.0000000000005</v>
      </c>
      <c r="I285" s="146">
        <v>39447.200000000004</v>
      </c>
    </row>
    <row r="286" spans="2:9" x14ac:dyDescent="0.25">
      <c r="B286" t="s">
        <v>78</v>
      </c>
      <c r="C286" t="s">
        <v>285</v>
      </c>
      <c r="D286">
        <v>1</v>
      </c>
      <c r="E286" s="119">
        <v>7.5</v>
      </c>
      <c r="F286" s="119">
        <v>7.8</v>
      </c>
      <c r="G286" s="119">
        <v>1650</v>
      </c>
      <c r="H286" s="119">
        <v>65.999999999999957</v>
      </c>
      <c r="I286" s="119">
        <v>1716</v>
      </c>
    </row>
    <row r="287" spans="2:9" x14ac:dyDescent="0.25">
      <c r="E287" s="119">
        <v>7.4</v>
      </c>
      <c r="F287" s="119">
        <v>7.8</v>
      </c>
      <c r="G287" s="119">
        <v>1628</v>
      </c>
      <c r="H287" s="119">
        <v>87.999999999999886</v>
      </c>
      <c r="I287" s="119">
        <v>1716</v>
      </c>
    </row>
    <row r="288" spans="2:9" x14ac:dyDescent="0.25">
      <c r="B288" s="145" t="s">
        <v>241</v>
      </c>
      <c r="C288" s="145"/>
      <c r="D288" s="145"/>
      <c r="E288" s="145"/>
      <c r="F288" s="145"/>
      <c r="G288" s="146">
        <v>3278</v>
      </c>
      <c r="H288" s="146">
        <v>153.99999999999983</v>
      </c>
      <c r="I288" s="146">
        <v>3432</v>
      </c>
    </row>
    <row r="289" spans="2:9" x14ac:dyDescent="0.25">
      <c r="B289" t="s">
        <v>104</v>
      </c>
      <c r="C289" t="s">
        <v>26</v>
      </c>
      <c r="D289">
        <v>2</v>
      </c>
      <c r="E289" s="119">
        <v>15.5</v>
      </c>
      <c r="F289" s="119">
        <v>18</v>
      </c>
      <c r="G289" s="119">
        <v>155</v>
      </c>
      <c r="H289" s="119">
        <v>25</v>
      </c>
      <c r="I289" s="119">
        <v>180</v>
      </c>
    </row>
    <row r="290" spans="2:9" x14ac:dyDescent="0.25">
      <c r="C290" t="s">
        <v>18</v>
      </c>
      <c r="D290">
        <v>4</v>
      </c>
      <c r="E290" s="119">
        <v>8.6</v>
      </c>
      <c r="F290" s="119">
        <v>10.5</v>
      </c>
      <c r="G290" s="119">
        <v>688</v>
      </c>
      <c r="H290" s="119">
        <v>152.00000000000003</v>
      </c>
      <c r="I290" s="119">
        <v>840</v>
      </c>
    </row>
    <row r="291" spans="2:9" x14ac:dyDescent="0.25">
      <c r="C291" t="s">
        <v>36</v>
      </c>
      <c r="D291">
        <v>2</v>
      </c>
      <c r="E291" s="119">
        <v>5.25</v>
      </c>
      <c r="F291" s="119">
        <v>6.7</v>
      </c>
      <c r="G291" s="119">
        <v>2310</v>
      </c>
      <c r="H291" s="119">
        <v>638.00000000000011</v>
      </c>
      <c r="I291" s="119">
        <v>2948</v>
      </c>
    </row>
    <row r="292" spans="2:9" x14ac:dyDescent="0.25">
      <c r="B292" s="145" t="s">
        <v>247</v>
      </c>
      <c r="C292" s="145"/>
      <c r="D292" s="145"/>
      <c r="E292" s="145"/>
      <c r="F292" s="145"/>
      <c r="G292" s="146">
        <v>3153</v>
      </c>
      <c r="H292" s="146">
        <v>815.00000000000011</v>
      </c>
      <c r="I292" s="146">
        <v>3968</v>
      </c>
    </row>
    <row r="293" spans="2:9" x14ac:dyDescent="0.25">
      <c r="B293" t="s">
        <v>112</v>
      </c>
      <c r="C293" t="s">
        <v>26</v>
      </c>
      <c r="D293">
        <v>4</v>
      </c>
      <c r="E293" s="119">
        <v>15.5</v>
      </c>
      <c r="F293" s="119">
        <v>18</v>
      </c>
      <c r="G293" s="119">
        <v>310</v>
      </c>
      <c r="H293" s="119">
        <v>50</v>
      </c>
      <c r="I293" s="119">
        <v>360</v>
      </c>
    </row>
    <row r="294" spans="2:9" x14ac:dyDescent="0.25">
      <c r="C294" t="s">
        <v>17</v>
      </c>
      <c r="D294">
        <v>4</v>
      </c>
      <c r="E294" s="119">
        <v>4.7</v>
      </c>
      <c r="F294" s="119">
        <v>6</v>
      </c>
      <c r="G294" s="119">
        <v>695.6</v>
      </c>
      <c r="H294" s="119">
        <v>192.39999999999998</v>
      </c>
      <c r="I294" s="119">
        <v>888</v>
      </c>
    </row>
    <row r="295" spans="2:9" x14ac:dyDescent="0.25">
      <c r="C295" t="s">
        <v>29</v>
      </c>
      <c r="D295">
        <v>5</v>
      </c>
      <c r="E295" s="119">
        <v>5.05</v>
      </c>
      <c r="F295" s="119">
        <v>6</v>
      </c>
      <c r="G295" s="119">
        <v>5555</v>
      </c>
      <c r="H295" s="119">
        <v>1045.0000000000002</v>
      </c>
      <c r="I295" s="119">
        <v>6600</v>
      </c>
    </row>
    <row r="296" spans="2:9" x14ac:dyDescent="0.25">
      <c r="C296" t="s">
        <v>34</v>
      </c>
      <c r="D296">
        <v>5</v>
      </c>
      <c r="E296" s="119">
        <v>0.7</v>
      </c>
      <c r="F296" s="119">
        <v>2.2000000000000002</v>
      </c>
      <c r="G296" s="119">
        <v>87.5</v>
      </c>
      <c r="H296" s="119">
        <v>187.50000000000003</v>
      </c>
      <c r="I296" s="119">
        <v>275</v>
      </c>
    </row>
    <row r="297" spans="2:9" x14ac:dyDescent="0.25">
      <c r="D297">
        <v>10</v>
      </c>
      <c r="E297" s="119">
        <v>1.2</v>
      </c>
      <c r="F297" s="119">
        <v>2.2000000000000002</v>
      </c>
      <c r="G297" s="119">
        <v>300</v>
      </c>
      <c r="H297" s="119">
        <v>250.00000000000006</v>
      </c>
      <c r="I297" s="119">
        <v>550</v>
      </c>
    </row>
    <row r="298" spans="2:9" x14ac:dyDescent="0.25">
      <c r="C298" t="s">
        <v>191</v>
      </c>
      <c r="D298">
        <v>5</v>
      </c>
      <c r="E298" s="119">
        <v>6.2</v>
      </c>
      <c r="F298" s="119">
        <v>8.5</v>
      </c>
      <c r="G298" s="119">
        <v>930</v>
      </c>
      <c r="H298" s="119">
        <v>345</v>
      </c>
      <c r="I298" s="119">
        <v>1275</v>
      </c>
    </row>
    <row r="299" spans="2:9" x14ac:dyDescent="0.25">
      <c r="E299" s="119">
        <v>6.4</v>
      </c>
      <c r="F299" s="119">
        <v>8.5</v>
      </c>
      <c r="G299" s="119">
        <v>960</v>
      </c>
      <c r="H299" s="119">
        <v>314.99999999999994</v>
      </c>
      <c r="I299" s="119">
        <v>1275</v>
      </c>
    </row>
    <row r="300" spans="2:9" x14ac:dyDescent="0.25">
      <c r="C300" t="s">
        <v>285</v>
      </c>
      <c r="D300">
        <v>6</v>
      </c>
      <c r="E300" s="119">
        <v>7.5</v>
      </c>
      <c r="F300" s="119">
        <v>7.9</v>
      </c>
      <c r="G300" s="119">
        <v>9900</v>
      </c>
      <c r="H300" s="119">
        <v>528.00000000000045</v>
      </c>
      <c r="I300" s="119">
        <v>10428</v>
      </c>
    </row>
    <row r="301" spans="2:9" x14ac:dyDescent="0.25">
      <c r="C301" t="s">
        <v>295</v>
      </c>
      <c r="D301">
        <v>1</v>
      </c>
      <c r="E301" s="119">
        <v>29</v>
      </c>
      <c r="F301" s="119">
        <v>36</v>
      </c>
      <c r="G301" s="119">
        <v>290</v>
      </c>
      <c r="H301" s="119">
        <v>70</v>
      </c>
      <c r="I301" s="119">
        <v>360</v>
      </c>
    </row>
    <row r="302" spans="2:9" x14ac:dyDescent="0.25">
      <c r="C302" t="s">
        <v>358</v>
      </c>
      <c r="D302">
        <v>4</v>
      </c>
      <c r="E302" s="119">
        <v>12</v>
      </c>
      <c r="F302" s="119">
        <v>16</v>
      </c>
      <c r="G302" s="119">
        <v>240</v>
      </c>
      <c r="H302" s="119">
        <v>80</v>
      </c>
      <c r="I302" s="119">
        <v>320</v>
      </c>
    </row>
    <row r="303" spans="2:9" x14ac:dyDescent="0.25">
      <c r="B303" s="145" t="s">
        <v>248</v>
      </c>
      <c r="C303" s="145"/>
      <c r="D303" s="145"/>
      <c r="E303" s="145"/>
      <c r="F303" s="145"/>
      <c r="G303" s="146">
        <v>19268.099999999999</v>
      </c>
      <c r="H303" s="146">
        <v>3062.9000000000005</v>
      </c>
      <c r="I303" s="146">
        <v>22331</v>
      </c>
    </row>
    <row r="304" spans="2:9" x14ac:dyDescent="0.25">
      <c r="B304" t="s">
        <v>342</v>
      </c>
      <c r="C304" t="s">
        <v>175</v>
      </c>
      <c r="D304">
        <v>1</v>
      </c>
      <c r="E304" s="119">
        <v>6.2</v>
      </c>
      <c r="F304" s="119">
        <v>8.5</v>
      </c>
      <c r="G304" s="119">
        <v>186</v>
      </c>
      <c r="H304" s="119">
        <v>69</v>
      </c>
      <c r="I304" s="119">
        <v>255</v>
      </c>
    </row>
    <row r="305" spans="1:9" x14ac:dyDescent="0.25">
      <c r="C305" t="s">
        <v>343</v>
      </c>
      <c r="D305">
        <v>2</v>
      </c>
      <c r="E305" s="119">
        <v>0</v>
      </c>
      <c r="F305" s="119">
        <v>12</v>
      </c>
      <c r="G305" s="119">
        <v>0</v>
      </c>
      <c r="H305" s="119">
        <v>600</v>
      </c>
      <c r="I305" s="119">
        <v>600</v>
      </c>
    </row>
    <row r="306" spans="1:9" x14ac:dyDescent="0.25">
      <c r="B306" s="145" t="s">
        <v>359</v>
      </c>
      <c r="C306" s="145"/>
      <c r="D306" s="145"/>
      <c r="E306" s="145"/>
      <c r="F306" s="145"/>
      <c r="G306" s="146">
        <v>186</v>
      </c>
      <c r="H306" s="146">
        <v>669</v>
      </c>
      <c r="I306" s="146">
        <v>855</v>
      </c>
    </row>
    <row r="307" spans="1:9" x14ac:dyDescent="0.25">
      <c r="B307" t="s">
        <v>352</v>
      </c>
      <c r="C307" t="s">
        <v>36</v>
      </c>
      <c r="D307">
        <v>4</v>
      </c>
      <c r="E307" s="119">
        <v>7.85</v>
      </c>
      <c r="F307" s="119">
        <v>7.9</v>
      </c>
      <c r="G307" s="119">
        <v>6908</v>
      </c>
      <c r="H307" s="119">
        <v>44.000000000000625</v>
      </c>
      <c r="I307" s="119">
        <v>6952.0000000000009</v>
      </c>
    </row>
    <row r="308" spans="1:9" x14ac:dyDescent="0.25">
      <c r="C308" t="s">
        <v>191</v>
      </c>
      <c r="D308">
        <v>10</v>
      </c>
      <c r="E308" s="119">
        <v>6.4</v>
      </c>
      <c r="F308" s="119">
        <v>8</v>
      </c>
      <c r="G308" s="119">
        <v>1920</v>
      </c>
      <c r="H308" s="119">
        <v>479.99999999999989</v>
      </c>
      <c r="I308" s="119">
        <v>2400</v>
      </c>
    </row>
    <row r="309" spans="1:9" x14ac:dyDescent="0.25">
      <c r="C309" t="s">
        <v>358</v>
      </c>
      <c r="D309">
        <v>3</v>
      </c>
      <c r="E309" s="119">
        <v>12</v>
      </c>
      <c r="F309" s="119">
        <v>16</v>
      </c>
      <c r="G309" s="119">
        <v>180</v>
      </c>
      <c r="H309" s="119">
        <v>60</v>
      </c>
      <c r="I309" s="119">
        <v>240</v>
      </c>
    </row>
    <row r="310" spans="1:9" x14ac:dyDescent="0.25">
      <c r="B310" s="145" t="s">
        <v>360</v>
      </c>
      <c r="C310" s="145"/>
      <c r="D310" s="145"/>
      <c r="E310" s="145"/>
      <c r="F310" s="145"/>
      <c r="G310" s="146">
        <v>9008</v>
      </c>
      <c r="H310" s="146">
        <v>584.00000000000045</v>
      </c>
      <c r="I310" s="146">
        <v>9592</v>
      </c>
    </row>
    <row r="311" spans="1:9" x14ac:dyDescent="0.25">
      <c r="A311" s="120" t="s">
        <v>55</v>
      </c>
      <c r="B311" s="120"/>
      <c r="C311" s="120"/>
      <c r="D311" s="120"/>
      <c r="E311" s="120"/>
      <c r="F311" s="120"/>
      <c r="G311" s="121">
        <v>91321.9</v>
      </c>
      <c r="H311" s="121">
        <v>12734.300000000003</v>
      </c>
      <c r="I311" s="121">
        <v>104056.20000000001</v>
      </c>
    </row>
    <row r="312" spans="1:9" x14ac:dyDescent="0.25">
      <c r="A312">
        <v>10</v>
      </c>
      <c r="B312" t="s">
        <v>64</v>
      </c>
      <c r="C312" t="s">
        <v>26</v>
      </c>
      <c r="D312">
        <v>1</v>
      </c>
      <c r="E312" s="119">
        <v>15.5</v>
      </c>
      <c r="F312" s="119">
        <v>18</v>
      </c>
      <c r="G312" s="119">
        <v>77.5</v>
      </c>
      <c r="H312" s="119">
        <v>12.5</v>
      </c>
      <c r="I312" s="119">
        <v>90</v>
      </c>
    </row>
    <row r="313" spans="1:9" x14ac:dyDescent="0.25">
      <c r="C313" t="s">
        <v>36</v>
      </c>
      <c r="D313">
        <v>1</v>
      </c>
      <c r="E313" s="119">
        <v>5.05</v>
      </c>
      <c r="F313" s="119">
        <v>6.8</v>
      </c>
      <c r="G313" s="119">
        <v>1111</v>
      </c>
      <c r="H313" s="119">
        <v>385</v>
      </c>
      <c r="I313" s="119">
        <v>1496</v>
      </c>
    </row>
    <row r="314" spans="1:9" x14ac:dyDescent="0.25">
      <c r="E314" s="119">
        <v>5.0199999999999996</v>
      </c>
      <c r="F314" s="119">
        <v>6.8</v>
      </c>
      <c r="G314" s="119">
        <v>1104.3999999999999</v>
      </c>
      <c r="H314" s="119">
        <v>391.60000000000008</v>
      </c>
      <c r="I314" s="119">
        <v>1496</v>
      </c>
    </row>
    <row r="315" spans="1:9" x14ac:dyDescent="0.25">
      <c r="B315" s="145" t="s">
        <v>243</v>
      </c>
      <c r="C315" s="145"/>
      <c r="D315" s="145"/>
      <c r="E315" s="145"/>
      <c r="F315" s="145"/>
      <c r="G315" s="146">
        <v>2292.8999999999996</v>
      </c>
      <c r="H315" s="146">
        <v>789.10000000000014</v>
      </c>
      <c r="I315" s="146">
        <v>3082</v>
      </c>
    </row>
    <row r="316" spans="1:9" x14ac:dyDescent="0.25">
      <c r="B316" t="s">
        <v>101</v>
      </c>
      <c r="C316" t="s">
        <v>26</v>
      </c>
      <c r="D316">
        <v>8</v>
      </c>
      <c r="E316" s="119">
        <v>15.5</v>
      </c>
      <c r="F316" s="119">
        <v>18</v>
      </c>
      <c r="G316" s="119">
        <v>620</v>
      </c>
      <c r="H316" s="119">
        <v>100</v>
      </c>
      <c r="I316" s="119">
        <v>720</v>
      </c>
    </row>
    <row r="317" spans="1:9" x14ac:dyDescent="0.25">
      <c r="C317" t="s">
        <v>18</v>
      </c>
      <c r="D317">
        <v>7</v>
      </c>
      <c r="E317" s="119">
        <v>8.4</v>
      </c>
      <c r="F317" s="119">
        <v>10.5</v>
      </c>
      <c r="G317" s="119">
        <v>1176</v>
      </c>
      <c r="H317" s="119">
        <v>293.99999999999994</v>
      </c>
      <c r="I317" s="119">
        <v>1470</v>
      </c>
    </row>
    <row r="318" spans="1:9" x14ac:dyDescent="0.25">
      <c r="C318" t="s">
        <v>33</v>
      </c>
      <c r="D318">
        <v>2</v>
      </c>
      <c r="E318" s="119">
        <v>8.4</v>
      </c>
      <c r="F318" s="119">
        <v>11.5</v>
      </c>
      <c r="G318" s="119">
        <v>336</v>
      </c>
      <c r="H318" s="119">
        <v>123.99999999999999</v>
      </c>
      <c r="I318" s="119">
        <v>460</v>
      </c>
    </row>
    <row r="319" spans="1:9" x14ac:dyDescent="0.25">
      <c r="B319" s="145" t="s">
        <v>244</v>
      </c>
      <c r="C319" s="145"/>
      <c r="D319" s="145"/>
      <c r="E319" s="145"/>
      <c r="F319" s="145"/>
      <c r="G319" s="146">
        <v>2132</v>
      </c>
      <c r="H319" s="146">
        <v>517.99999999999989</v>
      </c>
      <c r="I319" s="146">
        <v>2650</v>
      </c>
    </row>
    <row r="320" spans="1:9" x14ac:dyDescent="0.25">
      <c r="B320" t="s">
        <v>69</v>
      </c>
      <c r="C320" t="s">
        <v>48</v>
      </c>
      <c r="D320">
        <v>1</v>
      </c>
      <c r="E320" s="119">
        <v>4.5</v>
      </c>
      <c r="F320" s="119">
        <v>5</v>
      </c>
      <c r="G320" s="119">
        <v>54</v>
      </c>
      <c r="H320" s="119">
        <v>6</v>
      </c>
      <c r="I320" s="119">
        <v>60</v>
      </c>
    </row>
    <row r="321" spans="2:9" x14ac:dyDescent="0.25">
      <c r="C321" t="s">
        <v>17</v>
      </c>
      <c r="D321">
        <v>4</v>
      </c>
      <c r="E321" s="119">
        <v>4.7</v>
      </c>
      <c r="F321" s="119">
        <v>6.5</v>
      </c>
      <c r="G321" s="119">
        <v>1391.2</v>
      </c>
      <c r="H321" s="119">
        <v>532.79999999999995</v>
      </c>
      <c r="I321" s="119">
        <v>1924</v>
      </c>
    </row>
    <row r="322" spans="2:9" x14ac:dyDescent="0.25">
      <c r="C322" t="s">
        <v>47</v>
      </c>
      <c r="D322">
        <v>1</v>
      </c>
      <c r="E322" s="119">
        <v>18</v>
      </c>
      <c r="F322" s="119">
        <v>25</v>
      </c>
      <c r="G322" s="119">
        <v>450</v>
      </c>
      <c r="H322" s="119">
        <v>175</v>
      </c>
      <c r="I322" s="119">
        <v>625</v>
      </c>
    </row>
    <row r="323" spans="2:9" x14ac:dyDescent="0.25">
      <c r="C323" t="s">
        <v>36</v>
      </c>
      <c r="D323">
        <v>1</v>
      </c>
      <c r="E323" s="119">
        <v>5.05</v>
      </c>
      <c r="F323" s="119">
        <v>6.8</v>
      </c>
      <c r="G323" s="119">
        <v>1111</v>
      </c>
      <c r="H323" s="119">
        <v>385</v>
      </c>
      <c r="I323" s="119">
        <v>1496</v>
      </c>
    </row>
    <row r="324" spans="2:9" x14ac:dyDescent="0.25">
      <c r="E324" s="119">
        <v>5.25</v>
      </c>
      <c r="F324" s="119">
        <v>6.8</v>
      </c>
      <c r="G324" s="119">
        <v>1155</v>
      </c>
      <c r="H324" s="119">
        <v>340.99999999999994</v>
      </c>
      <c r="I324" s="119">
        <v>1496</v>
      </c>
    </row>
    <row r="325" spans="2:9" x14ac:dyDescent="0.25">
      <c r="C325" t="s">
        <v>75</v>
      </c>
      <c r="D325">
        <v>4</v>
      </c>
      <c r="E325" s="119">
        <v>8.8000000000000007</v>
      </c>
      <c r="F325" s="119">
        <v>12</v>
      </c>
      <c r="G325" s="119">
        <v>704</v>
      </c>
      <c r="H325" s="119">
        <v>255.99999999999994</v>
      </c>
      <c r="I325" s="119">
        <v>960</v>
      </c>
    </row>
    <row r="326" spans="2:9" x14ac:dyDescent="0.25">
      <c r="B326" s="145" t="s">
        <v>239</v>
      </c>
      <c r="C326" s="145"/>
      <c r="D326" s="145"/>
      <c r="E326" s="145"/>
      <c r="F326" s="145"/>
      <c r="G326" s="146">
        <v>4865.2</v>
      </c>
      <c r="H326" s="146">
        <v>1695.8</v>
      </c>
      <c r="I326" s="146">
        <v>6561</v>
      </c>
    </row>
    <row r="327" spans="2:9" x14ac:dyDescent="0.25">
      <c r="B327" t="s">
        <v>66</v>
      </c>
      <c r="C327" t="s">
        <v>26</v>
      </c>
      <c r="D327">
        <v>6</v>
      </c>
      <c r="E327" s="119">
        <v>15.5</v>
      </c>
      <c r="F327" s="119">
        <v>18.5</v>
      </c>
      <c r="G327" s="119">
        <v>930</v>
      </c>
      <c r="H327" s="119">
        <v>180</v>
      </c>
      <c r="I327" s="119">
        <v>1110</v>
      </c>
    </row>
    <row r="328" spans="2:9" x14ac:dyDescent="0.25">
      <c r="C328" t="s">
        <v>43</v>
      </c>
      <c r="D328">
        <v>1</v>
      </c>
      <c r="E328" s="119">
        <v>4.7</v>
      </c>
      <c r="F328" s="119">
        <v>6.8</v>
      </c>
      <c r="G328" s="119">
        <v>282</v>
      </c>
      <c r="H328" s="119">
        <v>125.99999999999997</v>
      </c>
      <c r="I328" s="119">
        <v>408</v>
      </c>
    </row>
    <row r="329" spans="2:9" x14ac:dyDescent="0.25">
      <c r="C329" t="s">
        <v>46</v>
      </c>
      <c r="D329">
        <v>4</v>
      </c>
      <c r="E329" s="119">
        <v>35</v>
      </c>
      <c r="F329" s="119">
        <v>45</v>
      </c>
      <c r="G329" s="119">
        <v>140</v>
      </c>
      <c r="H329" s="119">
        <v>40</v>
      </c>
      <c r="I329" s="119">
        <v>180</v>
      </c>
    </row>
    <row r="330" spans="2:9" x14ac:dyDescent="0.25">
      <c r="C330" t="s">
        <v>36</v>
      </c>
      <c r="D330">
        <v>3</v>
      </c>
      <c r="E330" s="119">
        <v>5.05</v>
      </c>
      <c r="F330" s="119">
        <v>6.9</v>
      </c>
      <c r="G330" s="119">
        <v>3333</v>
      </c>
      <c r="H330" s="119">
        <v>1221.0000000000005</v>
      </c>
      <c r="I330" s="119">
        <v>4554</v>
      </c>
    </row>
    <row r="331" spans="2:9" x14ac:dyDescent="0.25">
      <c r="E331" s="119">
        <v>5.25</v>
      </c>
      <c r="F331" s="119">
        <v>6.9</v>
      </c>
      <c r="G331" s="119">
        <v>3465</v>
      </c>
      <c r="H331" s="119">
        <v>1089.0000000000002</v>
      </c>
      <c r="I331" s="119">
        <v>4554</v>
      </c>
    </row>
    <row r="332" spans="2:9" x14ac:dyDescent="0.25">
      <c r="C332" t="s">
        <v>34</v>
      </c>
      <c r="D332">
        <v>8</v>
      </c>
      <c r="E332" s="119">
        <v>0.7</v>
      </c>
      <c r="F332" s="119">
        <v>2</v>
      </c>
      <c r="G332" s="119">
        <v>140</v>
      </c>
      <c r="H332" s="119">
        <v>260</v>
      </c>
      <c r="I332" s="119">
        <v>400</v>
      </c>
    </row>
    <row r="333" spans="2:9" x14ac:dyDescent="0.25">
      <c r="B333" s="145" t="s">
        <v>240</v>
      </c>
      <c r="C333" s="145"/>
      <c r="D333" s="145"/>
      <c r="E333" s="145"/>
      <c r="F333" s="145"/>
      <c r="G333" s="146">
        <v>8290</v>
      </c>
      <c r="H333" s="146">
        <v>2916.0000000000009</v>
      </c>
      <c r="I333" s="146">
        <v>11206</v>
      </c>
    </row>
    <row r="334" spans="2:9" x14ac:dyDescent="0.25">
      <c r="B334" t="s">
        <v>84</v>
      </c>
      <c r="C334" t="s">
        <v>26</v>
      </c>
      <c r="D334">
        <v>2</v>
      </c>
      <c r="E334" s="119">
        <v>15.5</v>
      </c>
      <c r="F334" s="119">
        <v>18</v>
      </c>
      <c r="G334" s="119">
        <v>155</v>
      </c>
      <c r="H334" s="119">
        <v>25</v>
      </c>
      <c r="I334" s="119">
        <v>180</v>
      </c>
    </row>
    <row r="335" spans="2:9" x14ac:dyDescent="0.25">
      <c r="C335" t="s">
        <v>40</v>
      </c>
      <c r="G335" s="119">
        <v>761.40000000000009</v>
      </c>
      <c r="H335" s="119">
        <v>113.40000000000003</v>
      </c>
      <c r="I335" s="119">
        <v>874.80000000000018</v>
      </c>
    </row>
    <row r="336" spans="2:9" x14ac:dyDescent="0.25">
      <c r="C336" t="s">
        <v>18</v>
      </c>
      <c r="D336">
        <v>10</v>
      </c>
      <c r="E336" s="119">
        <v>8.4</v>
      </c>
      <c r="F336" s="119">
        <v>10.199999999999999</v>
      </c>
      <c r="G336" s="119">
        <v>1680</v>
      </c>
      <c r="H336" s="119">
        <v>359.99999999999977</v>
      </c>
      <c r="I336" s="119">
        <v>2039.9999999999998</v>
      </c>
    </row>
    <row r="337" spans="1:9" x14ac:dyDescent="0.25">
      <c r="C337" t="s">
        <v>38</v>
      </c>
      <c r="D337">
        <v>1</v>
      </c>
      <c r="E337" s="119">
        <v>5.05</v>
      </c>
      <c r="F337" s="119">
        <v>5.7</v>
      </c>
      <c r="G337" s="119">
        <v>2222</v>
      </c>
      <c r="H337" s="119">
        <v>286.00000000000017</v>
      </c>
      <c r="I337" s="119">
        <v>2508</v>
      </c>
    </row>
    <row r="338" spans="1:9" x14ac:dyDescent="0.25">
      <c r="C338" t="s">
        <v>29</v>
      </c>
      <c r="D338">
        <v>5</v>
      </c>
      <c r="E338" s="119">
        <v>5.05</v>
      </c>
      <c r="F338" s="119">
        <v>5.7</v>
      </c>
      <c r="G338" s="119">
        <v>5555</v>
      </c>
      <c r="H338" s="119">
        <v>715.00000000000045</v>
      </c>
      <c r="I338" s="119">
        <v>6270</v>
      </c>
    </row>
    <row r="339" spans="1:9" x14ac:dyDescent="0.25">
      <c r="D339">
        <v>6</v>
      </c>
      <c r="E339" s="119">
        <v>5.05</v>
      </c>
      <c r="F339" s="119">
        <v>5.7</v>
      </c>
      <c r="G339" s="119">
        <v>6666</v>
      </c>
      <c r="H339" s="119">
        <v>858.00000000000045</v>
      </c>
      <c r="I339" s="119">
        <v>7524</v>
      </c>
    </row>
    <row r="340" spans="1:9" x14ac:dyDescent="0.25">
      <c r="B340" s="145" t="s">
        <v>242</v>
      </c>
      <c r="C340" s="145"/>
      <c r="D340" s="145"/>
      <c r="E340" s="145"/>
      <c r="F340" s="145"/>
      <c r="G340" s="146">
        <v>17039.400000000001</v>
      </c>
      <c r="H340" s="146">
        <v>2357.400000000001</v>
      </c>
      <c r="I340" s="146">
        <v>19396.8</v>
      </c>
    </row>
    <row r="341" spans="1:9" x14ac:dyDescent="0.25">
      <c r="B341" t="s">
        <v>112</v>
      </c>
      <c r="C341" t="s">
        <v>26</v>
      </c>
      <c r="D341">
        <v>4</v>
      </c>
      <c r="E341" s="119">
        <v>15.5</v>
      </c>
      <c r="F341" s="119">
        <v>18</v>
      </c>
      <c r="G341" s="119">
        <v>310</v>
      </c>
      <c r="H341" s="119">
        <v>50</v>
      </c>
      <c r="I341" s="119">
        <v>360</v>
      </c>
    </row>
    <row r="342" spans="1:9" x14ac:dyDescent="0.25">
      <c r="C342" t="s">
        <v>17</v>
      </c>
      <c r="D342">
        <v>4</v>
      </c>
      <c r="E342" s="119">
        <v>4.7</v>
      </c>
      <c r="F342" s="119">
        <v>6</v>
      </c>
      <c r="G342" s="119">
        <v>695.6</v>
      </c>
      <c r="H342" s="119">
        <v>192.39999999999998</v>
      </c>
      <c r="I342" s="119">
        <v>888</v>
      </c>
    </row>
    <row r="343" spans="1:9" x14ac:dyDescent="0.25">
      <c r="C343" t="s">
        <v>29</v>
      </c>
      <c r="D343">
        <v>5</v>
      </c>
      <c r="E343" s="119">
        <v>5.05</v>
      </c>
      <c r="F343" s="119">
        <v>6</v>
      </c>
      <c r="G343" s="119">
        <v>5555</v>
      </c>
      <c r="H343" s="119">
        <v>1045.0000000000002</v>
      </c>
      <c r="I343" s="119">
        <v>6600</v>
      </c>
    </row>
    <row r="344" spans="1:9" x14ac:dyDescent="0.25">
      <c r="C344" t="s">
        <v>34</v>
      </c>
      <c r="D344">
        <v>5</v>
      </c>
      <c r="E344" s="119">
        <v>0.7</v>
      </c>
      <c r="F344" s="119">
        <v>2.2000000000000002</v>
      </c>
      <c r="G344" s="119">
        <v>87.5</v>
      </c>
      <c r="H344" s="119">
        <v>187.50000000000003</v>
      </c>
      <c r="I344" s="119">
        <v>275</v>
      </c>
    </row>
    <row r="345" spans="1:9" x14ac:dyDescent="0.25">
      <c r="B345" s="145" t="s">
        <v>248</v>
      </c>
      <c r="C345" s="145"/>
      <c r="D345" s="145"/>
      <c r="E345" s="145"/>
      <c r="F345" s="145"/>
      <c r="G345" s="146">
        <v>6648.1</v>
      </c>
      <c r="H345" s="146">
        <v>1474.9</v>
      </c>
      <c r="I345" s="146">
        <v>8123</v>
      </c>
    </row>
    <row r="346" spans="1:9" x14ac:dyDescent="0.25">
      <c r="A346" s="120" t="s">
        <v>56</v>
      </c>
      <c r="B346" s="120"/>
      <c r="C346" s="120"/>
      <c r="D346" s="120"/>
      <c r="E346" s="120"/>
      <c r="F346" s="120"/>
      <c r="G346" s="121">
        <v>41267.599999999999</v>
      </c>
      <c r="H346" s="121">
        <v>9751.2000000000007</v>
      </c>
      <c r="I346" s="121">
        <v>51018.8</v>
      </c>
    </row>
    <row r="347" spans="1:9" x14ac:dyDescent="0.25">
      <c r="A347">
        <v>11</v>
      </c>
      <c r="B347" t="s">
        <v>64</v>
      </c>
      <c r="C347" t="s">
        <v>26</v>
      </c>
      <c r="D347">
        <v>1</v>
      </c>
      <c r="E347" s="119">
        <v>15.5</v>
      </c>
      <c r="F347" s="119">
        <v>18</v>
      </c>
      <c r="G347" s="119">
        <v>77.5</v>
      </c>
      <c r="H347" s="119">
        <v>12.5</v>
      </c>
      <c r="I347" s="119">
        <v>90</v>
      </c>
    </row>
    <row r="348" spans="1:9" x14ac:dyDescent="0.25">
      <c r="C348" t="s">
        <v>36</v>
      </c>
      <c r="D348">
        <v>1</v>
      </c>
      <c r="E348" s="119">
        <v>5.05</v>
      </c>
      <c r="F348" s="119">
        <v>7</v>
      </c>
      <c r="G348" s="119">
        <v>2222</v>
      </c>
      <c r="H348" s="119">
        <v>858.00000000000011</v>
      </c>
      <c r="I348" s="119">
        <v>3080</v>
      </c>
    </row>
    <row r="349" spans="1:9" x14ac:dyDescent="0.25">
      <c r="B349" s="145" t="s">
        <v>243</v>
      </c>
      <c r="C349" s="145"/>
      <c r="D349" s="145"/>
      <c r="E349" s="145"/>
      <c r="F349" s="145"/>
      <c r="G349" s="146">
        <v>2299.5</v>
      </c>
      <c r="H349" s="146">
        <v>870.50000000000011</v>
      </c>
      <c r="I349" s="146">
        <v>3170</v>
      </c>
    </row>
    <row r="350" spans="1:9" x14ac:dyDescent="0.25">
      <c r="B350" t="s">
        <v>108</v>
      </c>
      <c r="C350" t="s">
        <v>40</v>
      </c>
      <c r="G350" s="119">
        <v>253.8</v>
      </c>
      <c r="H350" s="119">
        <v>54</v>
      </c>
      <c r="I350" s="119">
        <v>307.8</v>
      </c>
    </row>
    <row r="351" spans="1:9" x14ac:dyDescent="0.25">
      <c r="C351" t="s">
        <v>39</v>
      </c>
      <c r="D351">
        <v>3</v>
      </c>
      <c r="E351" s="119">
        <v>4.7</v>
      </c>
      <c r="F351" s="119">
        <v>5.7</v>
      </c>
      <c r="G351" s="119">
        <v>761.40000000000009</v>
      </c>
      <c r="H351" s="119">
        <v>162</v>
      </c>
      <c r="I351" s="119">
        <v>923.40000000000009</v>
      </c>
    </row>
    <row r="352" spans="1:9" x14ac:dyDescent="0.25">
      <c r="C352" t="s">
        <v>18</v>
      </c>
      <c r="D352">
        <v>2</v>
      </c>
      <c r="E352" s="119">
        <v>8.4</v>
      </c>
      <c r="F352" s="119">
        <v>10.199999999999999</v>
      </c>
      <c r="G352" s="119">
        <v>336</v>
      </c>
      <c r="H352" s="119">
        <v>71.999999999999957</v>
      </c>
      <c r="I352" s="119">
        <v>407.99999999999994</v>
      </c>
    </row>
    <row r="353" spans="2:9" x14ac:dyDescent="0.25">
      <c r="B353" s="145" t="s">
        <v>245</v>
      </c>
      <c r="C353" s="145"/>
      <c r="D353" s="145"/>
      <c r="E353" s="145"/>
      <c r="F353" s="145"/>
      <c r="G353" s="146">
        <v>1351.2</v>
      </c>
      <c r="H353" s="146">
        <v>287.99999999999994</v>
      </c>
      <c r="I353" s="146">
        <v>1639.2</v>
      </c>
    </row>
    <row r="354" spans="2:9" x14ac:dyDescent="0.25">
      <c r="B354" t="s">
        <v>65</v>
      </c>
      <c r="C354" t="s">
        <v>61</v>
      </c>
      <c r="D354">
        <v>3</v>
      </c>
      <c r="E354" s="119">
        <v>16.5</v>
      </c>
      <c r="F354" s="119">
        <v>18.2</v>
      </c>
      <c r="G354" s="119">
        <v>891</v>
      </c>
      <c r="H354" s="119">
        <v>91.799999999999955</v>
      </c>
      <c r="I354" s="119">
        <v>982.8</v>
      </c>
    </row>
    <row r="355" spans="2:9" x14ac:dyDescent="0.25">
      <c r="C355" t="s">
        <v>62</v>
      </c>
      <c r="D355">
        <v>1</v>
      </c>
      <c r="E355" s="119">
        <v>80</v>
      </c>
      <c r="F355" s="119">
        <v>100</v>
      </c>
      <c r="G355" s="119">
        <v>80</v>
      </c>
      <c r="H355" s="119">
        <v>20</v>
      </c>
      <c r="I355" s="119">
        <v>100</v>
      </c>
    </row>
    <row r="356" spans="2:9" x14ac:dyDescent="0.25">
      <c r="B356" s="145" t="s">
        <v>249</v>
      </c>
      <c r="C356" s="145"/>
      <c r="D356" s="145"/>
      <c r="E356" s="145"/>
      <c r="F356" s="145"/>
      <c r="G356" s="146">
        <v>971</v>
      </c>
      <c r="H356" s="146">
        <v>111.79999999999995</v>
      </c>
      <c r="I356" s="146">
        <v>1082.8</v>
      </c>
    </row>
    <row r="357" spans="2:9" x14ac:dyDescent="0.25">
      <c r="B357" t="s">
        <v>69</v>
      </c>
      <c r="C357" t="s">
        <v>26</v>
      </c>
      <c r="D357">
        <v>4</v>
      </c>
      <c r="E357" s="119">
        <v>15.5</v>
      </c>
      <c r="F357" s="119">
        <v>18.5</v>
      </c>
      <c r="G357" s="119">
        <v>310</v>
      </c>
      <c r="H357" s="119">
        <v>60</v>
      </c>
      <c r="I357" s="119">
        <v>370</v>
      </c>
    </row>
    <row r="358" spans="2:9" x14ac:dyDescent="0.25">
      <c r="C358" t="s">
        <v>29</v>
      </c>
      <c r="D358">
        <v>1</v>
      </c>
      <c r="E358" s="119">
        <v>5.05</v>
      </c>
      <c r="F358" s="119">
        <v>7.2</v>
      </c>
      <c r="G358" s="119">
        <v>1111</v>
      </c>
      <c r="H358" s="119">
        <v>473.00000000000006</v>
      </c>
      <c r="I358" s="119">
        <v>1584</v>
      </c>
    </row>
    <row r="359" spans="2:9" x14ac:dyDescent="0.25">
      <c r="C359" t="s">
        <v>36</v>
      </c>
      <c r="D359">
        <v>1</v>
      </c>
      <c r="E359" s="119">
        <v>5.05</v>
      </c>
      <c r="F359" s="119">
        <v>7.2</v>
      </c>
      <c r="G359" s="119">
        <v>2222</v>
      </c>
      <c r="H359" s="119">
        <v>946.00000000000011</v>
      </c>
      <c r="I359" s="119">
        <v>3168</v>
      </c>
    </row>
    <row r="360" spans="2:9" x14ac:dyDescent="0.25">
      <c r="C360" t="s">
        <v>171</v>
      </c>
      <c r="D360">
        <v>2</v>
      </c>
      <c r="E360" s="119">
        <v>5.3</v>
      </c>
      <c r="F360" s="119">
        <v>6.5</v>
      </c>
      <c r="G360" s="119">
        <v>424</v>
      </c>
      <c r="H360" s="119">
        <v>96.000000000000014</v>
      </c>
      <c r="I360" s="119">
        <v>520</v>
      </c>
    </row>
    <row r="361" spans="2:9" x14ac:dyDescent="0.25">
      <c r="C361" t="s">
        <v>175</v>
      </c>
      <c r="D361">
        <v>4</v>
      </c>
      <c r="E361" s="119">
        <v>5.6</v>
      </c>
      <c r="F361" s="119">
        <v>7</v>
      </c>
      <c r="G361" s="119">
        <v>672</v>
      </c>
      <c r="H361" s="119">
        <v>168.00000000000006</v>
      </c>
      <c r="I361" s="119">
        <v>840</v>
      </c>
    </row>
    <row r="362" spans="2:9" x14ac:dyDescent="0.25">
      <c r="B362" s="145" t="s">
        <v>239</v>
      </c>
      <c r="C362" s="145"/>
      <c r="D362" s="145"/>
      <c r="E362" s="145"/>
      <c r="F362" s="145"/>
      <c r="G362" s="146">
        <v>4739</v>
      </c>
      <c r="H362" s="146">
        <v>1743</v>
      </c>
      <c r="I362" s="146">
        <v>6482</v>
      </c>
    </row>
    <row r="363" spans="2:9" x14ac:dyDescent="0.25">
      <c r="B363" t="s">
        <v>66</v>
      </c>
      <c r="C363" t="s">
        <v>26</v>
      </c>
      <c r="D363">
        <v>2</v>
      </c>
      <c r="E363" s="119">
        <v>15.5</v>
      </c>
      <c r="F363" s="119">
        <v>18.5</v>
      </c>
      <c r="G363" s="119">
        <v>155</v>
      </c>
      <c r="H363" s="119">
        <v>30</v>
      </c>
      <c r="I363" s="119">
        <v>185</v>
      </c>
    </row>
    <row r="364" spans="2:9" x14ac:dyDescent="0.25">
      <c r="C364" t="s">
        <v>36</v>
      </c>
      <c r="D364">
        <v>1</v>
      </c>
      <c r="E364" s="119">
        <v>5.05</v>
      </c>
      <c r="F364" s="119">
        <v>7.4</v>
      </c>
      <c r="G364" s="119">
        <v>1111</v>
      </c>
      <c r="H364" s="119">
        <v>517.00000000000011</v>
      </c>
      <c r="I364" s="119">
        <v>1628</v>
      </c>
    </row>
    <row r="365" spans="2:9" x14ac:dyDescent="0.25">
      <c r="C365" t="s">
        <v>34</v>
      </c>
      <c r="D365">
        <v>3</v>
      </c>
      <c r="E365" s="119">
        <v>0.7</v>
      </c>
      <c r="F365" s="119">
        <v>2</v>
      </c>
      <c r="G365" s="119">
        <v>52.5</v>
      </c>
      <c r="H365" s="119">
        <v>97.5</v>
      </c>
      <c r="I365" s="119">
        <v>150</v>
      </c>
    </row>
    <row r="366" spans="2:9" x14ac:dyDescent="0.25">
      <c r="C366" t="s">
        <v>228</v>
      </c>
      <c r="D366">
        <v>1</v>
      </c>
      <c r="E366" s="119">
        <v>28</v>
      </c>
      <c r="F366" s="119">
        <v>45</v>
      </c>
      <c r="G366" s="119">
        <v>28</v>
      </c>
      <c r="H366" s="119">
        <v>17</v>
      </c>
      <c r="I366" s="119">
        <v>45</v>
      </c>
    </row>
    <row r="367" spans="2:9" x14ac:dyDescent="0.25">
      <c r="B367" s="145" t="s">
        <v>240</v>
      </c>
      <c r="C367" s="145"/>
      <c r="D367" s="145"/>
      <c r="E367" s="145"/>
      <c r="F367" s="145"/>
      <c r="G367" s="146">
        <v>1346.5</v>
      </c>
      <c r="H367" s="146">
        <v>661.50000000000011</v>
      </c>
      <c r="I367" s="146">
        <v>2008</v>
      </c>
    </row>
    <row r="368" spans="2:9" x14ac:dyDescent="0.25">
      <c r="B368" t="s">
        <v>98</v>
      </c>
      <c r="C368" t="s">
        <v>40</v>
      </c>
      <c r="G368" s="119">
        <v>253.8</v>
      </c>
      <c r="H368" s="119">
        <v>124.19999999999999</v>
      </c>
      <c r="I368" s="119">
        <v>378</v>
      </c>
    </row>
    <row r="369" spans="2:9" x14ac:dyDescent="0.25">
      <c r="C369" t="s">
        <v>18</v>
      </c>
      <c r="D369">
        <v>1</v>
      </c>
      <c r="E369" s="119">
        <v>8.4</v>
      </c>
      <c r="F369" s="119">
        <v>10.5</v>
      </c>
      <c r="G369" s="119">
        <v>168</v>
      </c>
      <c r="H369" s="119">
        <v>41.999999999999993</v>
      </c>
      <c r="I369" s="119">
        <v>210</v>
      </c>
    </row>
    <row r="370" spans="2:9" x14ac:dyDescent="0.25">
      <c r="C370" t="s">
        <v>29</v>
      </c>
      <c r="D370">
        <v>1</v>
      </c>
      <c r="E370" s="119">
        <v>5.05</v>
      </c>
      <c r="F370" s="119">
        <v>7.2</v>
      </c>
      <c r="G370" s="119">
        <v>1111</v>
      </c>
      <c r="H370" s="119">
        <v>473.00000000000006</v>
      </c>
      <c r="I370" s="119">
        <v>1584</v>
      </c>
    </row>
    <row r="371" spans="2:9" x14ac:dyDescent="0.25">
      <c r="C371" t="s">
        <v>57</v>
      </c>
      <c r="D371">
        <v>1</v>
      </c>
      <c r="E371" s="119">
        <v>18</v>
      </c>
      <c r="F371" s="119">
        <v>26</v>
      </c>
      <c r="G371" s="119">
        <v>90</v>
      </c>
      <c r="H371" s="119">
        <v>40</v>
      </c>
      <c r="I371" s="119">
        <v>130</v>
      </c>
    </row>
    <row r="372" spans="2:9" x14ac:dyDescent="0.25">
      <c r="B372" s="145" t="s">
        <v>246</v>
      </c>
      <c r="C372" s="145"/>
      <c r="D372" s="145"/>
      <c r="E372" s="145"/>
      <c r="F372" s="145"/>
      <c r="G372" s="146">
        <v>1622.8</v>
      </c>
      <c r="H372" s="146">
        <v>679.2</v>
      </c>
      <c r="I372" s="146">
        <v>2302</v>
      </c>
    </row>
    <row r="373" spans="2:9" x14ac:dyDescent="0.25">
      <c r="B373" t="s">
        <v>104</v>
      </c>
      <c r="C373" t="s">
        <v>26</v>
      </c>
      <c r="D373">
        <v>1</v>
      </c>
      <c r="E373" s="119">
        <v>15.5</v>
      </c>
      <c r="F373" s="119">
        <v>18</v>
      </c>
      <c r="G373" s="119">
        <v>77.5</v>
      </c>
      <c r="H373" s="119">
        <v>12.5</v>
      </c>
      <c r="I373" s="119">
        <v>90</v>
      </c>
    </row>
    <row r="374" spans="2:9" x14ac:dyDescent="0.25">
      <c r="C374" t="s">
        <v>17</v>
      </c>
      <c r="D374">
        <v>2</v>
      </c>
      <c r="E374" s="119">
        <v>4.7</v>
      </c>
      <c r="F374" s="119">
        <v>7</v>
      </c>
      <c r="G374" s="119">
        <v>347.8</v>
      </c>
      <c r="H374" s="119">
        <v>170.2</v>
      </c>
      <c r="I374" s="119">
        <v>518</v>
      </c>
    </row>
    <row r="375" spans="2:9" x14ac:dyDescent="0.25">
      <c r="C375" t="s">
        <v>18</v>
      </c>
      <c r="D375">
        <v>2</v>
      </c>
      <c r="E375" s="119">
        <v>8.4</v>
      </c>
      <c r="F375" s="119">
        <v>10.5</v>
      </c>
      <c r="G375" s="119">
        <v>336</v>
      </c>
      <c r="H375" s="119">
        <v>83.999999999999986</v>
      </c>
      <c r="I375" s="119">
        <v>420</v>
      </c>
    </row>
    <row r="376" spans="2:9" x14ac:dyDescent="0.25">
      <c r="D376">
        <v>5</v>
      </c>
      <c r="E376" s="119">
        <v>8.4</v>
      </c>
      <c r="F376" s="119">
        <v>10.5</v>
      </c>
      <c r="G376" s="119">
        <v>840</v>
      </c>
      <c r="H376" s="119">
        <v>209.99999999999997</v>
      </c>
      <c r="I376" s="119">
        <v>1050</v>
      </c>
    </row>
    <row r="377" spans="2:9" x14ac:dyDescent="0.25">
      <c r="C377" t="s">
        <v>29</v>
      </c>
      <c r="D377">
        <v>1</v>
      </c>
      <c r="E377" s="119">
        <v>5.05</v>
      </c>
      <c r="F377" s="119">
        <v>7.2</v>
      </c>
      <c r="G377" s="119">
        <v>1111</v>
      </c>
      <c r="H377" s="119">
        <v>473.00000000000006</v>
      </c>
      <c r="I377" s="119">
        <v>1584</v>
      </c>
    </row>
    <row r="378" spans="2:9" x14ac:dyDescent="0.25">
      <c r="B378" s="145" t="s">
        <v>247</v>
      </c>
      <c r="C378" s="145"/>
      <c r="D378" s="145"/>
      <c r="E378" s="145"/>
      <c r="F378" s="145"/>
      <c r="G378" s="146">
        <v>2712.3</v>
      </c>
      <c r="H378" s="146">
        <v>949.7</v>
      </c>
      <c r="I378" s="146">
        <v>3662</v>
      </c>
    </row>
    <row r="379" spans="2:9" x14ac:dyDescent="0.25">
      <c r="B379" t="s">
        <v>112</v>
      </c>
      <c r="C379" t="s">
        <v>35</v>
      </c>
      <c r="D379">
        <v>1</v>
      </c>
      <c r="E379" s="119">
        <v>23</v>
      </c>
      <c r="F379" s="119">
        <v>25</v>
      </c>
      <c r="G379" s="119">
        <v>345</v>
      </c>
      <c r="H379" s="119">
        <v>30</v>
      </c>
      <c r="I379" s="119">
        <v>375</v>
      </c>
    </row>
    <row r="380" spans="2:9" x14ac:dyDescent="0.25">
      <c r="C380" t="s">
        <v>26</v>
      </c>
      <c r="D380">
        <v>2</v>
      </c>
      <c r="E380" s="119">
        <v>15.5</v>
      </c>
      <c r="F380" s="119">
        <v>18</v>
      </c>
      <c r="G380" s="119">
        <v>310</v>
      </c>
      <c r="H380" s="119">
        <v>50</v>
      </c>
      <c r="I380" s="119">
        <v>360</v>
      </c>
    </row>
    <row r="381" spans="2:9" x14ac:dyDescent="0.25">
      <c r="C381" t="s">
        <v>17</v>
      </c>
      <c r="D381">
        <v>8</v>
      </c>
      <c r="E381" s="119">
        <v>4.7</v>
      </c>
      <c r="F381" s="119">
        <v>6</v>
      </c>
      <c r="G381" s="119">
        <v>1391.2</v>
      </c>
      <c r="H381" s="119">
        <v>384.79999999999995</v>
      </c>
      <c r="I381" s="119">
        <v>1776</v>
      </c>
    </row>
    <row r="382" spans="2:9" x14ac:dyDescent="0.25">
      <c r="C382" t="s">
        <v>29</v>
      </c>
      <c r="D382">
        <v>2</v>
      </c>
      <c r="E382" s="119">
        <v>5.45</v>
      </c>
      <c r="F382" s="119">
        <v>6</v>
      </c>
      <c r="G382" s="119">
        <v>2398</v>
      </c>
      <c r="H382" s="119">
        <v>241.99999999999991</v>
      </c>
      <c r="I382" s="119">
        <v>2640</v>
      </c>
    </row>
    <row r="383" spans="2:9" x14ac:dyDescent="0.25">
      <c r="D383">
        <v>5</v>
      </c>
      <c r="E383" s="119">
        <v>5.45</v>
      </c>
      <c r="F383" s="119">
        <v>6</v>
      </c>
      <c r="G383" s="119">
        <v>5995</v>
      </c>
      <c r="H383" s="119">
        <v>604.99999999999977</v>
      </c>
      <c r="I383" s="119">
        <v>6600</v>
      </c>
    </row>
    <row r="384" spans="2:9" x14ac:dyDescent="0.25">
      <c r="C384" t="s">
        <v>34</v>
      </c>
      <c r="D384">
        <v>5</v>
      </c>
      <c r="E384" s="119">
        <v>0.7</v>
      </c>
      <c r="F384" s="119">
        <v>2.2000000000000002</v>
      </c>
      <c r="G384" s="119">
        <v>175</v>
      </c>
      <c r="H384" s="119">
        <v>375.00000000000006</v>
      </c>
      <c r="I384" s="119">
        <v>550</v>
      </c>
    </row>
    <row r="385" spans="1:9" x14ac:dyDescent="0.25">
      <c r="E385" s="119">
        <v>1</v>
      </c>
      <c r="F385" s="119">
        <v>2.2000000000000002</v>
      </c>
      <c r="G385" s="119">
        <v>125</v>
      </c>
      <c r="H385" s="119">
        <v>150.00000000000003</v>
      </c>
      <c r="I385" s="119">
        <v>275</v>
      </c>
    </row>
    <row r="386" spans="1:9" x14ac:dyDescent="0.25">
      <c r="C386" t="s">
        <v>58</v>
      </c>
      <c r="D386">
        <v>3</v>
      </c>
      <c r="E386" s="119">
        <v>5.45</v>
      </c>
      <c r="F386" s="119">
        <v>6</v>
      </c>
      <c r="G386" s="119">
        <v>3678.75</v>
      </c>
      <c r="H386" s="119">
        <v>371.24999999999989</v>
      </c>
      <c r="I386" s="119">
        <v>4050</v>
      </c>
    </row>
    <row r="387" spans="1:9" x14ac:dyDescent="0.25">
      <c r="C387" t="s">
        <v>175</v>
      </c>
      <c r="D387">
        <v>4</v>
      </c>
      <c r="E387" s="119">
        <v>5.6</v>
      </c>
      <c r="F387" s="119">
        <v>6</v>
      </c>
      <c r="G387" s="119">
        <v>672</v>
      </c>
      <c r="H387" s="119">
        <v>48.000000000000043</v>
      </c>
      <c r="I387" s="119">
        <v>720</v>
      </c>
    </row>
    <row r="388" spans="1:9" x14ac:dyDescent="0.25">
      <c r="B388" s="145" t="s">
        <v>248</v>
      </c>
      <c r="C388" s="145"/>
      <c r="D388" s="145"/>
      <c r="E388" s="145"/>
      <c r="F388" s="145"/>
      <c r="G388" s="146">
        <v>15089.95</v>
      </c>
      <c r="H388" s="146">
        <v>2256.0499999999997</v>
      </c>
      <c r="I388" s="146">
        <v>17346</v>
      </c>
    </row>
    <row r="389" spans="1:9" x14ac:dyDescent="0.25">
      <c r="A389" s="120" t="s">
        <v>60</v>
      </c>
      <c r="B389" s="120"/>
      <c r="C389" s="120"/>
      <c r="D389" s="120"/>
      <c r="E389" s="120"/>
      <c r="F389" s="120"/>
      <c r="G389" s="121">
        <v>30132.25</v>
      </c>
      <c r="H389" s="121">
        <v>7559.75</v>
      </c>
      <c r="I389" s="121">
        <v>37692</v>
      </c>
    </row>
    <row r="390" spans="1:9" x14ac:dyDescent="0.25">
      <c r="A390">
        <v>12</v>
      </c>
      <c r="B390" t="s">
        <v>69</v>
      </c>
      <c r="C390" t="s">
        <v>17</v>
      </c>
      <c r="D390">
        <v>6</v>
      </c>
      <c r="E390" s="119">
        <v>4.7</v>
      </c>
      <c r="F390" s="119">
        <v>6.5</v>
      </c>
      <c r="G390" s="119">
        <v>1043.4000000000001</v>
      </c>
      <c r="H390" s="119">
        <v>399.59999999999997</v>
      </c>
      <c r="I390" s="119">
        <v>1443</v>
      </c>
    </row>
    <row r="391" spans="1:9" x14ac:dyDescent="0.25">
      <c r="C391" t="s">
        <v>36</v>
      </c>
      <c r="D391">
        <v>1</v>
      </c>
      <c r="E391" s="119">
        <v>6.6</v>
      </c>
      <c r="F391" s="119">
        <v>7.8</v>
      </c>
      <c r="G391" s="119">
        <v>1452</v>
      </c>
      <c r="H391" s="119">
        <v>264.00000000000006</v>
      </c>
      <c r="I391" s="119">
        <v>1716</v>
      </c>
    </row>
    <row r="392" spans="1:9" x14ac:dyDescent="0.25">
      <c r="C392" t="s">
        <v>16</v>
      </c>
      <c r="D392">
        <v>1</v>
      </c>
      <c r="E392" s="119">
        <v>5.45</v>
      </c>
      <c r="F392" s="119">
        <v>6.8</v>
      </c>
      <c r="G392" s="119">
        <v>1226.25</v>
      </c>
      <c r="H392" s="119">
        <v>303.74999999999994</v>
      </c>
      <c r="I392" s="119">
        <v>1530</v>
      </c>
    </row>
    <row r="393" spans="1:9" x14ac:dyDescent="0.25">
      <c r="C393" t="s">
        <v>75</v>
      </c>
      <c r="D393">
        <v>2</v>
      </c>
      <c r="E393" s="119">
        <v>10.199999999999999</v>
      </c>
      <c r="F393" s="119">
        <v>12.8</v>
      </c>
      <c r="G393" s="119">
        <v>408</v>
      </c>
      <c r="H393" s="119">
        <v>104.00000000000006</v>
      </c>
      <c r="I393" s="119">
        <v>512</v>
      </c>
    </row>
    <row r="394" spans="1:9" x14ac:dyDescent="0.25">
      <c r="B394" s="145" t="s">
        <v>239</v>
      </c>
      <c r="C394" s="145"/>
      <c r="D394" s="145"/>
      <c r="E394" s="145"/>
      <c r="F394" s="145"/>
      <c r="G394" s="146">
        <v>4129.6499999999996</v>
      </c>
      <c r="H394" s="146">
        <v>1071.3499999999999</v>
      </c>
      <c r="I394" s="146">
        <v>5201</v>
      </c>
    </row>
    <row r="395" spans="1:9" x14ac:dyDescent="0.25">
      <c r="B395" t="s">
        <v>66</v>
      </c>
      <c r="C395" t="s">
        <v>26</v>
      </c>
      <c r="D395">
        <v>6</v>
      </c>
      <c r="E395" s="119">
        <v>15.5</v>
      </c>
      <c r="F395" s="119">
        <v>18.5</v>
      </c>
      <c r="G395" s="119">
        <v>465</v>
      </c>
      <c r="H395" s="119">
        <v>90</v>
      </c>
      <c r="I395" s="119">
        <v>555</v>
      </c>
    </row>
    <row r="396" spans="1:9" x14ac:dyDescent="0.25">
      <c r="C396" t="s">
        <v>39</v>
      </c>
      <c r="D396">
        <v>1</v>
      </c>
      <c r="E396" s="119">
        <v>4.7</v>
      </c>
      <c r="F396" s="119">
        <v>7.5</v>
      </c>
      <c r="G396" s="119">
        <v>253.8</v>
      </c>
      <c r="H396" s="119">
        <v>151.19999999999999</v>
      </c>
      <c r="I396" s="119">
        <v>405</v>
      </c>
    </row>
    <row r="397" spans="1:9" x14ac:dyDescent="0.25">
      <c r="C397" t="s">
        <v>36</v>
      </c>
      <c r="D397">
        <v>3</v>
      </c>
      <c r="E397" s="119">
        <v>6.6</v>
      </c>
      <c r="F397" s="119">
        <v>7.8</v>
      </c>
      <c r="G397" s="119">
        <v>4356</v>
      </c>
      <c r="H397" s="119">
        <v>792.00000000000023</v>
      </c>
      <c r="I397" s="119">
        <v>5148</v>
      </c>
    </row>
    <row r="398" spans="1:9" x14ac:dyDescent="0.25">
      <c r="B398" s="145" t="s">
        <v>240</v>
      </c>
      <c r="C398" s="145"/>
      <c r="D398" s="145"/>
      <c r="E398" s="145"/>
      <c r="F398" s="145"/>
      <c r="G398" s="146">
        <v>5074.8</v>
      </c>
      <c r="H398" s="146">
        <v>1033.2000000000003</v>
      </c>
      <c r="I398" s="146">
        <v>6108</v>
      </c>
    </row>
    <row r="399" spans="1:9" x14ac:dyDescent="0.25">
      <c r="B399" t="s">
        <v>84</v>
      </c>
      <c r="C399" t="s">
        <v>38</v>
      </c>
      <c r="D399">
        <v>2</v>
      </c>
      <c r="E399" s="119">
        <v>5.05</v>
      </c>
      <c r="F399" s="119">
        <v>6.5</v>
      </c>
      <c r="G399" s="119">
        <v>2222</v>
      </c>
      <c r="H399" s="119">
        <v>638.00000000000011</v>
      </c>
      <c r="I399" s="119">
        <v>2860</v>
      </c>
    </row>
    <row r="400" spans="1:9" x14ac:dyDescent="0.25">
      <c r="B400" s="145" t="s">
        <v>242</v>
      </c>
      <c r="C400" s="145"/>
      <c r="D400" s="145"/>
      <c r="E400" s="145"/>
      <c r="F400" s="145"/>
      <c r="G400" s="146">
        <v>2222</v>
      </c>
      <c r="H400" s="146">
        <v>638.00000000000011</v>
      </c>
      <c r="I400" s="146">
        <v>2860</v>
      </c>
    </row>
    <row r="401" spans="1:9" x14ac:dyDescent="0.25">
      <c r="B401" t="s">
        <v>112</v>
      </c>
      <c r="C401" t="s">
        <v>26</v>
      </c>
      <c r="D401">
        <v>2</v>
      </c>
      <c r="E401" s="119">
        <v>15.5</v>
      </c>
      <c r="F401" s="119">
        <v>19</v>
      </c>
      <c r="G401" s="119">
        <v>155</v>
      </c>
      <c r="H401" s="119">
        <v>35</v>
      </c>
      <c r="I401" s="119">
        <v>190</v>
      </c>
    </row>
    <row r="402" spans="1:9" x14ac:dyDescent="0.25">
      <c r="C402" t="s">
        <v>29</v>
      </c>
      <c r="D402">
        <v>5</v>
      </c>
      <c r="E402" s="119">
        <v>5.45</v>
      </c>
      <c r="F402" s="119">
        <v>7</v>
      </c>
      <c r="G402" s="119">
        <v>5995</v>
      </c>
      <c r="H402" s="119">
        <v>1704.9999999999998</v>
      </c>
      <c r="I402" s="119">
        <v>7700</v>
      </c>
    </row>
    <row r="403" spans="1:9" x14ac:dyDescent="0.25">
      <c r="C403" t="s">
        <v>34</v>
      </c>
      <c r="D403">
        <v>10</v>
      </c>
      <c r="E403" s="119">
        <v>1</v>
      </c>
      <c r="F403" s="119">
        <v>2.2000000000000002</v>
      </c>
      <c r="G403" s="119">
        <v>250</v>
      </c>
      <c r="H403" s="119">
        <v>300.00000000000006</v>
      </c>
      <c r="I403" s="119">
        <v>550</v>
      </c>
    </row>
    <row r="404" spans="1:9" x14ac:dyDescent="0.25">
      <c r="C404" t="s">
        <v>191</v>
      </c>
      <c r="D404">
        <v>8</v>
      </c>
      <c r="E404" s="119">
        <v>5.6</v>
      </c>
      <c r="F404" s="119">
        <v>7</v>
      </c>
      <c r="G404" s="119">
        <v>1344</v>
      </c>
      <c r="H404" s="119">
        <v>336.00000000000011</v>
      </c>
      <c r="I404" s="119">
        <v>1680</v>
      </c>
    </row>
    <row r="405" spans="1:9" x14ac:dyDescent="0.25">
      <c r="B405" s="145" t="s">
        <v>248</v>
      </c>
      <c r="C405" s="145"/>
      <c r="D405" s="145"/>
      <c r="E405" s="145"/>
      <c r="F405" s="145"/>
      <c r="G405" s="146">
        <v>7744</v>
      </c>
      <c r="H405" s="146">
        <v>2376</v>
      </c>
      <c r="I405" s="146">
        <v>10120</v>
      </c>
    </row>
    <row r="406" spans="1:9" x14ac:dyDescent="0.25">
      <c r="B406" t="s">
        <v>187</v>
      </c>
      <c r="C406" t="s">
        <v>40</v>
      </c>
      <c r="G406" s="119">
        <v>507.6</v>
      </c>
      <c r="H406" s="119">
        <v>291.60000000000002</v>
      </c>
      <c r="I406" s="119">
        <v>799.2</v>
      </c>
    </row>
    <row r="407" spans="1:9" x14ac:dyDescent="0.25">
      <c r="B407" s="145" t="s">
        <v>250</v>
      </c>
      <c r="C407" s="145"/>
      <c r="D407" s="145"/>
      <c r="E407" s="145"/>
      <c r="F407" s="145"/>
      <c r="G407" s="146">
        <v>507.6</v>
      </c>
      <c r="H407" s="146">
        <v>291.60000000000002</v>
      </c>
      <c r="I407" s="146">
        <v>799.2</v>
      </c>
    </row>
    <row r="408" spans="1:9" x14ac:dyDescent="0.25">
      <c r="A408" s="120" t="s">
        <v>192</v>
      </c>
      <c r="B408" s="120"/>
      <c r="C408" s="120"/>
      <c r="D408" s="120"/>
      <c r="E408" s="120"/>
      <c r="F408" s="120"/>
      <c r="G408" s="121">
        <v>19678.05</v>
      </c>
      <c r="H408" s="121">
        <v>5410.1500000000005</v>
      </c>
      <c r="I408" s="121">
        <v>25088.2</v>
      </c>
    </row>
    <row r="409" spans="1:9" x14ac:dyDescent="0.25">
      <c r="A409" t="s">
        <v>50</v>
      </c>
      <c r="G409" s="119">
        <v>389736.59949999989</v>
      </c>
      <c r="H409" s="119">
        <v>73299.550500000012</v>
      </c>
      <c r="I409" s="119">
        <v>463036.15</v>
      </c>
    </row>
  </sheetData>
  <pageMargins left="0.59055118110236227" right="0" top="0.59055118110236227" bottom="0" header="0.31496062992125984" footer="0.31496062992125984"/>
  <pageSetup scale="75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52B0-5658-4D4E-B46A-77F539DC0C78}">
  <sheetPr>
    <pageSetUpPr fitToPage="1"/>
  </sheetPr>
  <dimension ref="A3:AH193"/>
  <sheetViews>
    <sheetView topLeftCell="B172" workbookViewId="0">
      <selection activeCell="O194" sqref="O194"/>
    </sheetView>
  </sheetViews>
  <sheetFormatPr defaultRowHeight="12.5" x14ac:dyDescent="0.25"/>
  <cols>
    <col min="1" max="1" width="49.81640625" customWidth="1"/>
    <col min="2" max="2" width="32.26953125" bestFit="1" customWidth="1"/>
    <col min="3" max="13" width="9.1796875" bestFit="1" customWidth="1"/>
    <col min="14" max="14" width="9.1796875" style="148" bestFit="1" customWidth="1"/>
    <col min="15" max="15" width="3.81640625" style="148" bestFit="1" customWidth="1"/>
    <col min="16" max="21" width="1.6328125" style="148" customWidth="1"/>
    <col min="22" max="22" width="45.26953125" bestFit="1" customWidth="1"/>
    <col min="23" max="33" width="9.1796875" bestFit="1" customWidth="1"/>
    <col min="34" max="34" width="6.1796875" bestFit="1" customWidth="1"/>
    <col min="76" max="76" width="8.7265625" customWidth="1"/>
  </cols>
  <sheetData>
    <row r="3" spans="1:34" x14ac:dyDescent="0.25">
      <c r="A3" s="118" t="s">
        <v>172</v>
      </c>
      <c r="C3" s="118" t="s">
        <v>30</v>
      </c>
      <c r="N3"/>
      <c r="O3"/>
      <c r="V3" s="135" t="s">
        <v>172</v>
      </c>
      <c r="W3" s="118" t="s">
        <v>30</v>
      </c>
    </row>
    <row r="4" spans="1:34" ht="50" x14ac:dyDescent="0.25">
      <c r="A4" s="118" t="s">
        <v>15</v>
      </c>
      <c r="B4" s="118" t="s">
        <v>68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>
        <v>1</v>
      </c>
      <c r="K4">
        <v>2</v>
      </c>
      <c r="L4">
        <v>3</v>
      </c>
      <c r="M4">
        <v>4</v>
      </c>
      <c r="N4">
        <v>5</v>
      </c>
      <c r="O4" s="136" t="s">
        <v>50</v>
      </c>
      <c r="P4" s="149"/>
      <c r="Q4" s="149"/>
      <c r="R4" s="149"/>
      <c r="S4" s="149"/>
      <c r="T4" s="149"/>
      <c r="U4" s="149"/>
      <c r="V4" s="118" t="s">
        <v>15</v>
      </c>
      <c r="W4">
        <v>6</v>
      </c>
      <c r="X4">
        <v>7</v>
      </c>
      <c r="Y4">
        <v>8</v>
      </c>
      <c r="Z4">
        <v>9</v>
      </c>
      <c r="AA4">
        <v>10</v>
      </c>
      <c r="AB4">
        <v>11</v>
      </c>
      <c r="AC4">
        <v>12</v>
      </c>
      <c r="AD4">
        <v>1</v>
      </c>
      <c r="AE4">
        <v>2</v>
      </c>
      <c r="AF4">
        <v>3</v>
      </c>
      <c r="AG4">
        <v>4</v>
      </c>
      <c r="AH4" s="136" t="s">
        <v>50</v>
      </c>
    </row>
    <row r="5" spans="1:34" x14ac:dyDescent="0.25">
      <c r="A5" t="s">
        <v>48</v>
      </c>
      <c r="B5" t="s">
        <v>69</v>
      </c>
      <c r="C5" s="134"/>
      <c r="D5" s="134"/>
      <c r="E5" s="134"/>
      <c r="F5" s="134"/>
      <c r="G5" s="134">
        <v>1</v>
      </c>
      <c r="H5" s="134"/>
      <c r="I5" s="134"/>
      <c r="J5" s="134"/>
      <c r="K5" s="134"/>
      <c r="L5" s="134"/>
      <c r="M5" s="134"/>
      <c r="N5" s="134"/>
      <c r="O5" s="134">
        <v>1</v>
      </c>
      <c r="P5" s="150"/>
      <c r="Q5" s="150"/>
      <c r="R5" s="150"/>
      <c r="S5" s="150"/>
      <c r="T5" s="150"/>
      <c r="U5" s="150"/>
      <c r="V5" t="s">
        <v>48</v>
      </c>
      <c r="W5" s="134"/>
      <c r="X5" s="134"/>
      <c r="Y5" s="134"/>
      <c r="Z5" s="134"/>
      <c r="AA5" s="134">
        <v>1</v>
      </c>
      <c r="AB5" s="134"/>
      <c r="AC5" s="134"/>
      <c r="AD5" s="134"/>
      <c r="AE5" s="134">
        <v>3</v>
      </c>
      <c r="AF5" s="134"/>
      <c r="AG5" s="134"/>
      <c r="AH5" s="134">
        <v>4</v>
      </c>
    </row>
    <row r="6" spans="1:34" x14ac:dyDescent="0.25">
      <c r="B6" t="s">
        <v>260</v>
      </c>
      <c r="C6" s="134"/>
      <c r="D6" s="134"/>
      <c r="E6" s="134"/>
      <c r="F6" s="134"/>
      <c r="G6" s="134"/>
      <c r="H6" s="134"/>
      <c r="I6" s="134"/>
      <c r="J6" s="134"/>
      <c r="K6" s="134">
        <v>3</v>
      </c>
      <c r="L6" s="134"/>
      <c r="M6" s="134"/>
      <c r="N6" s="134"/>
      <c r="O6" s="134">
        <v>3</v>
      </c>
      <c r="P6" s="150"/>
      <c r="Q6" s="150"/>
      <c r="R6" s="150"/>
      <c r="S6" s="150"/>
      <c r="T6" s="150"/>
      <c r="U6" s="150"/>
      <c r="V6" t="s">
        <v>41</v>
      </c>
      <c r="W6" s="134"/>
      <c r="X6" s="134"/>
      <c r="Y6" s="134"/>
      <c r="Z6" s="134">
        <v>1</v>
      </c>
      <c r="AA6" s="134"/>
      <c r="AB6" s="134"/>
      <c r="AC6" s="134"/>
      <c r="AD6" s="134"/>
      <c r="AE6" s="134"/>
      <c r="AF6" s="134"/>
      <c r="AG6" s="134"/>
      <c r="AH6" s="134">
        <v>1</v>
      </c>
    </row>
    <row r="7" spans="1:34" x14ac:dyDescent="0.25">
      <c r="A7" s="120" t="s">
        <v>148</v>
      </c>
      <c r="B7" s="120"/>
      <c r="C7" s="137"/>
      <c r="D7" s="137"/>
      <c r="E7" s="137"/>
      <c r="F7" s="137"/>
      <c r="G7" s="137">
        <v>1</v>
      </c>
      <c r="H7" s="137"/>
      <c r="I7" s="137"/>
      <c r="J7" s="137"/>
      <c r="K7" s="137">
        <v>3</v>
      </c>
      <c r="L7" s="137"/>
      <c r="M7" s="137"/>
      <c r="N7" s="137"/>
      <c r="O7" s="137">
        <v>4</v>
      </c>
      <c r="P7" s="150"/>
      <c r="Q7" s="150"/>
      <c r="R7" s="150"/>
      <c r="S7" s="150"/>
      <c r="T7" s="150"/>
      <c r="U7" s="150"/>
      <c r="V7" t="s">
        <v>35</v>
      </c>
      <c r="W7" s="134"/>
      <c r="X7" s="134"/>
      <c r="Y7" s="134">
        <v>1</v>
      </c>
      <c r="Z7" s="134"/>
      <c r="AA7" s="134"/>
      <c r="AB7" s="134">
        <v>1</v>
      </c>
      <c r="AC7" s="134"/>
      <c r="AD7" s="134"/>
      <c r="AE7" s="134"/>
      <c r="AF7" s="134"/>
      <c r="AG7" s="134"/>
      <c r="AH7" s="134">
        <v>2</v>
      </c>
    </row>
    <row r="8" spans="1:34" x14ac:dyDescent="0.25">
      <c r="A8" t="s">
        <v>41</v>
      </c>
      <c r="C8" s="134"/>
      <c r="D8" s="134"/>
      <c r="E8" s="134"/>
      <c r="F8" s="134">
        <v>1</v>
      </c>
      <c r="G8" s="134"/>
      <c r="H8" s="134"/>
      <c r="I8" s="134"/>
      <c r="J8" s="134"/>
      <c r="K8" s="134"/>
      <c r="L8" s="134"/>
      <c r="M8" s="134"/>
      <c r="N8" s="134"/>
      <c r="O8" s="134">
        <v>1</v>
      </c>
      <c r="P8" s="150"/>
      <c r="Q8" s="150"/>
      <c r="R8" s="150"/>
      <c r="S8" s="150"/>
      <c r="T8" s="150"/>
      <c r="U8" s="150"/>
      <c r="V8" t="s">
        <v>26</v>
      </c>
      <c r="W8" s="134">
        <v>4</v>
      </c>
      <c r="X8" s="134">
        <v>4</v>
      </c>
      <c r="Y8" s="134">
        <v>15</v>
      </c>
      <c r="Z8" s="134">
        <v>10</v>
      </c>
      <c r="AA8" s="134">
        <v>27</v>
      </c>
      <c r="AB8" s="134">
        <v>12</v>
      </c>
      <c r="AC8" s="134">
        <v>8</v>
      </c>
      <c r="AD8" s="134">
        <v>13</v>
      </c>
      <c r="AE8" s="134">
        <v>10</v>
      </c>
      <c r="AF8" s="134">
        <v>11</v>
      </c>
      <c r="AG8" s="134">
        <v>12</v>
      </c>
      <c r="AH8" s="134">
        <v>126</v>
      </c>
    </row>
    <row r="9" spans="1:34" x14ac:dyDescent="0.25">
      <c r="A9" t="s">
        <v>35</v>
      </c>
      <c r="B9" t="s">
        <v>112</v>
      </c>
      <c r="C9" s="134"/>
      <c r="D9" s="134"/>
      <c r="E9" s="134">
        <v>1</v>
      </c>
      <c r="F9" s="134"/>
      <c r="G9" s="134"/>
      <c r="H9" s="134">
        <v>1</v>
      </c>
      <c r="I9" s="134"/>
      <c r="J9" s="134"/>
      <c r="K9" s="134"/>
      <c r="L9" s="134"/>
      <c r="M9" s="134"/>
      <c r="N9" s="134"/>
      <c r="O9" s="134">
        <v>2</v>
      </c>
      <c r="P9" s="150"/>
      <c r="Q9" s="150"/>
      <c r="R9" s="150"/>
      <c r="S9" s="150"/>
      <c r="T9" s="150"/>
      <c r="U9" s="150"/>
      <c r="V9" t="s">
        <v>40</v>
      </c>
      <c r="W9" s="134"/>
      <c r="X9" s="134"/>
      <c r="Y9" s="134"/>
      <c r="Z9" s="134">
        <v>5</v>
      </c>
      <c r="AA9" s="134">
        <v>3</v>
      </c>
      <c r="AB9" s="134">
        <v>2</v>
      </c>
      <c r="AC9" s="134">
        <v>2</v>
      </c>
      <c r="AD9" s="134">
        <v>2</v>
      </c>
      <c r="AE9" s="134"/>
      <c r="AF9" s="134">
        <v>13</v>
      </c>
      <c r="AG9" s="134">
        <v>1</v>
      </c>
      <c r="AH9" s="134">
        <v>28</v>
      </c>
    </row>
    <row r="10" spans="1:34" x14ac:dyDescent="0.25">
      <c r="A10" s="120" t="s">
        <v>149</v>
      </c>
      <c r="B10" s="120"/>
      <c r="C10" s="137"/>
      <c r="D10" s="137"/>
      <c r="E10" s="137">
        <v>1</v>
      </c>
      <c r="F10" s="137"/>
      <c r="G10" s="137"/>
      <c r="H10" s="137">
        <v>1</v>
      </c>
      <c r="I10" s="137"/>
      <c r="J10" s="137"/>
      <c r="K10" s="137"/>
      <c r="L10" s="137"/>
      <c r="M10" s="137"/>
      <c r="N10" s="137"/>
      <c r="O10" s="137">
        <v>2</v>
      </c>
      <c r="P10" s="150"/>
      <c r="Q10" s="150"/>
      <c r="R10" s="150"/>
      <c r="S10" s="150"/>
      <c r="T10" s="150"/>
      <c r="U10" s="150"/>
      <c r="V10" t="s">
        <v>43</v>
      </c>
      <c r="W10" s="134"/>
      <c r="X10" s="134"/>
      <c r="Y10" s="134">
        <v>2</v>
      </c>
      <c r="Z10" s="134"/>
      <c r="AA10" s="134">
        <v>2</v>
      </c>
      <c r="AB10" s="134"/>
      <c r="AC10" s="134"/>
      <c r="AD10" s="134"/>
      <c r="AE10" s="134"/>
      <c r="AF10" s="134"/>
      <c r="AG10" s="134"/>
      <c r="AH10" s="134">
        <v>4</v>
      </c>
    </row>
    <row r="11" spans="1:34" x14ac:dyDescent="0.25">
      <c r="A11" t="s">
        <v>26</v>
      </c>
      <c r="B11" t="s">
        <v>64</v>
      </c>
      <c r="C11" s="134"/>
      <c r="D11" s="134"/>
      <c r="E11" s="134">
        <v>1</v>
      </c>
      <c r="F11" s="134"/>
      <c r="G11" s="134">
        <v>1</v>
      </c>
      <c r="H11" s="134">
        <v>1</v>
      </c>
      <c r="I11" s="134"/>
      <c r="J11" s="134"/>
      <c r="K11" s="134">
        <v>1</v>
      </c>
      <c r="L11" s="134"/>
      <c r="M11" s="134"/>
      <c r="N11" s="134">
        <v>1</v>
      </c>
      <c r="O11" s="134">
        <v>5</v>
      </c>
      <c r="P11" s="150"/>
      <c r="Q11" s="150"/>
      <c r="R11" s="150"/>
      <c r="S11" s="150"/>
      <c r="T11" s="150"/>
      <c r="U11" s="150"/>
      <c r="V11" t="s">
        <v>39</v>
      </c>
      <c r="W11" s="134"/>
      <c r="X11" s="134"/>
      <c r="Y11" s="134">
        <v>5</v>
      </c>
      <c r="Z11" s="134">
        <v>8</v>
      </c>
      <c r="AA11" s="134"/>
      <c r="AB11" s="134">
        <v>3</v>
      </c>
      <c r="AC11" s="134">
        <v>1</v>
      </c>
      <c r="AD11" s="134"/>
      <c r="AE11" s="134"/>
      <c r="AF11" s="134">
        <v>15</v>
      </c>
      <c r="AG11" s="134"/>
      <c r="AH11" s="134">
        <v>32</v>
      </c>
    </row>
    <row r="12" spans="1:34" x14ac:dyDescent="0.25">
      <c r="B12" t="s">
        <v>101</v>
      </c>
      <c r="C12" s="134"/>
      <c r="D12" s="134"/>
      <c r="E12" s="134">
        <v>4</v>
      </c>
      <c r="F12" s="134"/>
      <c r="G12" s="134">
        <v>8</v>
      </c>
      <c r="H12" s="134"/>
      <c r="I12" s="134"/>
      <c r="J12" s="134"/>
      <c r="K12" s="134"/>
      <c r="L12" s="134"/>
      <c r="M12" s="134"/>
      <c r="N12" s="134"/>
      <c r="O12" s="134">
        <v>12</v>
      </c>
      <c r="P12" s="150"/>
      <c r="Q12" s="150"/>
      <c r="R12" s="150"/>
      <c r="S12" s="150"/>
      <c r="T12" s="150"/>
      <c r="U12" s="150"/>
      <c r="V12" t="s">
        <v>17</v>
      </c>
      <c r="W12" s="134">
        <v>3</v>
      </c>
      <c r="X12" s="134"/>
      <c r="Y12" s="134">
        <v>6</v>
      </c>
      <c r="Z12" s="134">
        <v>10</v>
      </c>
      <c r="AA12" s="134">
        <v>12</v>
      </c>
      <c r="AB12" s="134">
        <v>10</v>
      </c>
      <c r="AC12" s="134">
        <v>6</v>
      </c>
      <c r="AD12" s="134"/>
      <c r="AE12" s="134"/>
      <c r="AF12" s="134"/>
      <c r="AG12" s="134">
        <v>6</v>
      </c>
      <c r="AH12" s="134">
        <v>53</v>
      </c>
    </row>
    <row r="13" spans="1:34" x14ac:dyDescent="0.25">
      <c r="B13" t="s">
        <v>69</v>
      </c>
      <c r="C13" s="134">
        <v>2</v>
      </c>
      <c r="D13" s="134">
        <v>4</v>
      </c>
      <c r="E13" s="134"/>
      <c r="F13" s="134"/>
      <c r="G13" s="134"/>
      <c r="H13" s="134">
        <v>4</v>
      </c>
      <c r="I13" s="134"/>
      <c r="J13" s="134"/>
      <c r="K13" s="134"/>
      <c r="L13" s="134"/>
      <c r="M13" s="134"/>
      <c r="N13" s="134"/>
      <c r="O13" s="134">
        <v>10</v>
      </c>
      <c r="P13" s="150"/>
      <c r="Q13" s="150"/>
      <c r="R13" s="150"/>
      <c r="S13" s="150"/>
      <c r="T13" s="150"/>
      <c r="U13" s="150"/>
      <c r="V13" t="s">
        <v>18</v>
      </c>
      <c r="W13" s="134"/>
      <c r="X13" s="134">
        <v>9</v>
      </c>
      <c r="Y13" s="134">
        <v>5</v>
      </c>
      <c r="Z13" s="134">
        <v>20</v>
      </c>
      <c r="AA13" s="134">
        <v>17</v>
      </c>
      <c r="AB13" s="134">
        <v>10</v>
      </c>
      <c r="AC13" s="134"/>
      <c r="AD13" s="134">
        <v>2</v>
      </c>
      <c r="AE13" s="134">
        <v>7</v>
      </c>
      <c r="AF13" s="134">
        <v>4</v>
      </c>
      <c r="AG13" s="134"/>
      <c r="AH13" s="134">
        <v>74</v>
      </c>
    </row>
    <row r="14" spans="1:34" x14ac:dyDescent="0.25">
      <c r="B14" t="s">
        <v>66</v>
      </c>
      <c r="C14" s="134">
        <v>2</v>
      </c>
      <c r="D14" s="134"/>
      <c r="E14" s="134">
        <v>6</v>
      </c>
      <c r="F14" s="134"/>
      <c r="G14" s="134">
        <v>12</v>
      </c>
      <c r="H14" s="134">
        <v>2</v>
      </c>
      <c r="I14" s="134">
        <v>6</v>
      </c>
      <c r="J14" s="134">
        <v>6</v>
      </c>
      <c r="K14" s="134"/>
      <c r="L14" s="134"/>
      <c r="M14" s="134">
        <v>5</v>
      </c>
      <c r="N14" s="134">
        <v>5</v>
      </c>
      <c r="O14" s="134">
        <v>44</v>
      </c>
      <c r="P14" s="150"/>
      <c r="Q14" s="150"/>
      <c r="R14" s="150"/>
      <c r="S14" s="150"/>
      <c r="T14" s="150"/>
      <c r="U14" s="150"/>
      <c r="V14" t="s">
        <v>33</v>
      </c>
      <c r="W14" s="134"/>
      <c r="X14" s="134"/>
      <c r="Y14" s="134">
        <v>2</v>
      </c>
      <c r="Z14" s="134"/>
      <c r="AA14" s="134">
        <v>2</v>
      </c>
      <c r="AB14" s="134"/>
      <c r="AC14" s="134"/>
      <c r="AD14" s="134"/>
      <c r="AE14" s="134"/>
      <c r="AF14" s="134"/>
      <c r="AG14" s="134"/>
      <c r="AH14" s="134">
        <v>4</v>
      </c>
    </row>
    <row r="15" spans="1:34" x14ac:dyDescent="0.25">
      <c r="B15" t="s">
        <v>84</v>
      </c>
      <c r="C15" s="134"/>
      <c r="D15" s="134"/>
      <c r="E15" s="134"/>
      <c r="F15" s="134">
        <v>4</v>
      </c>
      <c r="G15" s="134">
        <v>2</v>
      </c>
      <c r="H15" s="134"/>
      <c r="I15" s="134"/>
      <c r="J15" s="134"/>
      <c r="K15" s="134">
        <v>4</v>
      </c>
      <c r="L15" s="134">
        <v>4</v>
      </c>
      <c r="M15" s="134"/>
      <c r="N15" s="134"/>
      <c r="O15" s="134">
        <v>14</v>
      </c>
      <c r="P15" s="150"/>
      <c r="Q15" s="150"/>
      <c r="R15" s="150"/>
      <c r="S15" s="150"/>
      <c r="T15" s="150"/>
      <c r="U15" s="150"/>
      <c r="V15" t="s">
        <v>58</v>
      </c>
      <c r="W15" s="134"/>
      <c r="X15" s="134"/>
      <c r="Y15" s="134"/>
      <c r="Z15" s="134"/>
      <c r="AA15" s="134"/>
      <c r="AB15" s="134">
        <v>3</v>
      </c>
      <c r="AC15" s="134"/>
      <c r="AD15" s="134"/>
      <c r="AE15" s="134"/>
      <c r="AF15" s="134"/>
      <c r="AG15" s="134"/>
      <c r="AH15" s="134">
        <v>3</v>
      </c>
    </row>
    <row r="16" spans="1:34" x14ac:dyDescent="0.25">
      <c r="B16" t="s">
        <v>104</v>
      </c>
      <c r="C16" s="134"/>
      <c r="D16" s="134"/>
      <c r="E16" s="134"/>
      <c r="F16" s="134">
        <v>2</v>
      </c>
      <c r="G16" s="134"/>
      <c r="H16" s="134">
        <v>1</v>
      </c>
      <c r="I16" s="134"/>
      <c r="J16" s="134"/>
      <c r="K16" s="134"/>
      <c r="L16" s="134"/>
      <c r="M16" s="134"/>
      <c r="N16" s="134"/>
      <c r="O16" s="134">
        <v>3</v>
      </c>
      <c r="P16" s="150"/>
      <c r="Q16" s="150"/>
      <c r="R16" s="150"/>
      <c r="S16" s="150"/>
      <c r="T16" s="150"/>
      <c r="U16" s="150"/>
      <c r="V16" t="s">
        <v>46</v>
      </c>
      <c r="W16" s="134"/>
      <c r="X16" s="134"/>
      <c r="Y16" s="134"/>
      <c r="Z16" s="134"/>
      <c r="AA16" s="134">
        <v>4</v>
      </c>
      <c r="AB16" s="134"/>
      <c r="AC16" s="134"/>
      <c r="AD16" s="134"/>
      <c r="AE16" s="134"/>
      <c r="AF16" s="134"/>
      <c r="AG16" s="134"/>
      <c r="AH16" s="134">
        <v>4</v>
      </c>
    </row>
    <row r="17" spans="1:34" x14ac:dyDescent="0.25">
      <c r="B17" t="s">
        <v>112</v>
      </c>
      <c r="C17" s="134">
        <v>4</v>
      </c>
      <c r="D17" s="134"/>
      <c r="E17" s="134">
        <v>4</v>
      </c>
      <c r="F17" s="134">
        <v>4</v>
      </c>
      <c r="G17" s="134">
        <v>4</v>
      </c>
      <c r="H17" s="134">
        <v>4</v>
      </c>
      <c r="I17" s="134">
        <v>2</v>
      </c>
      <c r="J17" s="134">
        <v>4</v>
      </c>
      <c r="K17" s="134"/>
      <c r="L17" s="134">
        <v>4</v>
      </c>
      <c r="M17" s="134">
        <v>6</v>
      </c>
      <c r="N17" s="134"/>
      <c r="O17" s="134">
        <v>36</v>
      </c>
      <c r="P17" s="150"/>
      <c r="Q17" s="150"/>
      <c r="R17" s="150"/>
      <c r="S17" s="150"/>
      <c r="T17" s="150"/>
      <c r="U17" s="150"/>
      <c r="V17" t="s">
        <v>38</v>
      </c>
      <c r="W17" s="134"/>
      <c r="X17" s="134"/>
      <c r="Y17" s="134">
        <v>1</v>
      </c>
      <c r="Z17" s="134">
        <v>2</v>
      </c>
      <c r="AA17" s="134">
        <v>2</v>
      </c>
      <c r="AB17" s="134"/>
      <c r="AC17" s="134">
        <v>2</v>
      </c>
      <c r="AD17" s="134"/>
      <c r="AE17" s="134"/>
      <c r="AF17" s="134">
        <v>2</v>
      </c>
      <c r="AG17" s="134"/>
      <c r="AH17" s="134">
        <v>9</v>
      </c>
    </row>
    <row r="18" spans="1:34" x14ac:dyDescent="0.25">
      <c r="B18" t="s">
        <v>199</v>
      </c>
      <c r="C18" s="134"/>
      <c r="D18" s="134"/>
      <c r="E18" s="134"/>
      <c r="F18" s="134"/>
      <c r="G18" s="134"/>
      <c r="H18" s="134"/>
      <c r="I18" s="134"/>
      <c r="J18" s="134">
        <v>3</v>
      </c>
      <c r="K18" s="134">
        <v>1</v>
      </c>
      <c r="L18" s="134">
        <v>3</v>
      </c>
      <c r="M18" s="134"/>
      <c r="N18" s="134">
        <v>1</v>
      </c>
      <c r="O18" s="134">
        <v>8</v>
      </c>
      <c r="P18" s="150"/>
      <c r="Q18" s="150"/>
      <c r="R18" s="150"/>
      <c r="S18" s="150"/>
      <c r="T18" s="150"/>
      <c r="U18" s="150"/>
      <c r="V18" t="s">
        <v>29</v>
      </c>
      <c r="W18" s="134"/>
      <c r="X18" s="134">
        <v>1</v>
      </c>
      <c r="Y18" s="134">
        <v>17</v>
      </c>
      <c r="Z18" s="134">
        <v>16</v>
      </c>
      <c r="AA18" s="134">
        <v>16</v>
      </c>
      <c r="AB18" s="134">
        <v>10</v>
      </c>
      <c r="AC18" s="134">
        <v>5</v>
      </c>
      <c r="AD18" s="134">
        <v>1</v>
      </c>
      <c r="AE18" s="134"/>
      <c r="AF18" s="134"/>
      <c r="AG18" s="134"/>
      <c r="AH18" s="134">
        <v>66</v>
      </c>
    </row>
    <row r="19" spans="1:34" x14ac:dyDescent="0.25">
      <c r="B19" t="s">
        <v>253</v>
      </c>
      <c r="C19" s="134"/>
      <c r="D19" s="134"/>
      <c r="E19" s="134"/>
      <c r="F19" s="134"/>
      <c r="G19" s="134"/>
      <c r="H19" s="134"/>
      <c r="I19" s="134"/>
      <c r="J19" s="134"/>
      <c r="K19" s="134">
        <v>2</v>
      </c>
      <c r="L19" s="134"/>
      <c r="M19" s="134"/>
      <c r="N19" s="134"/>
      <c r="O19" s="134">
        <v>2</v>
      </c>
      <c r="P19" s="150"/>
      <c r="Q19" s="150"/>
      <c r="R19" s="150"/>
      <c r="S19" s="150"/>
      <c r="T19" s="150"/>
      <c r="U19" s="150"/>
      <c r="V19" t="s">
        <v>57</v>
      </c>
      <c r="W19" s="134"/>
      <c r="X19" s="134"/>
      <c r="Y19" s="134"/>
      <c r="Z19" s="134"/>
      <c r="AA19" s="134"/>
      <c r="AB19" s="134">
        <v>1</v>
      </c>
      <c r="AC19" s="134"/>
      <c r="AD19" s="134"/>
      <c r="AE19" s="134"/>
      <c r="AF19" s="134"/>
      <c r="AG19" s="134"/>
      <c r="AH19" s="134">
        <v>1</v>
      </c>
    </row>
    <row r="20" spans="1:34" x14ac:dyDescent="0.25">
      <c r="B20" t="s">
        <v>260</v>
      </c>
      <c r="C20" s="134"/>
      <c r="D20" s="134"/>
      <c r="E20" s="134"/>
      <c r="F20" s="134"/>
      <c r="G20" s="134"/>
      <c r="H20" s="134"/>
      <c r="I20" s="134"/>
      <c r="J20" s="134"/>
      <c r="K20" s="134">
        <v>1</v>
      </c>
      <c r="L20" s="134"/>
      <c r="M20" s="134"/>
      <c r="N20" s="134"/>
      <c r="O20" s="134">
        <v>1</v>
      </c>
      <c r="P20" s="150"/>
      <c r="Q20" s="150"/>
      <c r="R20" s="150"/>
      <c r="S20" s="150"/>
      <c r="T20" s="150"/>
      <c r="U20" s="150"/>
      <c r="V20" t="s">
        <v>47</v>
      </c>
      <c r="W20" s="134"/>
      <c r="X20" s="134"/>
      <c r="Y20" s="134"/>
      <c r="Z20" s="134"/>
      <c r="AA20" s="134">
        <v>1</v>
      </c>
      <c r="AB20" s="134"/>
      <c r="AC20" s="134"/>
      <c r="AD20" s="134"/>
      <c r="AE20" s="134"/>
      <c r="AF20" s="134"/>
      <c r="AG20" s="134"/>
      <c r="AH20" s="134">
        <v>1</v>
      </c>
    </row>
    <row r="21" spans="1:34" x14ac:dyDescent="0.25">
      <c r="B21" t="s">
        <v>271</v>
      </c>
      <c r="C21" s="134"/>
      <c r="D21" s="134"/>
      <c r="E21" s="134"/>
      <c r="F21" s="134"/>
      <c r="G21" s="134"/>
      <c r="H21" s="134"/>
      <c r="I21" s="134"/>
      <c r="J21" s="134"/>
      <c r="K21" s="134">
        <v>1</v>
      </c>
      <c r="L21" s="134"/>
      <c r="M21" s="134">
        <v>1</v>
      </c>
      <c r="N21" s="134"/>
      <c r="O21" s="134">
        <v>2</v>
      </c>
      <c r="P21" s="150"/>
      <c r="Q21" s="150"/>
      <c r="R21" s="150"/>
      <c r="S21" s="150"/>
      <c r="T21" s="150"/>
      <c r="U21" s="150"/>
      <c r="V21" t="s">
        <v>36</v>
      </c>
      <c r="W21" s="134"/>
      <c r="X21" s="134"/>
      <c r="Y21" s="134"/>
      <c r="Z21" s="134">
        <v>5</v>
      </c>
      <c r="AA21" s="134">
        <v>10</v>
      </c>
      <c r="AB21" s="134">
        <v>5</v>
      </c>
      <c r="AC21" s="134">
        <v>4</v>
      </c>
      <c r="AD21" s="134">
        <v>9</v>
      </c>
      <c r="AE21" s="134">
        <v>5</v>
      </c>
      <c r="AF21" s="134">
        <v>2</v>
      </c>
      <c r="AG21" s="134">
        <v>3</v>
      </c>
      <c r="AH21" s="134">
        <v>43</v>
      </c>
    </row>
    <row r="22" spans="1:34" x14ac:dyDescent="0.25">
      <c r="A22" s="120" t="s">
        <v>150</v>
      </c>
      <c r="B22" s="120"/>
      <c r="C22" s="137">
        <v>8</v>
      </c>
      <c r="D22" s="137">
        <v>4</v>
      </c>
      <c r="E22" s="137">
        <v>15</v>
      </c>
      <c r="F22" s="137">
        <v>10</v>
      </c>
      <c r="G22" s="137">
        <v>27</v>
      </c>
      <c r="H22" s="137">
        <v>12</v>
      </c>
      <c r="I22" s="137">
        <v>8</v>
      </c>
      <c r="J22" s="137">
        <v>13</v>
      </c>
      <c r="K22" s="137">
        <v>10</v>
      </c>
      <c r="L22" s="137">
        <v>11</v>
      </c>
      <c r="M22" s="137">
        <v>12</v>
      </c>
      <c r="N22" s="137">
        <v>7</v>
      </c>
      <c r="O22" s="137">
        <v>137</v>
      </c>
      <c r="P22" s="150"/>
      <c r="Q22" s="150"/>
      <c r="R22" s="150"/>
      <c r="S22" s="150"/>
      <c r="T22" s="150"/>
      <c r="U22" s="150"/>
      <c r="V22" t="s">
        <v>16</v>
      </c>
      <c r="W22" s="134">
        <v>3</v>
      </c>
      <c r="X22" s="134"/>
      <c r="Y22" s="134"/>
      <c r="Z22" s="134"/>
      <c r="AA22" s="134"/>
      <c r="AB22" s="134"/>
      <c r="AC22" s="134">
        <v>1</v>
      </c>
      <c r="AD22" s="134"/>
      <c r="AE22" s="134"/>
      <c r="AF22" s="134"/>
      <c r="AG22" s="134"/>
      <c r="AH22" s="134">
        <v>4</v>
      </c>
    </row>
    <row r="23" spans="1:34" x14ac:dyDescent="0.25">
      <c r="A23" t="s">
        <v>40</v>
      </c>
      <c r="B23" t="s">
        <v>108</v>
      </c>
      <c r="C23" s="134"/>
      <c r="D23" s="134"/>
      <c r="E23" s="134"/>
      <c r="F23" s="134"/>
      <c r="G23" s="134"/>
      <c r="H23" s="134">
        <v>1</v>
      </c>
      <c r="I23" s="134"/>
      <c r="J23" s="134"/>
      <c r="K23" s="134"/>
      <c r="L23" s="134">
        <v>2</v>
      </c>
      <c r="M23" s="134"/>
      <c r="N23" s="134"/>
      <c r="O23" s="134">
        <v>3</v>
      </c>
      <c r="P23" s="150"/>
      <c r="Q23" s="150"/>
      <c r="R23" s="150"/>
      <c r="S23" s="150"/>
      <c r="T23" s="150"/>
      <c r="U23" s="150"/>
      <c r="V23" t="s">
        <v>34</v>
      </c>
      <c r="W23" s="134"/>
      <c r="X23" s="134"/>
      <c r="Y23" s="134">
        <v>9</v>
      </c>
      <c r="Z23" s="134">
        <v>5</v>
      </c>
      <c r="AA23" s="134">
        <v>13</v>
      </c>
      <c r="AB23" s="134">
        <v>18</v>
      </c>
      <c r="AC23" s="134">
        <v>10</v>
      </c>
      <c r="AD23" s="134">
        <v>20</v>
      </c>
      <c r="AE23" s="134"/>
      <c r="AF23" s="134">
        <v>5</v>
      </c>
      <c r="AG23" s="134">
        <v>25</v>
      </c>
      <c r="AH23" s="134">
        <v>105</v>
      </c>
    </row>
    <row r="24" spans="1:34" x14ac:dyDescent="0.25">
      <c r="B24" t="s">
        <v>66</v>
      </c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>
        <v>1</v>
      </c>
      <c r="N24" s="134"/>
      <c r="O24" s="134">
        <v>1</v>
      </c>
      <c r="P24" s="150"/>
      <c r="Q24" s="150"/>
      <c r="R24" s="150"/>
      <c r="S24" s="150"/>
      <c r="T24" s="150"/>
      <c r="U24" s="150"/>
      <c r="V24" t="s">
        <v>19</v>
      </c>
      <c r="W24" s="134">
        <v>1</v>
      </c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>
        <v>1</v>
      </c>
    </row>
    <row r="25" spans="1:34" x14ac:dyDescent="0.25">
      <c r="B25" t="s">
        <v>98</v>
      </c>
      <c r="C25" s="134"/>
      <c r="D25" s="134"/>
      <c r="E25" s="134"/>
      <c r="F25" s="134"/>
      <c r="G25" s="134"/>
      <c r="H25" s="134">
        <v>1</v>
      </c>
      <c r="I25" s="134"/>
      <c r="J25" s="134"/>
      <c r="K25" s="134"/>
      <c r="L25" s="134"/>
      <c r="M25" s="134"/>
      <c r="N25" s="134"/>
      <c r="O25" s="134">
        <v>1</v>
      </c>
      <c r="P25" s="150"/>
      <c r="Q25" s="150"/>
      <c r="R25" s="150"/>
      <c r="S25" s="150"/>
      <c r="T25" s="150"/>
      <c r="U25" s="150"/>
      <c r="V25" t="s">
        <v>28</v>
      </c>
      <c r="W25" s="134"/>
      <c r="X25" s="134">
        <v>1</v>
      </c>
      <c r="Y25" s="134"/>
      <c r="Z25" s="134">
        <v>1</v>
      </c>
      <c r="AA25" s="134"/>
      <c r="AB25" s="134"/>
      <c r="AC25" s="134"/>
      <c r="AD25" s="134"/>
      <c r="AE25" s="134"/>
      <c r="AF25" s="134"/>
      <c r="AG25" s="134"/>
      <c r="AH25" s="134">
        <v>2</v>
      </c>
    </row>
    <row r="26" spans="1:34" x14ac:dyDescent="0.25">
      <c r="B26" t="s">
        <v>84</v>
      </c>
      <c r="C26" s="134"/>
      <c r="D26" s="134"/>
      <c r="E26" s="134"/>
      <c r="F26" s="134">
        <v>5</v>
      </c>
      <c r="G26" s="134">
        <v>3</v>
      </c>
      <c r="H26" s="134"/>
      <c r="I26" s="134"/>
      <c r="J26" s="134"/>
      <c r="K26" s="134"/>
      <c r="L26" s="134">
        <v>9</v>
      </c>
      <c r="M26" s="134"/>
      <c r="N26" s="134">
        <v>4</v>
      </c>
      <c r="O26" s="134">
        <v>21</v>
      </c>
      <c r="P26" s="150"/>
      <c r="Q26" s="150"/>
      <c r="R26" s="150"/>
      <c r="S26" s="150"/>
      <c r="T26" s="150"/>
      <c r="U26" s="150"/>
      <c r="V26" t="s">
        <v>75</v>
      </c>
      <c r="W26" s="134">
        <v>2</v>
      </c>
      <c r="X26" s="134"/>
      <c r="Y26" s="134">
        <v>4</v>
      </c>
      <c r="Z26" s="134"/>
      <c r="AA26" s="134">
        <v>4</v>
      </c>
      <c r="AB26" s="134"/>
      <c r="AC26" s="134">
        <v>2</v>
      </c>
      <c r="AD26" s="134"/>
      <c r="AE26" s="134"/>
      <c r="AF26" s="134"/>
      <c r="AG26" s="134"/>
      <c r="AH26" s="134">
        <v>12</v>
      </c>
    </row>
    <row r="27" spans="1:34" x14ac:dyDescent="0.25">
      <c r="B27" t="s">
        <v>187</v>
      </c>
      <c r="C27" s="134"/>
      <c r="D27" s="134"/>
      <c r="E27" s="134"/>
      <c r="F27" s="134"/>
      <c r="G27" s="134"/>
      <c r="H27" s="134"/>
      <c r="I27" s="134">
        <v>2</v>
      </c>
      <c r="J27" s="134"/>
      <c r="K27" s="134"/>
      <c r="L27" s="134"/>
      <c r="M27" s="134"/>
      <c r="N27" s="134"/>
      <c r="O27" s="134">
        <v>2</v>
      </c>
      <c r="P27" s="150"/>
      <c r="Q27" s="150"/>
      <c r="R27" s="150"/>
      <c r="S27" s="150"/>
      <c r="T27" s="150"/>
      <c r="U27" s="150"/>
      <c r="V27" t="s">
        <v>61</v>
      </c>
      <c r="W27" s="134"/>
      <c r="X27" s="134"/>
      <c r="Y27" s="134"/>
      <c r="Z27" s="134"/>
      <c r="AA27" s="134"/>
      <c r="AB27" s="134">
        <v>3</v>
      </c>
      <c r="AC27" s="134"/>
      <c r="AD27" s="134"/>
      <c r="AE27" s="134"/>
      <c r="AF27" s="134"/>
      <c r="AG27" s="134"/>
      <c r="AH27" s="134">
        <v>3</v>
      </c>
    </row>
    <row r="28" spans="1:34" x14ac:dyDescent="0.25">
      <c r="B28" t="s">
        <v>199</v>
      </c>
      <c r="C28" s="134"/>
      <c r="D28" s="134"/>
      <c r="E28" s="134"/>
      <c r="F28" s="134"/>
      <c r="G28" s="134"/>
      <c r="H28" s="134"/>
      <c r="I28" s="134"/>
      <c r="J28" s="134">
        <v>2</v>
      </c>
      <c r="K28" s="134"/>
      <c r="L28" s="134">
        <v>2</v>
      </c>
      <c r="M28" s="134"/>
      <c r="N28" s="134">
        <v>1</v>
      </c>
      <c r="O28" s="134">
        <v>5</v>
      </c>
      <c r="P28" s="150"/>
      <c r="Q28" s="150"/>
      <c r="R28" s="150"/>
      <c r="S28" s="150"/>
      <c r="T28" s="150"/>
      <c r="U28" s="150"/>
      <c r="V28" t="s">
        <v>62</v>
      </c>
      <c r="W28" s="134"/>
      <c r="X28" s="134"/>
      <c r="Y28" s="134"/>
      <c r="Z28" s="134"/>
      <c r="AA28" s="134"/>
      <c r="AB28" s="134">
        <v>1</v>
      </c>
      <c r="AC28" s="134"/>
      <c r="AD28" s="134"/>
      <c r="AE28" s="134"/>
      <c r="AF28" s="134"/>
      <c r="AG28" s="134"/>
      <c r="AH28" s="134">
        <v>1</v>
      </c>
    </row>
    <row r="29" spans="1:34" x14ac:dyDescent="0.25">
      <c r="A29" s="120" t="s">
        <v>151</v>
      </c>
      <c r="B29" s="120"/>
      <c r="C29" s="137"/>
      <c r="D29" s="137"/>
      <c r="E29" s="137"/>
      <c r="F29" s="137">
        <v>5</v>
      </c>
      <c r="G29" s="137">
        <v>3</v>
      </c>
      <c r="H29" s="137">
        <v>2</v>
      </c>
      <c r="I29" s="137">
        <v>2</v>
      </c>
      <c r="J29" s="137">
        <v>2</v>
      </c>
      <c r="K29" s="137"/>
      <c r="L29" s="137">
        <v>13</v>
      </c>
      <c r="M29" s="137">
        <v>1</v>
      </c>
      <c r="N29" s="137">
        <v>5</v>
      </c>
      <c r="O29" s="137">
        <v>33</v>
      </c>
      <c r="P29" s="150"/>
      <c r="Q29" s="150"/>
      <c r="R29" s="150"/>
      <c r="S29" s="150"/>
      <c r="T29" s="150"/>
      <c r="U29" s="150"/>
      <c r="V29" t="s">
        <v>63</v>
      </c>
      <c r="W29" s="134"/>
      <c r="X29" s="134"/>
      <c r="Y29" s="134"/>
      <c r="Z29" s="134"/>
      <c r="AA29" s="134"/>
      <c r="AB29" s="134"/>
      <c r="AC29" s="134"/>
      <c r="AD29" s="134"/>
      <c r="AE29" s="134">
        <v>4</v>
      </c>
      <c r="AF29" s="134">
        <v>6</v>
      </c>
      <c r="AG29" s="134">
        <v>2</v>
      </c>
      <c r="AH29" s="134">
        <v>12</v>
      </c>
    </row>
    <row r="30" spans="1:34" x14ac:dyDescent="0.25">
      <c r="A30" t="s">
        <v>43</v>
      </c>
      <c r="B30" t="s">
        <v>66</v>
      </c>
      <c r="C30" s="134"/>
      <c r="D30" s="134"/>
      <c r="E30" s="134"/>
      <c r="F30" s="134"/>
      <c r="G30" s="134">
        <v>2</v>
      </c>
      <c r="H30" s="134"/>
      <c r="I30" s="134"/>
      <c r="J30" s="134"/>
      <c r="K30" s="134"/>
      <c r="L30" s="134"/>
      <c r="M30" s="134"/>
      <c r="N30" s="134"/>
      <c r="O30" s="134">
        <v>2</v>
      </c>
      <c r="P30" s="150"/>
      <c r="Q30" s="150"/>
      <c r="R30" s="150"/>
      <c r="S30" s="150"/>
      <c r="T30" s="150"/>
      <c r="U30" s="150"/>
      <c r="V30" t="s">
        <v>171</v>
      </c>
      <c r="W30" s="134"/>
      <c r="X30" s="134">
        <v>1</v>
      </c>
      <c r="Y30" s="134">
        <v>2</v>
      </c>
      <c r="Z30" s="134">
        <v>6</v>
      </c>
      <c r="AA30" s="134"/>
      <c r="AB30" s="134">
        <v>2</v>
      </c>
      <c r="AC30" s="134"/>
      <c r="AD30" s="134">
        <v>1</v>
      </c>
      <c r="AE30" s="134"/>
      <c r="AF30" s="134"/>
      <c r="AG30" s="134"/>
      <c r="AH30" s="134">
        <v>12</v>
      </c>
    </row>
    <row r="31" spans="1:34" x14ac:dyDescent="0.25">
      <c r="B31" t="s">
        <v>84</v>
      </c>
      <c r="C31" s="134"/>
      <c r="D31" s="134"/>
      <c r="E31" s="134">
        <v>2</v>
      </c>
      <c r="F31" s="134"/>
      <c r="G31" s="134"/>
      <c r="H31" s="134"/>
      <c r="I31" s="134"/>
      <c r="J31" s="134"/>
      <c r="K31" s="134"/>
      <c r="L31" s="134"/>
      <c r="M31" s="134"/>
      <c r="N31" s="134"/>
      <c r="O31" s="134">
        <v>2</v>
      </c>
      <c r="P31" s="150"/>
      <c r="Q31" s="150"/>
      <c r="R31" s="150"/>
      <c r="S31" s="150"/>
      <c r="T31" s="150"/>
      <c r="U31" s="150"/>
      <c r="V31" t="s">
        <v>175</v>
      </c>
      <c r="W31" s="134"/>
      <c r="X31" s="134"/>
      <c r="Y31" s="134"/>
      <c r="Z31" s="134"/>
      <c r="AA31" s="134"/>
      <c r="AB31" s="134">
        <v>8</v>
      </c>
      <c r="AC31" s="134"/>
      <c r="AD31" s="134">
        <v>4</v>
      </c>
      <c r="AE31" s="134">
        <v>7</v>
      </c>
      <c r="AF31" s="134"/>
      <c r="AG31" s="134">
        <v>1</v>
      </c>
      <c r="AH31" s="134">
        <v>20</v>
      </c>
    </row>
    <row r="32" spans="1:34" x14ac:dyDescent="0.25">
      <c r="A32" s="120" t="s">
        <v>152</v>
      </c>
      <c r="B32" s="120"/>
      <c r="C32" s="137"/>
      <c r="D32" s="137"/>
      <c r="E32" s="137">
        <v>2</v>
      </c>
      <c r="F32" s="137"/>
      <c r="G32" s="137">
        <v>2</v>
      </c>
      <c r="H32" s="137"/>
      <c r="I32" s="137"/>
      <c r="J32" s="137"/>
      <c r="K32" s="137"/>
      <c r="L32" s="137"/>
      <c r="M32" s="137"/>
      <c r="N32" s="137"/>
      <c r="O32" s="137">
        <v>4</v>
      </c>
      <c r="P32" s="150"/>
      <c r="Q32" s="150"/>
      <c r="R32" s="150"/>
      <c r="S32" s="150"/>
      <c r="T32" s="150"/>
      <c r="U32" s="150"/>
      <c r="V32" t="s">
        <v>191</v>
      </c>
      <c r="W32" s="134"/>
      <c r="X32" s="134"/>
      <c r="Y32" s="134"/>
      <c r="Z32" s="134"/>
      <c r="AA32" s="134"/>
      <c r="AB32" s="134"/>
      <c r="AC32" s="134">
        <v>8</v>
      </c>
      <c r="AD32" s="134">
        <v>8</v>
      </c>
      <c r="AE32" s="134"/>
      <c r="AF32" s="134">
        <v>5</v>
      </c>
      <c r="AG32" s="134">
        <v>5</v>
      </c>
      <c r="AH32" s="134">
        <v>26</v>
      </c>
    </row>
    <row r="33" spans="1:34" x14ac:dyDescent="0.25">
      <c r="A33" t="s">
        <v>39</v>
      </c>
      <c r="B33" t="s">
        <v>101</v>
      </c>
      <c r="C33" s="134"/>
      <c r="D33" s="134"/>
      <c r="E33" s="134">
        <v>4</v>
      </c>
      <c r="F33" s="134"/>
      <c r="G33" s="134"/>
      <c r="H33" s="134"/>
      <c r="I33" s="134"/>
      <c r="J33" s="134"/>
      <c r="K33" s="134"/>
      <c r="L33" s="134"/>
      <c r="M33" s="134"/>
      <c r="N33" s="134"/>
      <c r="O33" s="134">
        <v>4</v>
      </c>
      <c r="P33" s="150"/>
      <c r="Q33" s="150"/>
      <c r="R33" s="150"/>
      <c r="S33" s="150"/>
      <c r="T33" s="150"/>
      <c r="U33" s="150"/>
      <c r="V33" t="s">
        <v>228</v>
      </c>
      <c r="W33" s="134"/>
      <c r="X33" s="134"/>
      <c r="Y33" s="134"/>
      <c r="Z33" s="134"/>
      <c r="AA33" s="134"/>
      <c r="AB33" s="134">
        <v>1</v>
      </c>
      <c r="AC33" s="134"/>
      <c r="AD33" s="134">
        <v>4</v>
      </c>
      <c r="AE33" s="134"/>
      <c r="AF33" s="134"/>
      <c r="AG33" s="134"/>
      <c r="AH33" s="134">
        <v>5</v>
      </c>
    </row>
    <row r="34" spans="1:34" x14ac:dyDescent="0.25">
      <c r="B34" t="s">
        <v>108</v>
      </c>
      <c r="C34" s="134"/>
      <c r="D34" s="134"/>
      <c r="E34" s="134"/>
      <c r="F34" s="134"/>
      <c r="G34" s="134"/>
      <c r="H34" s="134">
        <v>3</v>
      </c>
      <c r="I34" s="134"/>
      <c r="J34" s="134"/>
      <c r="K34" s="134"/>
      <c r="L34" s="134">
        <v>2</v>
      </c>
      <c r="M34" s="134"/>
      <c r="N34" s="134"/>
      <c r="O34" s="134">
        <v>5</v>
      </c>
      <c r="P34" s="150"/>
      <c r="Q34" s="150"/>
      <c r="R34" s="150"/>
      <c r="S34" s="150"/>
      <c r="T34" s="150"/>
      <c r="U34" s="150"/>
      <c r="V34" t="s">
        <v>200</v>
      </c>
      <c r="W34" s="134"/>
      <c r="X34" s="134"/>
      <c r="Y34" s="134"/>
      <c r="Z34" s="134"/>
      <c r="AA34" s="134"/>
      <c r="AB34" s="134"/>
      <c r="AC34" s="134"/>
      <c r="AD34" s="134">
        <v>2</v>
      </c>
      <c r="AE34" s="134"/>
      <c r="AF34" s="134"/>
      <c r="AG34" s="134"/>
      <c r="AH34" s="134">
        <v>2</v>
      </c>
    </row>
    <row r="35" spans="1:34" x14ac:dyDescent="0.25">
      <c r="B35" t="s">
        <v>66</v>
      </c>
      <c r="C35" s="134"/>
      <c r="D35" s="134"/>
      <c r="E35" s="134">
        <v>1</v>
      </c>
      <c r="F35" s="134"/>
      <c r="G35" s="134"/>
      <c r="H35" s="134"/>
      <c r="I35" s="134">
        <v>1</v>
      </c>
      <c r="J35" s="134"/>
      <c r="K35" s="134"/>
      <c r="L35" s="134"/>
      <c r="M35" s="134"/>
      <c r="N35" s="134"/>
      <c r="O35" s="134">
        <v>2</v>
      </c>
      <c r="P35" s="150"/>
      <c r="Q35" s="150"/>
      <c r="R35" s="150"/>
      <c r="S35" s="150"/>
      <c r="T35" s="150"/>
      <c r="U35" s="150"/>
      <c r="V35" t="s">
        <v>201</v>
      </c>
      <c r="W35" s="134"/>
      <c r="X35" s="134"/>
      <c r="Y35" s="134"/>
      <c r="Z35" s="134"/>
      <c r="AA35" s="134"/>
      <c r="AB35" s="134"/>
      <c r="AC35" s="134"/>
      <c r="AD35" s="134">
        <v>3</v>
      </c>
      <c r="AE35" s="134">
        <v>4</v>
      </c>
      <c r="AF35" s="134"/>
      <c r="AG35" s="134"/>
      <c r="AH35" s="134">
        <v>7</v>
      </c>
    </row>
    <row r="36" spans="1:34" x14ac:dyDescent="0.25">
      <c r="B36" t="s">
        <v>84</v>
      </c>
      <c r="C36" s="134"/>
      <c r="D36" s="134"/>
      <c r="E36" s="134"/>
      <c r="F36" s="134">
        <v>8</v>
      </c>
      <c r="G36" s="134"/>
      <c r="H36" s="134"/>
      <c r="I36" s="134"/>
      <c r="J36" s="134"/>
      <c r="K36" s="134"/>
      <c r="L36" s="134">
        <v>11</v>
      </c>
      <c r="M36" s="134"/>
      <c r="N36" s="134"/>
      <c r="O36" s="134">
        <v>19</v>
      </c>
      <c r="P36" s="150"/>
      <c r="Q36" s="150"/>
      <c r="R36" s="150"/>
      <c r="S36" s="150"/>
      <c r="T36" s="150"/>
      <c r="U36" s="150"/>
      <c r="V36" t="s">
        <v>202</v>
      </c>
      <c r="W36" s="134"/>
      <c r="X36" s="134"/>
      <c r="Y36" s="134"/>
      <c r="Z36" s="134"/>
      <c r="AA36" s="134"/>
      <c r="AB36" s="134"/>
      <c r="AC36" s="134"/>
      <c r="AD36" s="134">
        <v>2</v>
      </c>
      <c r="AE36" s="134"/>
      <c r="AF36" s="134"/>
      <c r="AG36" s="134"/>
      <c r="AH36" s="134">
        <v>2</v>
      </c>
    </row>
    <row r="37" spans="1:34" x14ac:dyDescent="0.25">
      <c r="B37" t="s">
        <v>199</v>
      </c>
      <c r="C37" s="134"/>
      <c r="D37" s="134"/>
      <c r="E37" s="134"/>
      <c r="F37" s="134"/>
      <c r="G37" s="134"/>
      <c r="H37" s="134"/>
      <c r="I37" s="134"/>
      <c r="J37" s="134"/>
      <c r="K37" s="134"/>
      <c r="L37" s="134">
        <v>2</v>
      </c>
      <c r="M37" s="134"/>
      <c r="N37" s="134">
        <v>1</v>
      </c>
      <c r="O37" s="134">
        <v>3</v>
      </c>
      <c r="P37" s="150"/>
      <c r="Q37" s="150"/>
      <c r="R37" s="150"/>
      <c r="S37" s="150"/>
      <c r="T37" s="150"/>
      <c r="U37" s="150"/>
      <c r="V37" t="s">
        <v>203</v>
      </c>
      <c r="W37" s="134"/>
      <c r="X37" s="134"/>
      <c r="Y37" s="134"/>
      <c r="Z37" s="134"/>
      <c r="AA37" s="134"/>
      <c r="AB37" s="134"/>
      <c r="AC37" s="134"/>
      <c r="AD37" s="134">
        <v>3</v>
      </c>
      <c r="AE37" s="134"/>
      <c r="AF37" s="134"/>
      <c r="AG37" s="134"/>
      <c r="AH37" s="134">
        <v>3</v>
      </c>
    </row>
    <row r="38" spans="1:34" x14ac:dyDescent="0.25">
      <c r="A38" s="120" t="s">
        <v>153</v>
      </c>
      <c r="B38" s="120"/>
      <c r="C38" s="137"/>
      <c r="D38" s="137"/>
      <c r="E38" s="137">
        <v>5</v>
      </c>
      <c r="F38" s="137">
        <v>8</v>
      </c>
      <c r="G38" s="137"/>
      <c r="H38" s="137">
        <v>3</v>
      </c>
      <c r="I38" s="137">
        <v>1</v>
      </c>
      <c r="J38" s="137"/>
      <c r="K38" s="137"/>
      <c r="L38" s="137">
        <v>15</v>
      </c>
      <c r="M38" s="137"/>
      <c r="N38" s="137">
        <v>1</v>
      </c>
      <c r="O38" s="137">
        <v>33</v>
      </c>
      <c r="P38" s="150"/>
      <c r="Q38" s="150"/>
      <c r="R38" s="150"/>
      <c r="S38" s="150"/>
      <c r="T38" s="150"/>
      <c r="U38" s="150"/>
      <c r="V38" t="s">
        <v>204</v>
      </c>
      <c r="W38" s="134"/>
      <c r="X38" s="134"/>
      <c r="Y38" s="134"/>
      <c r="Z38" s="134"/>
      <c r="AA38" s="134"/>
      <c r="AB38" s="134"/>
      <c r="AC38" s="134"/>
      <c r="AD38" s="134">
        <v>2</v>
      </c>
      <c r="AE38" s="134">
        <v>1</v>
      </c>
      <c r="AF38" s="134">
        <v>2</v>
      </c>
      <c r="AG38" s="134"/>
      <c r="AH38" s="134">
        <v>5</v>
      </c>
    </row>
    <row r="39" spans="1:34" x14ac:dyDescent="0.25">
      <c r="A39" t="s">
        <v>17</v>
      </c>
      <c r="B39" t="s">
        <v>69</v>
      </c>
      <c r="C39" s="134">
        <v>3</v>
      </c>
      <c r="D39" s="134"/>
      <c r="E39" s="134">
        <v>4</v>
      </c>
      <c r="F39" s="134">
        <v>6</v>
      </c>
      <c r="G39" s="134">
        <v>8</v>
      </c>
      <c r="H39" s="134"/>
      <c r="I39" s="134">
        <v>6</v>
      </c>
      <c r="J39" s="134"/>
      <c r="K39" s="134"/>
      <c r="L39" s="134"/>
      <c r="M39" s="134"/>
      <c r="N39" s="134"/>
      <c r="O39" s="134">
        <v>27</v>
      </c>
      <c r="P39" s="150"/>
      <c r="Q39" s="150"/>
      <c r="R39" s="150"/>
      <c r="S39" s="150"/>
      <c r="T39" s="150"/>
      <c r="U39" s="150"/>
      <c r="V39" t="s">
        <v>205</v>
      </c>
      <c r="W39" s="134"/>
      <c r="X39" s="134"/>
      <c r="Y39" s="134"/>
      <c r="Z39" s="134"/>
      <c r="AA39" s="134"/>
      <c r="AB39" s="134"/>
      <c r="AC39" s="134"/>
      <c r="AD39" s="134">
        <v>1</v>
      </c>
      <c r="AE39" s="134">
        <v>1</v>
      </c>
      <c r="AF39" s="134"/>
      <c r="AG39" s="134"/>
      <c r="AH39" s="134">
        <v>2</v>
      </c>
    </row>
    <row r="40" spans="1:34" x14ac:dyDescent="0.25">
      <c r="B40" t="s">
        <v>104</v>
      </c>
      <c r="C40" s="134"/>
      <c r="D40" s="134"/>
      <c r="E40" s="134"/>
      <c r="F40" s="134"/>
      <c r="G40" s="134"/>
      <c r="H40" s="134">
        <v>2</v>
      </c>
      <c r="I40" s="134"/>
      <c r="J40" s="134"/>
      <c r="K40" s="134"/>
      <c r="L40" s="134"/>
      <c r="M40" s="134"/>
      <c r="N40" s="134"/>
      <c r="O40" s="134">
        <v>2</v>
      </c>
      <c r="P40" s="150"/>
      <c r="Q40" s="150"/>
      <c r="R40" s="150"/>
      <c r="S40" s="150"/>
      <c r="T40" s="150"/>
      <c r="U40" s="150"/>
      <c r="V40" t="s">
        <v>206</v>
      </c>
      <c r="W40" s="134"/>
      <c r="X40" s="134"/>
      <c r="Y40" s="134"/>
      <c r="Z40" s="134"/>
      <c r="AA40" s="134"/>
      <c r="AB40" s="134"/>
      <c r="AC40" s="134"/>
      <c r="AD40" s="134">
        <v>1</v>
      </c>
      <c r="AE40" s="134"/>
      <c r="AF40" s="134"/>
      <c r="AG40" s="134"/>
      <c r="AH40" s="134">
        <v>1</v>
      </c>
    </row>
    <row r="41" spans="1:34" x14ac:dyDescent="0.25">
      <c r="B41" t="s">
        <v>112</v>
      </c>
      <c r="C41" s="134"/>
      <c r="D41" s="134"/>
      <c r="E41" s="134">
        <v>2</v>
      </c>
      <c r="F41" s="134">
        <v>4</v>
      </c>
      <c r="G41" s="134">
        <v>4</v>
      </c>
      <c r="H41" s="134">
        <v>8</v>
      </c>
      <c r="I41" s="134"/>
      <c r="J41" s="134"/>
      <c r="K41" s="134"/>
      <c r="L41" s="134"/>
      <c r="M41" s="134">
        <v>6</v>
      </c>
      <c r="N41" s="134"/>
      <c r="O41" s="134">
        <v>24</v>
      </c>
      <c r="P41" s="150"/>
      <c r="Q41" s="150"/>
      <c r="R41" s="150"/>
      <c r="S41" s="150"/>
      <c r="T41" s="150"/>
      <c r="U41" s="150"/>
      <c r="V41" t="s">
        <v>207</v>
      </c>
      <c r="W41" s="134"/>
      <c r="X41" s="134"/>
      <c r="Y41" s="134"/>
      <c r="Z41" s="134"/>
      <c r="AA41" s="134"/>
      <c r="AB41" s="134"/>
      <c r="AC41" s="134"/>
      <c r="AD41" s="134">
        <v>3</v>
      </c>
      <c r="AE41" s="134"/>
      <c r="AF41" s="134"/>
      <c r="AG41" s="134"/>
      <c r="AH41" s="134">
        <v>3</v>
      </c>
    </row>
    <row r="42" spans="1:34" x14ac:dyDescent="0.25">
      <c r="A42" s="120" t="s">
        <v>154</v>
      </c>
      <c r="B42" s="120"/>
      <c r="C42" s="137">
        <v>3</v>
      </c>
      <c r="D42" s="137"/>
      <c r="E42" s="137">
        <v>6</v>
      </c>
      <c r="F42" s="137">
        <v>10</v>
      </c>
      <c r="G42" s="137">
        <v>12</v>
      </c>
      <c r="H42" s="137">
        <v>10</v>
      </c>
      <c r="I42" s="137">
        <v>6</v>
      </c>
      <c r="J42" s="137"/>
      <c r="K42" s="137"/>
      <c r="L42" s="137"/>
      <c r="M42" s="137">
        <v>6</v>
      </c>
      <c r="N42" s="137"/>
      <c r="O42" s="137">
        <v>53</v>
      </c>
      <c r="P42" s="150"/>
      <c r="Q42" s="150"/>
      <c r="R42" s="150"/>
      <c r="S42" s="150"/>
      <c r="T42" s="150"/>
      <c r="U42" s="150"/>
      <c r="V42" t="s">
        <v>208</v>
      </c>
      <c r="W42" s="134"/>
      <c r="X42" s="134"/>
      <c r="Y42" s="134"/>
      <c r="Z42" s="134"/>
      <c r="AA42" s="134"/>
      <c r="AB42" s="134"/>
      <c r="AC42" s="134"/>
      <c r="AD42" s="134">
        <v>1</v>
      </c>
      <c r="AE42" s="134"/>
      <c r="AF42" s="134"/>
      <c r="AG42" s="134"/>
      <c r="AH42" s="134">
        <v>1</v>
      </c>
    </row>
    <row r="43" spans="1:34" x14ac:dyDescent="0.25">
      <c r="A43" t="s">
        <v>18</v>
      </c>
      <c r="B43" t="s">
        <v>101</v>
      </c>
      <c r="C43" s="134"/>
      <c r="D43" s="134"/>
      <c r="E43" s="134">
        <v>4</v>
      </c>
      <c r="F43" s="134"/>
      <c r="G43" s="134">
        <v>7</v>
      </c>
      <c r="H43" s="134"/>
      <c r="I43" s="134"/>
      <c r="J43" s="134"/>
      <c r="K43" s="134"/>
      <c r="L43" s="134"/>
      <c r="M43" s="134"/>
      <c r="N43" s="134"/>
      <c r="O43" s="134">
        <v>11</v>
      </c>
      <c r="P43" s="150"/>
      <c r="Q43" s="150"/>
      <c r="R43" s="150"/>
      <c r="S43" s="150"/>
      <c r="T43" s="150"/>
      <c r="U43" s="150"/>
      <c r="V43" t="s">
        <v>209</v>
      </c>
      <c r="W43" s="134"/>
      <c r="X43" s="134"/>
      <c r="Y43" s="134"/>
      <c r="Z43" s="134"/>
      <c r="AA43" s="134"/>
      <c r="AB43" s="134"/>
      <c r="AC43" s="134"/>
      <c r="AD43" s="134">
        <v>1</v>
      </c>
      <c r="AE43" s="134"/>
      <c r="AF43" s="134"/>
      <c r="AG43" s="134"/>
      <c r="AH43" s="134">
        <v>1</v>
      </c>
    </row>
    <row r="44" spans="1:34" x14ac:dyDescent="0.25">
      <c r="B44" t="s">
        <v>108</v>
      </c>
      <c r="C44" s="134">
        <v>3</v>
      </c>
      <c r="D44" s="134"/>
      <c r="E44" s="134"/>
      <c r="F44" s="134"/>
      <c r="G44" s="134"/>
      <c r="H44" s="134">
        <v>2</v>
      </c>
      <c r="I44" s="134"/>
      <c r="J44" s="134"/>
      <c r="K44" s="134"/>
      <c r="L44" s="134"/>
      <c r="M44" s="134"/>
      <c r="N44" s="134"/>
      <c r="O44" s="134">
        <v>5</v>
      </c>
      <c r="P44" s="150"/>
      <c r="Q44" s="150"/>
      <c r="R44" s="150"/>
      <c r="S44" s="150"/>
      <c r="T44" s="150"/>
      <c r="U44" s="150"/>
      <c r="V44" t="s">
        <v>210</v>
      </c>
      <c r="W44" s="134"/>
      <c r="X44" s="134"/>
      <c r="Y44" s="134"/>
      <c r="Z44" s="134"/>
      <c r="AA44" s="134"/>
      <c r="AB44" s="134"/>
      <c r="AC44" s="134"/>
      <c r="AD44" s="134">
        <v>1</v>
      </c>
      <c r="AE44" s="134"/>
      <c r="AF44" s="134"/>
      <c r="AG44" s="134"/>
      <c r="AH44" s="134">
        <v>1</v>
      </c>
    </row>
    <row r="45" spans="1:34" x14ac:dyDescent="0.25">
      <c r="B45" t="s">
        <v>98</v>
      </c>
      <c r="C45" s="134"/>
      <c r="D45" s="134"/>
      <c r="E45" s="134">
        <v>1</v>
      </c>
      <c r="F45" s="134"/>
      <c r="G45" s="134"/>
      <c r="H45" s="134">
        <v>1</v>
      </c>
      <c r="I45" s="134"/>
      <c r="J45" s="134"/>
      <c r="K45" s="134"/>
      <c r="L45" s="134"/>
      <c r="M45" s="134"/>
      <c r="N45" s="134"/>
      <c r="O45" s="134">
        <v>2</v>
      </c>
      <c r="P45" s="150"/>
      <c r="Q45" s="150"/>
      <c r="R45" s="150"/>
      <c r="S45" s="150"/>
      <c r="T45" s="150"/>
      <c r="U45" s="150"/>
      <c r="V45" t="s">
        <v>211</v>
      </c>
      <c r="W45" s="134"/>
      <c r="X45" s="134"/>
      <c r="Y45" s="134"/>
      <c r="Z45" s="134"/>
      <c r="AA45" s="134"/>
      <c r="AB45" s="134"/>
      <c r="AC45" s="134"/>
      <c r="AD45" s="134">
        <v>1</v>
      </c>
      <c r="AE45" s="134"/>
      <c r="AF45" s="134"/>
      <c r="AG45" s="134"/>
      <c r="AH45" s="134">
        <v>1</v>
      </c>
    </row>
    <row r="46" spans="1:34" x14ac:dyDescent="0.25">
      <c r="B46" t="s">
        <v>84</v>
      </c>
      <c r="C46" s="134"/>
      <c r="D46" s="134">
        <v>9</v>
      </c>
      <c r="E46" s="134"/>
      <c r="F46" s="134">
        <v>16</v>
      </c>
      <c r="G46" s="134">
        <v>10</v>
      </c>
      <c r="H46" s="134"/>
      <c r="I46" s="134"/>
      <c r="J46" s="134"/>
      <c r="K46" s="134"/>
      <c r="L46" s="134"/>
      <c r="M46" s="134"/>
      <c r="N46" s="134"/>
      <c r="O46" s="134">
        <v>35</v>
      </c>
      <c r="P46" s="150"/>
      <c r="Q46" s="150"/>
      <c r="R46" s="150"/>
      <c r="S46" s="150"/>
      <c r="T46" s="150"/>
      <c r="U46" s="150"/>
      <c r="V46" t="s">
        <v>235</v>
      </c>
      <c r="W46" s="134"/>
      <c r="X46" s="134"/>
      <c r="Y46" s="134"/>
      <c r="Z46" s="134"/>
      <c r="AA46" s="134"/>
      <c r="AB46" s="134"/>
      <c r="AC46" s="134"/>
      <c r="AD46" s="134"/>
      <c r="AE46" s="134">
        <v>1</v>
      </c>
      <c r="AF46" s="134"/>
      <c r="AG46" s="134"/>
      <c r="AH46" s="134">
        <v>1</v>
      </c>
    </row>
    <row r="47" spans="1:34" x14ac:dyDescent="0.25">
      <c r="B47" t="s">
        <v>104</v>
      </c>
      <c r="C47" s="134"/>
      <c r="D47" s="134"/>
      <c r="E47" s="134"/>
      <c r="F47" s="134">
        <v>4</v>
      </c>
      <c r="G47" s="134"/>
      <c r="H47" s="134">
        <v>7</v>
      </c>
      <c r="I47" s="134"/>
      <c r="J47" s="134"/>
      <c r="K47" s="134"/>
      <c r="L47" s="134"/>
      <c r="M47" s="134"/>
      <c r="N47" s="134"/>
      <c r="O47" s="134">
        <v>11</v>
      </c>
      <c r="P47" s="150"/>
      <c r="Q47" s="150"/>
      <c r="R47" s="150"/>
      <c r="S47" s="150"/>
      <c r="T47" s="150"/>
      <c r="U47" s="150"/>
      <c r="V47" t="s">
        <v>236</v>
      </c>
      <c r="W47" s="134"/>
      <c r="X47" s="134"/>
      <c r="Y47" s="134"/>
      <c r="Z47" s="134"/>
      <c r="AA47" s="134"/>
      <c r="AB47" s="134"/>
      <c r="AC47" s="134"/>
      <c r="AD47" s="134"/>
      <c r="AE47" s="134">
        <v>1</v>
      </c>
      <c r="AF47" s="134"/>
      <c r="AG47" s="134"/>
      <c r="AH47" s="134">
        <v>1</v>
      </c>
    </row>
    <row r="48" spans="1:34" x14ac:dyDescent="0.25">
      <c r="B48" t="s">
        <v>199</v>
      </c>
      <c r="C48" s="134"/>
      <c r="D48" s="134"/>
      <c r="E48" s="134"/>
      <c r="F48" s="134"/>
      <c r="G48" s="134"/>
      <c r="H48" s="134"/>
      <c r="I48" s="134"/>
      <c r="J48" s="134">
        <v>2</v>
      </c>
      <c r="K48" s="134">
        <v>2</v>
      </c>
      <c r="L48" s="134">
        <v>3</v>
      </c>
      <c r="M48" s="134"/>
      <c r="N48" s="134">
        <v>1</v>
      </c>
      <c r="O48" s="134">
        <v>8</v>
      </c>
      <c r="P48" s="150"/>
      <c r="Q48" s="150"/>
      <c r="R48" s="150"/>
      <c r="S48" s="150"/>
      <c r="T48" s="150"/>
      <c r="U48" s="150"/>
      <c r="V48" t="s">
        <v>261</v>
      </c>
      <c r="W48" s="134"/>
      <c r="X48" s="134"/>
      <c r="Y48" s="134"/>
      <c r="Z48" s="134"/>
      <c r="AA48" s="134"/>
      <c r="AB48" s="134"/>
      <c r="AC48" s="134"/>
      <c r="AD48" s="134"/>
      <c r="AE48" s="134">
        <v>6</v>
      </c>
      <c r="AF48" s="134">
        <v>15</v>
      </c>
      <c r="AG48" s="134">
        <v>3</v>
      </c>
      <c r="AH48" s="134">
        <v>24</v>
      </c>
    </row>
    <row r="49" spans="1:34" x14ac:dyDescent="0.25">
      <c r="B49" t="s">
        <v>253</v>
      </c>
      <c r="C49" s="134"/>
      <c r="D49" s="134"/>
      <c r="E49" s="134"/>
      <c r="F49" s="134"/>
      <c r="G49" s="134"/>
      <c r="H49" s="134"/>
      <c r="I49" s="134"/>
      <c r="J49" s="134"/>
      <c r="K49" s="134">
        <v>1</v>
      </c>
      <c r="L49" s="134">
        <v>1</v>
      </c>
      <c r="M49" s="134"/>
      <c r="N49" s="134"/>
      <c r="O49" s="134">
        <v>2</v>
      </c>
      <c r="P49" s="150"/>
      <c r="Q49" s="150"/>
      <c r="R49" s="150"/>
      <c r="S49" s="150"/>
      <c r="T49" s="150"/>
      <c r="U49" s="150"/>
      <c r="V49" t="s">
        <v>262</v>
      </c>
      <c r="W49" s="134"/>
      <c r="X49" s="134"/>
      <c r="Y49" s="134"/>
      <c r="Z49" s="134"/>
      <c r="AA49" s="134"/>
      <c r="AB49" s="134"/>
      <c r="AC49" s="134"/>
      <c r="AD49" s="134"/>
      <c r="AE49" s="134">
        <v>1</v>
      </c>
      <c r="AF49" s="134"/>
      <c r="AG49" s="134"/>
      <c r="AH49" s="134">
        <v>1</v>
      </c>
    </row>
    <row r="50" spans="1:34" x14ac:dyDescent="0.25">
      <c r="B50" t="s">
        <v>260</v>
      </c>
      <c r="C50" s="134"/>
      <c r="D50" s="134"/>
      <c r="E50" s="134"/>
      <c r="F50" s="134"/>
      <c r="G50" s="134"/>
      <c r="H50" s="134"/>
      <c r="I50" s="134"/>
      <c r="J50" s="134"/>
      <c r="K50" s="134">
        <v>4</v>
      </c>
      <c r="L50" s="134"/>
      <c r="M50" s="134"/>
      <c r="N50" s="134"/>
      <c r="O50" s="134">
        <v>4</v>
      </c>
      <c r="P50" s="150"/>
      <c r="Q50" s="150"/>
      <c r="R50" s="150"/>
      <c r="S50" s="150"/>
      <c r="T50" s="150"/>
      <c r="U50" s="150"/>
      <c r="V50" t="s">
        <v>276</v>
      </c>
      <c r="W50" s="134"/>
      <c r="X50" s="134"/>
      <c r="Y50" s="134"/>
      <c r="Z50" s="134"/>
      <c r="AA50" s="134"/>
      <c r="AB50" s="134"/>
      <c r="AC50" s="134"/>
      <c r="AD50" s="134"/>
      <c r="AE50" s="134"/>
      <c r="AF50" s="134">
        <v>3</v>
      </c>
      <c r="AG50" s="134"/>
      <c r="AH50" s="134">
        <v>3</v>
      </c>
    </row>
    <row r="51" spans="1:34" x14ac:dyDescent="0.25">
      <c r="A51" s="120" t="s">
        <v>155</v>
      </c>
      <c r="B51" s="120"/>
      <c r="C51" s="137">
        <v>3</v>
      </c>
      <c r="D51" s="137">
        <v>9</v>
      </c>
      <c r="E51" s="137">
        <v>5</v>
      </c>
      <c r="F51" s="137">
        <v>20</v>
      </c>
      <c r="G51" s="137">
        <v>17</v>
      </c>
      <c r="H51" s="137">
        <v>10</v>
      </c>
      <c r="I51" s="137"/>
      <c r="J51" s="137">
        <v>2</v>
      </c>
      <c r="K51" s="137">
        <v>7</v>
      </c>
      <c r="L51" s="137">
        <v>4</v>
      </c>
      <c r="M51" s="137"/>
      <c r="N51" s="137">
        <v>1</v>
      </c>
      <c r="O51" s="137">
        <v>78</v>
      </c>
      <c r="P51" s="150"/>
      <c r="Q51" s="150"/>
      <c r="R51" s="150"/>
      <c r="S51" s="150"/>
      <c r="T51" s="150"/>
      <c r="U51" s="150"/>
      <c r="V51" t="s">
        <v>280</v>
      </c>
      <c r="W51" s="134"/>
      <c r="X51" s="134"/>
      <c r="Y51" s="134"/>
      <c r="Z51" s="134"/>
      <c r="AA51" s="134"/>
      <c r="AB51" s="134"/>
      <c r="AC51" s="134"/>
      <c r="AD51" s="134"/>
      <c r="AE51" s="134"/>
      <c r="AF51" s="134">
        <v>2</v>
      </c>
      <c r="AG51" s="134"/>
      <c r="AH51" s="134">
        <v>2</v>
      </c>
    </row>
    <row r="52" spans="1:34" x14ac:dyDescent="0.25">
      <c r="A52" t="s">
        <v>33</v>
      </c>
      <c r="B52" t="s">
        <v>101</v>
      </c>
      <c r="C52" s="134"/>
      <c r="D52" s="134"/>
      <c r="E52" s="134">
        <v>2</v>
      </c>
      <c r="F52" s="134"/>
      <c r="G52" s="134">
        <v>2</v>
      </c>
      <c r="H52" s="134"/>
      <c r="I52" s="134"/>
      <c r="J52" s="134"/>
      <c r="K52" s="134"/>
      <c r="L52" s="134"/>
      <c r="M52" s="134"/>
      <c r="N52" s="134"/>
      <c r="O52" s="134">
        <v>4</v>
      </c>
      <c r="P52" s="150"/>
      <c r="Q52" s="150"/>
      <c r="R52" s="150"/>
      <c r="S52" s="150"/>
      <c r="T52" s="150"/>
      <c r="U52" s="150"/>
      <c r="V52" t="s">
        <v>281</v>
      </c>
      <c r="W52" s="134"/>
      <c r="X52" s="134"/>
      <c r="Y52" s="134"/>
      <c r="Z52" s="134"/>
      <c r="AA52" s="134"/>
      <c r="AB52" s="134"/>
      <c r="AC52" s="134"/>
      <c r="AD52" s="134"/>
      <c r="AE52" s="134"/>
      <c r="AF52" s="134">
        <v>1</v>
      </c>
      <c r="AG52" s="134"/>
      <c r="AH52" s="134">
        <v>1</v>
      </c>
    </row>
    <row r="53" spans="1:34" x14ac:dyDescent="0.25">
      <c r="A53" s="120" t="s">
        <v>156</v>
      </c>
      <c r="B53" s="120"/>
      <c r="C53" s="137"/>
      <c r="D53" s="137"/>
      <c r="E53" s="137">
        <v>2</v>
      </c>
      <c r="F53" s="137"/>
      <c r="G53" s="137">
        <v>2</v>
      </c>
      <c r="H53" s="137"/>
      <c r="I53" s="137"/>
      <c r="J53" s="137"/>
      <c r="K53" s="137"/>
      <c r="L53" s="137"/>
      <c r="M53" s="137"/>
      <c r="N53" s="137"/>
      <c r="O53" s="137">
        <v>4</v>
      </c>
      <c r="P53" s="150"/>
      <c r="Q53" s="150"/>
      <c r="R53" s="150"/>
      <c r="S53" s="150"/>
      <c r="T53" s="150"/>
      <c r="U53" s="150"/>
      <c r="V53" t="s">
        <v>282</v>
      </c>
      <c r="W53" s="134"/>
      <c r="X53" s="134"/>
      <c r="Y53" s="134"/>
      <c r="Z53" s="134"/>
      <c r="AA53" s="134"/>
      <c r="AB53" s="134"/>
      <c r="AC53" s="134"/>
      <c r="AD53" s="134"/>
      <c r="AE53" s="134"/>
      <c r="AF53" s="134">
        <v>2</v>
      </c>
      <c r="AG53" s="134"/>
      <c r="AH53" s="134">
        <v>2</v>
      </c>
    </row>
    <row r="54" spans="1:34" x14ac:dyDescent="0.25">
      <c r="A54" t="s">
        <v>58</v>
      </c>
      <c r="B54" t="s">
        <v>112</v>
      </c>
      <c r="C54" s="134"/>
      <c r="D54" s="134"/>
      <c r="E54" s="134"/>
      <c r="F54" s="134"/>
      <c r="G54" s="134"/>
      <c r="H54" s="134">
        <v>3</v>
      </c>
      <c r="I54" s="134"/>
      <c r="J54" s="134"/>
      <c r="K54" s="134"/>
      <c r="L54" s="134"/>
      <c r="M54" s="134"/>
      <c r="N54" s="134"/>
      <c r="O54" s="134">
        <v>3</v>
      </c>
      <c r="P54" s="150"/>
      <c r="Q54" s="150"/>
      <c r="R54" s="150"/>
      <c r="S54" s="150"/>
      <c r="T54" s="150"/>
      <c r="U54" s="150"/>
      <c r="V54" t="s">
        <v>283</v>
      </c>
      <c r="W54" s="134"/>
      <c r="X54" s="134"/>
      <c r="Y54" s="134"/>
      <c r="Z54" s="134"/>
      <c r="AA54" s="134"/>
      <c r="AB54" s="134"/>
      <c r="AC54" s="134"/>
      <c r="AD54" s="134"/>
      <c r="AE54" s="134"/>
      <c r="AF54" s="134">
        <v>1</v>
      </c>
      <c r="AG54" s="134"/>
      <c r="AH54" s="134">
        <v>1</v>
      </c>
    </row>
    <row r="55" spans="1:34" x14ac:dyDescent="0.25">
      <c r="A55" s="120" t="s">
        <v>157</v>
      </c>
      <c r="B55" s="120"/>
      <c r="C55" s="137"/>
      <c r="D55" s="137"/>
      <c r="E55" s="137"/>
      <c r="F55" s="137"/>
      <c r="G55" s="137"/>
      <c r="H55" s="137">
        <v>3</v>
      </c>
      <c r="I55" s="137"/>
      <c r="J55" s="137"/>
      <c r="K55" s="137"/>
      <c r="L55" s="137"/>
      <c r="M55" s="137"/>
      <c r="N55" s="137"/>
      <c r="O55" s="137">
        <v>3</v>
      </c>
      <c r="P55" s="150"/>
      <c r="Q55" s="150"/>
      <c r="R55" s="150"/>
      <c r="S55" s="150"/>
      <c r="T55" s="150"/>
      <c r="U55" s="150"/>
      <c r="V55" t="s">
        <v>284</v>
      </c>
      <c r="W55" s="134"/>
      <c r="X55" s="134"/>
      <c r="Y55" s="134"/>
      <c r="Z55" s="134"/>
      <c r="AA55" s="134"/>
      <c r="AB55" s="134"/>
      <c r="AC55" s="134"/>
      <c r="AD55" s="134"/>
      <c r="AE55" s="134"/>
      <c r="AF55" s="134">
        <v>1</v>
      </c>
      <c r="AG55" s="134"/>
      <c r="AH55" s="134">
        <v>1</v>
      </c>
    </row>
    <row r="56" spans="1:34" x14ac:dyDescent="0.25">
      <c r="A56" t="s">
        <v>46</v>
      </c>
      <c r="B56" t="s">
        <v>66</v>
      </c>
      <c r="C56" s="134"/>
      <c r="D56" s="134"/>
      <c r="E56" s="134"/>
      <c r="F56" s="134"/>
      <c r="G56" s="134">
        <v>4</v>
      </c>
      <c r="H56" s="134"/>
      <c r="I56" s="134"/>
      <c r="J56" s="134"/>
      <c r="K56" s="134"/>
      <c r="L56" s="134"/>
      <c r="M56" s="134"/>
      <c r="N56" s="134"/>
      <c r="O56" s="134">
        <v>4</v>
      </c>
      <c r="P56" s="150"/>
      <c r="Q56" s="150"/>
      <c r="R56" s="150"/>
      <c r="S56" s="150"/>
      <c r="T56" s="150"/>
      <c r="U56" s="150"/>
      <c r="V56" t="s">
        <v>285</v>
      </c>
      <c r="W56" s="134"/>
      <c r="X56" s="134"/>
      <c r="Y56" s="134"/>
      <c r="Z56" s="134"/>
      <c r="AA56" s="134"/>
      <c r="AB56" s="134"/>
      <c r="AC56" s="134"/>
      <c r="AD56" s="134"/>
      <c r="AE56" s="134"/>
      <c r="AF56" s="134">
        <v>5</v>
      </c>
      <c r="AG56" s="134">
        <v>10</v>
      </c>
      <c r="AH56" s="134">
        <v>15</v>
      </c>
    </row>
    <row r="57" spans="1:34" x14ac:dyDescent="0.25">
      <c r="A57" s="120" t="s">
        <v>158</v>
      </c>
      <c r="B57" s="120"/>
      <c r="C57" s="137"/>
      <c r="D57" s="137"/>
      <c r="E57" s="137"/>
      <c r="F57" s="137"/>
      <c r="G57" s="137">
        <v>4</v>
      </c>
      <c r="H57" s="137"/>
      <c r="I57" s="137"/>
      <c r="J57" s="137"/>
      <c r="K57" s="137"/>
      <c r="L57" s="137"/>
      <c r="M57" s="137"/>
      <c r="N57" s="137"/>
      <c r="O57" s="137">
        <v>4</v>
      </c>
      <c r="P57" s="150"/>
      <c r="Q57" s="150"/>
      <c r="R57" s="150"/>
      <c r="S57" s="150"/>
      <c r="T57" s="150"/>
      <c r="U57" s="150"/>
      <c r="V57" t="s">
        <v>292</v>
      </c>
      <c r="W57" s="134"/>
      <c r="X57" s="134"/>
      <c r="Y57" s="134"/>
      <c r="Z57" s="134"/>
      <c r="AA57" s="134"/>
      <c r="AB57" s="134"/>
      <c r="AC57" s="134"/>
      <c r="AD57" s="134"/>
      <c r="AE57" s="134"/>
      <c r="AF57" s="134">
        <v>2</v>
      </c>
      <c r="AG57" s="134"/>
      <c r="AH57" s="134">
        <v>2</v>
      </c>
    </row>
    <row r="58" spans="1:34" x14ac:dyDescent="0.25">
      <c r="A58" t="s">
        <v>38</v>
      </c>
      <c r="B58" t="s">
        <v>108</v>
      </c>
      <c r="C58" s="134"/>
      <c r="D58" s="134"/>
      <c r="E58" s="134">
        <v>1</v>
      </c>
      <c r="F58" s="134"/>
      <c r="G58" s="134"/>
      <c r="H58" s="134"/>
      <c r="I58" s="134"/>
      <c r="J58" s="134"/>
      <c r="K58" s="134"/>
      <c r="L58" s="134">
        <v>1</v>
      </c>
      <c r="M58" s="134"/>
      <c r="N58" s="134"/>
      <c r="O58" s="134">
        <v>2</v>
      </c>
      <c r="P58" s="150"/>
      <c r="Q58" s="150"/>
      <c r="R58" s="150"/>
      <c r="S58" s="150"/>
      <c r="T58" s="150"/>
      <c r="U58" s="150"/>
      <c r="V58" t="s">
        <v>295</v>
      </c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>
        <v>3</v>
      </c>
      <c r="AH58" s="134">
        <v>3</v>
      </c>
    </row>
    <row r="59" spans="1:34" x14ac:dyDescent="0.25">
      <c r="B59" t="s">
        <v>84</v>
      </c>
      <c r="C59" s="134"/>
      <c r="D59" s="134"/>
      <c r="E59" s="134"/>
      <c r="F59" s="134">
        <v>2</v>
      </c>
      <c r="G59" s="134">
        <v>2</v>
      </c>
      <c r="H59" s="134"/>
      <c r="I59" s="134">
        <v>2</v>
      </c>
      <c r="J59" s="134"/>
      <c r="K59" s="134"/>
      <c r="L59" s="134">
        <v>1</v>
      </c>
      <c r="M59" s="134"/>
      <c r="N59" s="134"/>
      <c r="O59" s="134">
        <v>7</v>
      </c>
      <c r="P59" s="150"/>
      <c r="Q59" s="150"/>
      <c r="R59" s="150"/>
      <c r="S59" s="150"/>
      <c r="T59" s="150"/>
      <c r="U59" s="150"/>
      <c r="V59" t="s">
        <v>296</v>
      </c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>
        <v>4</v>
      </c>
      <c r="AH59" s="134">
        <v>4</v>
      </c>
    </row>
    <row r="60" spans="1:34" x14ac:dyDescent="0.25">
      <c r="A60" s="120" t="s">
        <v>159</v>
      </c>
      <c r="B60" s="120"/>
      <c r="C60" s="137"/>
      <c r="D60" s="137"/>
      <c r="E60" s="137">
        <v>1</v>
      </c>
      <c r="F60" s="137">
        <v>2</v>
      </c>
      <c r="G60" s="137">
        <v>2</v>
      </c>
      <c r="H60" s="137"/>
      <c r="I60" s="137">
        <v>2</v>
      </c>
      <c r="J60" s="137"/>
      <c r="K60" s="137"/>
      <c r="L60" s="137">
        <v>2</v>
      </c>
      <c r="M60" s="137"/>
      <c r="N60" s="137"/>
      <c r="O60" s="137">
        <v>9</v>
      </c>
      <c r="P60" s="150"/>
      <c r="Q60" s="150"/>
      <c r="R60" s="150"/>
      <c r="S60" s="150"/>
      <c r="T60" s="150"/>
      <c r="U60" s="150"/>
      <c r="V60" t="s">
        <v>297</v>
      </c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>
        <v>2</v>
      </c>
      <c r="AH60" s="134">
        <v>2</v>
      </c>
    </row>
    <row r="61" spans="1:34" x14ac:dyDescent="0.25">
      <c r="A61" t="s">
        <v>29</v>
      </c>
      <c r="B61" t="s">
        <v>64</v>
      </c>
      <c r="C61" s="134"/>
      <c r="D61" s="134"/>
      <c r="E61" s="134">
        <v>1</v>
      </c>
      <c r="F61" s="134"/>
      <c r="G61" s="134"/>
      <c r="H61" s="134"/>
      <c r="I61" s="134"/>
      <c r="J61" s="134"/>
      <c r="K61" s="134"/>
      <c r="L61" s="134"/>
      <c r="M61" s="134"/>
      <c r="N61" s="134"/>
      <c r="O61" s="134">
        <v>1</v>
      </c>
      <c r="P61" s="150"/>
      <c r="Q61" s="150"/>
      <c r="R61" s="150"/>
      <c r="S61" s="150"/>
      <c r="T61" s="150"/>
      <c r="U61" s="150"/>
      <c r="V61" t="s">
        <v>302</v>
      </c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>
        <v>1</v>
      </c>
      <c r="AH61" s="134">
        <v>1</v>
      </c>
    </row>
    <row r="62" spans="1:34" x14ac:dyDescent="0.25">
      <c r="B62" t="s">
        <v>108</v>
      </c>
      <c r="C62" s="134"/>
      <c r="D62" s="134"/>
      <c r="E62" s="134">
        <v>1</v>
      </c>
      <c r="F62" s="134"/>
      <c r="G62" s="134"/>
      <c r="H62" s="134"/>
      <c r="I62" s="134"/>
      <c r="J62" s="134"/>
      <c r="K62" s="134"/>
      <c r="L62" s="134"/>
      <c r="M62" s="134"/>
      <c r="N62" s="134"/>
      <c r="O62" s="134">
        <v>1</v>
      </c>
      <c r="P62" s="150"/>
      <c r="Q62" s="150"/>
      <c r="R62" s="150"/>
      <c r="S62" s="150"/>
      <c r="T62" s="150"/>
      <c r="U62" s="150"/>
      <c r="V62" t="s">
        <v>303</v>
      </c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>
        <v>5</v>
      </c>
      <c r="AH62" s="134">
        <v>5</v>
      </c>
    </row>
    <row r="63" spans="1:34" x14ac:dyDescent="0.25">
      <c r="B63" t="s">
        <v>69</v>
      </c>
      <c r="C63" s="134"/>
      <c r="D63" s="134">
        <v>1</v>
      </c>
      <c r="E63" s="134">
        <v>2</v>
      </c>
      <c r="F63" s="134">
        <v>1</v>
      </c>
      <c r="G63" s="134"/>
      <c r="H63" s="134">
        <v>1</v>
      </c>
      <c r="I63" s="134"/>
      <c r="J63" s="134"/>
      <c r="K63" s="134"/>
      <c r="L63" s="134"/>
      <c r="M63" s="134"/>
      <c r="N63" s="134"/>
      <c r="O63" s="134">
        <v>5</v>
      </c>
      <c r="P63" s="150"/>
      <c r="Q63" s="150"/>
      <c r="R63" s="150"/>
      <c r="S63" s="150"/>
      <c r="T63" s="150"/>
      <c r="U63" s="150"/>
      <c r="V63" t="s">
        <v>321</v>
      </c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>
        <v>1</v>
      </c>
      <c r="AH63" s="134">
        <v>1</v>
      </c>
    </row>
    <row r="64" spans="1:34" x14ac:dyDescent="0.25">
      <c r="B64" t="s">
        <v>66</v>
      </c>
      <c r="C64" s="134"/>
      <c r="D64" s="134"/>
      <c r="E64" s="134">
        <v>3</v>
      </c>
      <c r="F64" s="134"/>
      <c r="G64" s="134"/>
      <c r="H64" s="134"/>
      <c r="I64" s="134"/>
      <c r="J64" s="134"/>
      <c r="K64" s="134"/>
      <c r="L64" s="134"/>
      <c r="M64" s="134"/>
      <c r="N64" s="134"/>
      <c r="O64" s="134">
        <v>3</v>
      </c>
      <c r="P64" s="150"/>
      <c r="Q64" s="150"/>
      <c r="R64" s="150"/>
      <c r="S64" s="150"/>
      <c r="T64" s="150"/>
      <c r="U64" s="150"/>
      <c r="V64" t="s">
        <v>50</v>
      </c>
      <c r="W64" s="134">
        <v>13</v>
      </c>
      <c r="X64" s="134">
        <v>16</v>
      </c>
      <c r="Y64" s="134">
        <v>69</v>
      </c>
      <c r="Z64" s="134">
        <v>89</v>
      </c>
      <c r="AA64" s="134">
        <v>114</v>
      </c>
      <c r="AB64" s="134">
        <v>90</v>
      </c>
      <c r="AC64" s="134">
        <v>49</v>
      </c>
      <c r="AD64" s="134">
        <v>85</v>
      </c>
      <c r="AE64" s="134">
        <v>51</v>
      </c>
      <c r="AF64" s="134">
        <v>97</v>
      </c>
      <c r="AG64" s="134">
        <v>84</v>
      </c>
      <c r="AH64" s="134">
        <v>757</v>
      </c>
    </row>
    <row r="65" spans="1:21" x14ac:dyDescent="0.25">
      <c r="B65" t="s">
        <v>98</v>
      </c>
      <c r="C65" s="134"/>
      <c r="D65" s="134"/>
      <c r="E65" s="134">
        <v>1</v>
      </c>
      <c r="F65" s="134"/>
      <c r="G65" s="134"/>
      <c r="H65" s="134">
        <v>1</v>
      </c>
      <c r="I65" s="134"/>
      <c r="J65" s="134"/>
      <c r="K65" s="134"/>
      <c r="L65" s="134"/>
      <c r="M65" s="134"/>
      <c r="N65" s="134"/>
      <c r="O65" s="134">
        <v>2</v>
      </c>
      <c r="P65" s="150"/>
      <c r="Q65" s="150"/>
      <c r="R65" s="150"/>
      <c r="S65" s="150"/>
      <c r="T65" s="150"/>
      <c r="U65" s="150"/>
    </row>
    <row r="66" spans="1:21" x14ac:dyDescent="0.25">
      <c r="B66" t="s">
        <v>84</v>
      </c>
      <c r="C66" s="134"/>
      <c r="D66" s="134"/>
      <c r="E66" s="134">
        <v>4</v>
      </c>
      <c r="F66" s="134">
        <v>10</v>
      </c>
      <c r="G66" s="134">
        <v>11</v>
      </c>
      <c r="H66" s="134"/>
      <c r="I66" s="134"/>
      <c r="J66" s="134"/>
      <c r="K66" s="134"/>
      <c r="L66" s="134"/>
      <c r="M66" s="134"/>
      <c r="N66" s="134"/>
      <c r="O66" s="134">
        <v>25</v>
      </c>
      <c r="P66" s="150"/>
      <c r="Q66" s="150"/>
      <c r="R66" s="150"/>
      <c r="S66" s="150"/>
      <c r="T66" s="150"/>
      <c r="U66" s="150"/>
    </row>
    <row r="67" spans="1:21" x14ac:dyDescent="0.25">
      <c r="B67" t="s">
        <v>104</v>
      </c>
      <c r="C67" s="134"/>
      <c r="D67" s="134"/>
      <c r="E67" s="134">
        <v>1</v>
      </c>
      <c r="F67" s="134"/>
      <c r="G67" s="134"/>
      <c r="H67" s="134">
        <v>1</v>
      </c>
      <c r="I67" s="134"/>
      <c r="J67" s="134"/>
      <c r="K67" s="134"/>
      <c r="L67" s="134"/>
      <c r="M67" s="134"/>
      <c r="N67" s="134"/>
      <c r="O67" s="134">
        <v>2</v>
      </c>
      <c r="P67" s="150"/>
      <c r="Q67" s="150"/>
      <c r="R67" s="150"/>
      <c r="S67" s="150"/>
      <c r="T67" s="150"/>
      <c r="U67" s="150"/>
    </row>
    <row r="68" spans="1:21" x14ac:dyDescent="0.25">
      <c r="B68" t="s">
        <v>112</v>
      </c>
      <c r="C68" s="134"/>
      <c r="D68" s="134"/>
      <c r="E68" s="134">
        <v>4</v>
      </c>
      <c r="F68" s="134">
        <v>5</v>
      </c>
      <c r="G68" s="134">
        <v>5</v>
      </c>
      <c r="H68" s="134">
        <v>7</v>
      </c>
      <c r="I68" s="134">
        <v>5</v>
      </c>
      <c r="J68" s="134"/>
      <c r="K68" s="134"/>
      <c r="L68" s="134"/>
      <c r="M68" s="134"/>
      <c r="N68" s="134"/>
      <c r="O68" s="134">
        <v>26</v>
      </c>
      <c r="P68" s="150"/>
      <c r="Q68" s="150"/>
      <c r="R68" s="150"/>
      <c r="S68" s="150"/>
      <c r="T68" s="150"/>
      <c r="U68" s="150"/>
    </row>
    <row r="69" spans="1:21" x14ac:dyDescent="0.25">
      <c r="B69" t="s">
        <v>199</v>
      </c>
      <c r="C69" s="134"/>
      <c r="D69" s="134"/>
      <c r="E69" s="134"/>
      <c r="F69" s="134"/>
      <c r="G69" s="134"/>
      <c r="H69" s="134"/>
      <c r="I69" s="134"/>
      <c r="J69" s="134">
        <v>1</v>
      </c>
      <c r="K69" s="134"/>
      <c r="L69" s="134"/>
      <c r="M69" s="134"/>
      <c r="N69" s="134"/>
      <c r="O69" s="134">
        <v>1</v>
      </c>
      <c r="P69" s="150"/>
      <c r="Q69" s="150"/>
      <c r="R69" s="150"/>
      <c r="S69" s="150"/>
      <c r="T69" s="150"/>
      <c r="U69" s="150"/>
    </row>
    <row r="70" spans="1:21" x14ac:dyDescent="0.25">
      <c r="A70" s="120" t="s">
        <v>160</v>
      </c>
      <c r="B70" s="120"/>
      <c r="C70" s="137"/>
      <c r="D70" s="137">
        <v>1</v>
      </c>
      <c r="E70" s="137">
        <v>17</v>
      </c>
      <c r="F70" s="137">
        <v>16</v>
      </c>
      <c r="G70" s="137">
        <v>16</v>
      </c>
      <c r="H70" s="137">
        <v>10</v>
      </c>
      <c r="I70" s="137">
        <v>5</v>
      </c>
      <c r="J70" s="137">
        <v>1</v>
      </c>
      <c r="K70" s="137"/>
      <c r="L70" s="137"/>
      <c r="M70" s="137"/>
      <c r="N70" s="137"/>
      <c r="O70" s="137">
        <v>66</v>
      </c>
      <c r="P70" s="150"/>
      <c r="Q70" s="150"/>
      <c r="R70" s="150"/>
      <c r="S70" s="150"/>
      <c r="T70" s="150"/>
      <c r="U70" s="150"/>
    </row>
    <row r="71" spans="1:21" x14ac:dyDescent="0.25">
      <c r="A71" t="s">
        <v>57</v>
      </c>
      <c r="B71" t="s">
        <v>98</v>
      </c>
      <c r="C71" s="134"/>
      <c r="D71" s="134"/>
      <c r="E71" s="134"/>
      <c r="F71" s="134"/>
      <c r="G71" s="134"/>
      <c r="H71" s="134">
        <v>1</v>
      </c>
      <c r="I71" s="134"/>
      <c r="J71" s="134"/>
      <c r="K71" s="134"/>
      <c r="L71" s="134"/>
      <c r="M71" s="134"/>
      <c r="N71" s="134"/>
      <c r="O71" s="134">
        <v>1</v>
      </c>
      <c r="P71" s="150"/>
      <c r="Q71" s="150"/>
      <c r="R71" s="150"/>
      <c r="S71" s="150"/>
      <c r="T71" s="150"/>
      <c r="U71" s="150"/>
    </row>
    <row r="72" spans="1:21" x14ac:dyDescent="0.25">
      <c r="A72" s="120" t="s">
        <v>161</v>
      </c>
      <c r="B72" s="120"/>
      <c r="C72" s="137"/>
      <c r="D72" s="137"/>
      <c r="E72" s="137"/>
      <c r="F72" s="137"/>
      <c r="G72" s="137"/>
      <c r="H72" s="137">
        <v>1</v>
      </c>
      <c r="I72" s="137"/>
      <c r="J72" s="137"/>
      <c r="K72" s="137"/>
      <c r="L72" s="137"/>
      <c r="M72" s="137"/>
      <c r="N72" s="137"/>
      <c r="O72" s="137">
        <v>1</v>
      </c>
      <c r="P72" s="150"/>
      <c r="Q72" s="150"/>
      <c r="R72" s="150"/>
      <c r="S72" s="150"/>
      <c r="T72" s="150"/>
      <c r="U72" s="150"/>
    </row>
    <row r="73" spans="1:21" x14ac:dyDescent="0.25">
      <c r="A73" t="s">
        <v>47</v>
      </c>
      <c r="B73" t="s">
        <v>69</v>
      </c>
      <c r="C73" s="134"/>
      <c r="D73" s="134"/>
      <c r="E73" s="134"/>
      <c r="F73" s="134"/>
      <c r="G73" s="134">
        <v>1</v>
      </c>
      <c r="H73" s="134"/>
      <c r="I73" s="134"/>
      <c r="J73" s="134"/>
      <c r="K73" s="134"/>
      <c r="L73" s="134"/>
      <c r="M73" s="134"/>
      <c r="N73" s="134"/>
      <c r="O73" s="134">
        <v>1</v>
      </c>
      <c r="P73" s="150"/>
      <c r="Q73" s="150"/>
      <c r="R73" s="150"/>
      <c r="S73" s="150"/>
      <c r="T73" s="150"/>
      <c r="U73" s="150"/>
    </row>
    <row r="74" spans="1:21" x14ac:dyDescent="0.25">
      <c r="A74" s="120" t="s">
        <v>162</v>
      </c>
      <c r="B74" s="120"/>
      <c r="C74" s="137"/>
      <c r="D74" s="137"/>
      <c r="E74" s="137"/>
      <c r="F74" s="137"/>
      <c r="G74" s="137">
        <v>1</v>
      </c>
      <c r="H74" s="137"/>
      <c r="I74" s="137"/>
      <c r="J74" s="137"/>
      <c r="K74" s="137"/>
      <c r="L74" s="137"/>
      <c r="M74" s="137"/>
      <c r="N74" s="137"/>
      <c r="O74" s="137">
        <v>1</v>
      </c>
      <c r="P74" s="150"/>
      <c r="Q74" s="150"/>
      <c r="R74" s="150"/>
      <c r="S74" s="150"/>
      <c r="T74" s="150"/>
      <c r="U74" s="150"/>
    </row>
    <row r="75" spans="1:21" x14ac:dyDescent="0.25">
      <c r="A75" t="s">
        <v>36</v>
      </c>
      <c r="B75" t="s">
        <v>64</v>
      </c>
      <c r="C75" s="134"/>
      <c r="D75" s="134"/>
      <c r="E75" s="134"/>
      <c r="F75" s="134">
        <v>1</v>
      </c>
      <c r="G75" s="134">
        <v>2</v>
      </c>
      <c r="H75" s="134">
        <v>2</v>
      </c>
      <c r="I75" s="134"/>
      <c r="J75" s="134"/>
      <c r="K75" s="134">
        <v>1</v>
      </c>
      <c r="L75" s="134"/>
      <c r="M75" s="134"/>
      <c r="N75" s="134">
        <v>2</v>
      </c>
      <c r="O75" s="134">
        <v>8</v>
      </c>
      <c r="P75" s="150"/>
      <c r="Q75" s="150"/>
      <c r="R75" s="150"/>
      <c r="S75" s="150"/>
      <c r="T75" s="150"/>
      <c r="U75" s="150"/>
    </row>
    <row r="76" spans="1:21" x14ac:dyDescent="0.25">
      <c r="B76" t="s">
        <v>69</v>
      </c>
      <c r="C76" s="134"/>
      <c r="D76" s="134"/>
      <c r="E76" s="134"/>
      <c r="F76" s="134">
        <v>2</v>
      </c>
      <c r="G76" s="134">
        <v>2</v>
      </c>
      <c r="H76" s="134">
        <v>2</v>
      </c>
      <c r="I76" s="134">
        <v>1</v>
      </c>
      <c r="J76" s="134">
        <v>1</v>
      </c>
      <c r="K76" s="134">
        <v>1</v>
      </c>
      <c r="L76" s="134"/>
      <c r="M76" s="134"/>
      <c r="N76" s="134">
        <v>1</v>
      </c>
      <c r="O76" s="134">
        <v>10</v>
      </c>
      <c r="P76" s="150"/>
      <c r="Q76" s="150"/>
      <c r="R76" s="150"/>
      <c r="S76" s="150"/>
      <c r="T76" s="150"/>
      <c r="U76" s="150"/>
    </row>
    <row r="77" spans="1:21" x14ac:dyDescent="0.25">
      <c r="B77" t="s">
        <v>66</v>
      </c>
      <c r="C77" s="134"/>
      <c r="D77" s="134"/>
      <c r="E77" s="134"/>
      <c r="F77" s="134"/>
      <c r="G77" s="134">
        <v>6</v>
      </c>
      <c r="H77" s="134">
        <v>1</v>
      </c>
      <c r="I77" s="134">
        <v>3</v>
      </c>
      <c r="J77" s="134">
        <v>3</v>
      </c>
      <c r="K77" s="134"/>
      <c r="L77" s="134"/>
      <c r="M77" s="134">
        <v>3</v>
      </c>
      <c r="N77" s="134">
        <v>3</v>
      </c>
      <c r="O77" s="134">
        <v>19</v>
      </c>
      <c r="P77" s="150"/>
      <c r="Q77" s="150"/>
      <c r="R77" s="150"/>
      <c r="S77" s="150"/>
      <c r="T77" s="150"/>
      <c r="U77" s="150"/>
    </row>
    <row r="78" spans="1:21" x14ac:dyDescent="0.25">
      <c r="B78" t="s">
        <v>104</v>
      </c>
      <c r="C78" s="134"/>
      <c r="D78" s="134"/>
      <c r="E78" s="134"/>
      <c r="F78" s="134">
        <v>2</v>
      </c>
      <c r="G78" s="134"/>
      <c r="H78" s="134"/>
      <c r="I78" s="134"/>
      <c r="J78" s="134"/>
      <c r="K78" s="134"/>
      <c r="L78" s="134"/>
      <c r="M78" s="134"/>
      <c r="N78" s="134"/>
      <c r="O78" s="134">
        <v>2</v>
      </c>
      <c r="P78" s="150"/>
      <c r="Q78" s="150"/>
      <c r="R78" s="150"/>
      <c r="S78" s="150"/>
      <c r="T78" s="150"/>
      <c r="U78" s="150"/>
    </row>
    <row r="79" spans="1:21" x14ac:dyDescent="0.25">
      <c r="B79" t="s">
        <v>112</v>
      </c>
      <c r="C79" s="134"/>
      <c r="D79" s="134"/>
      <c r="E79" s="134"/>
      <c r="F79" s="134"/>
      <c r="G79" s="134"/>
      <c r="H79" s="134"/>
      <c r="I79" s="134"/>
      <c r="J79" s="134">
        <v>5</v>
      </c>
      <c r="K79" s="134"/>
      <c r="L79" s="134"/>
      <c r="M79" s="134"/>
      <c r="N79" s="134"/>
      <c r="O79" s="134">
        <v>5</v>
      </c>
      <c r="P79" s="150"/>
      <c r="Q79" s="150"/>
      <c r="R79" s="150"/>
      <c r="S79" s="150"/>
      <c r="T79" s="150"/>
      <c r="U79" s="150"/>
    </row>
    <row r="80" spans="1:21" x14ac:dyDescent="0.25">
      <c r="B80" t="s">
        <v>199</v>
      </c>
      <c r="C80" s="134"/>
      <c r="D80" s="134"/>
      <c r="E80" s="134"/>
      <c r="F80" s="134"/>
      <c r="G80" s="134"/>
      <c r="H80" s="134"/>
      <c r="I80" s="134"/>
      <c r="J80" s="134"/>
      <c r="K80" s="134">
        <v>1</v>
      </c>
      <c r="L80" s="134"/>
      <c r="M80" s="134"/>
      <c r="N80" s="134">
        <v>1</v>
      </c>
      <c r="O80" s="134">
        <v>2</v>
      </c>
      <c r="P80" s="150"/>
      <c r="Q80" s="150"/>
      <c r="R80" s="150"/>
      <c r="S80" s="150"/>
      <c r="T80" s="150"/>
      <c r="U80" s="150"/>
    </row>
    <row r="81" spans="1:21" x14ac:dyDescent="0.25">
      <c r="B81" t="s">
        <v>253</v>
      </c>
      <c r="C81" s="134"/>
      <c r="D81" s="134"/>
      <c r="E81" s="134"/>
      <c r="F81" s="134"/>
      <c r="G81" s="134"/>
      <c r="H81" s="134"/>
      <c r="I81" s="134"/>
      <c r="J81" s="134"/>
      <c r="K81" s="134">
        <v>2</v>
      </c>
      <c r="L81" s="134"/>
      <c r="M81" s="134"/>
      <c r="N81" s="134"/>
      <c r="O81" s="134">
        <v>2</v>
      </c>
      <c r="P81" s="150"/>
      <c r="Q81" s="150"/>
      <c r="R81" s="150"/>
      <c r="S81" s="150"/>
      <c r="T81" s="150"/>
      <c r="U81" s="150"/>
    </row>
    <row r="82" spans="1:21" x14ac:dyDescent="0.25">
      <c r="B82" t="s">
        <v>275</v>
      </c>
      <c r="C82" s="134"/>
      <c r="D82" s="134"/>
      <c r="E82" s="134"/>
      <c r="F82" s="134"/>
      <c r="G82" s="134"/>
      <c r="H82" s="134"/>
      <c r="I82" s="134"/>
      <c r="J82" s="134"/>
      <c r="K82" s="134"/>
      <c r="L82" s="134">
        <v>2</v>
      </c>
      <c r="M82" s="134"/>
      <c r="N82" s="134"/>
      <c r="O82" s="134">
        <v>2</v>
      </c>
      <c r="P82" s="150"/>
      <c r="Q82" s="150"/>
      <c r="R82" s="150"/>
      <c r="S82" s="150"/>
      <c r="T82" s="150"/>
      <c r="U82" s="150"/>
    </row>
    <row r="83" spans="1:21" x14ac:dyDescent="0.25">
      <c r="A83" s="120" t="s">
        <v>163</v>
      </c>
      <c r="B83" s="120"/>
      <c r="C83" s="137"/>
      <c r="D83" s="137"/>
      <c r="E83" s="137"/>
      <c r="F83" s="137">
        <v>5</v>
      </c>
      <c r="G83" s="137">
        <v>10</v>
      </c>
      <c r="H83" s="137">
        <v>5</v>
      </c>
      <c r="I83" s="137">
        <v>4</v>
      </c>
      <c r="J83" s="137">
        <v>9</v>
      </c>
      <c r="K83" s="137">
        <v>5</v>
      </c>
      <c r="L83" s="137">
        <v>2</v>
      </c>
      <c r="M83" s="137">
        <v>3</v>
      </c>
      <c r="N83" s="137">
        <v>7</v>
      </c>
      <c r="O83" s="137">
        <v>50</v>
      </c>
      <c r="P83" s="150"/>
      <c r="Q83" s="150"/>
      <c r="R83" s="150"/>
      <c r="S83" s="150"/>
      <c r="T83" s="150"/>
      <c r="U83" s="150"/>
    </row>
    <row r="84" spans="1:21" x14ac:dyDescent="0.25">
      <c r="A84" t="s">
        <v>16</v>
      </c>
      <c r="B84" t="s">
        <v>69</v>
      </c>
      <c r="C84" s="134">
        <v>1</v>
      </c>
      <c r="D84" s="134"/>
      <c r="E84" s="134"/>
      <c r="F84" s="134"/>
      <c r="G84" s="134"/>
      <c r="H84" s="134"/>
      <c r="I84" s="134">
        <v>1</v>
      </c>
      <c r="J84" s="134"/>
      <c r="K84" s="134"/>
      <c r="L84" s="134"/>
      <c r="M84" s="134"/>
      <c r="N84" s="134"/>
      <c r="O84" s="134">
        <v>2</v>
      </c>
      <c r="P84" s="150"/>
      <c r="Q84" s="150"/>
      <c r="R84" s="150"/>
      <c r="S84" s="150"/>
      <c r="T84" s="150"/>
      <c r="U84" s="150"/>
    </row>
    <row r="85" spans="1:21" x14ac:dyDescent="0.25">
      <c r="B85" t="s">
        <v>66</v>
      </c>
      <c r="C85" s="134">
        <v>1</v>
      </c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>
        <v>1</v>
      </c>
      <c r="P85" s="150"/>
      <c r="Q85" s="150"/>
      <c r="R85" s="150"/>
      <c r="S85" s="150"/>
      <c r="T85" s="150"/>
      <c r="U85" s="150"/>
    </row>
    <row r="86" spans="1:21" x14ac:dyDescent="0.25">
      <c r="B86" t="s">
        <v>78</v>
      </c>
      <c r="C86" s="134">
        <v>1</v>
      </c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>
        <v>1</v>
      </c>
      <c r="P86" s="150"/>
      <c r="Q86" s="150"/>
      <c r="R86" s="150"/>
      <c r="S86" s="150"/>
      <c r="T86" s="150"/>
      <c r="U86" s="150"/>
    </row>
    <row r="87" spans="1:21" x14ac:dyDescent="0.25">
      <c r="A87" s="120" t="s">
        <v>164</v>
      </c>
      <c r="B87" s="120"/>
      <c r="C87" s="137">
        <v>3</v>
      </c>
      <c r="D87" s="137"/>
      <c r="E87" s="137"/>
      <c r="F87" s="137"/>
      <c r="G87" s="137"/>
      <c r="H87" s="137"/>
      <c r="I87" s="137">
        <v>1</v>
      </c>
      <c r="J87" s="137"/>
      <c r="K87" s="137"/>
      <c r="L87" s="137"/>
      <c r="M87" s="137"/>
      <c r="N87" s="137"/>
      <c r="O87" s="137">
        <v>4</v>
      </c>
      <c r="P87" s="150"/>
      <c r="Q87" s="150"/>
      <c r="R87" s="150"/>
      <c r="S87" s="150"/>
      <c r="T87" s="150"/>
      <c r="U87" s="150"/>
    </row>
    <row r="88" spans="1:21" x14ac:dyDescent="0.25">
      <c r="A88" t="s">
        <v>34</v>
      </c>
      <c r="B88" t="s">
        <v>66</v>
      </c>
      <c r="C88" s="134"/>
      <c r="D88" s="134"/>
      <c r="E88" s="134">
        <v>4</v>
      </c>
      <c r="F88" s="134"/>
      <c r="G88" s="134">
        <v>8</v>
      </c>
      <c r="H88" s="134">
        <v>3</v>
      </c>
      <c r="I88" s="134"/>
      <c r="J88" s="134">
        <v>10</v>
      </c>
      <c r="K88" s="134"/>
      <c r="L88" s="134"/>
      <c r="M88" s="134">
        <v>5</v>
      </c>
      <c r="N88" s="134">
        <v>5</v>
      </c>
      <c r="O88" s="134">
        <v>35</v>
      </c>
      <c r="P88" s="150"/>
      <c r="Q88" s="150"/>
      <c r="R88" s="150"/>
      <c r="S88" s="150"/>
      <c r="T88" s="150"/>
      <c r="U88" s="150"/>
    </row>
    <row r="89" spans="1:21" x14ac:dyDescent="0.25">
      <c r="B89" t="s">
        <v>112</v>
      </c>
      <c r="C89" s="134">
        <v>10</v>
      </c>
      <c r="D89" s="134"/>
      <c r="E89" s="134">
        <v>5</v>
      </c>
      <c r="F89" s="134">
        <v>5</v>
      </c>
      <c r="G89" s="134">
        <v>5</v>
      </c>
      <c r="H89" s="134">
        <v>15</v>
      </c>
      <c r="I89" s="134">
        <v>10</v>
      </c>
      <c r="J89" s="134">
        <v>10</v>
      </c>
      <c r="K89" s="134"/>
      <c r="L89" s="134">
        <v>5</v>
      </c>
      <c r="M89" s="134">
        <v>20</v>
      </c>
      <c r="N89" s="134"/>
      <c r="O89" s="134">
        <v>85</v>
      </c>
      <c r="P89" s="150"/>
      <c r="Q89" s="150"/>
      <c r="R89" s="150"/>
      <c r="S89" s="150"/>
      <c r="T89" s="150"/>
      <c r="U89" s="150"/>
    </row>
    <row r="90" spans="1:21" x14ac:dyDescent="0.25">
      <c r="B90" t="s">
        <v>199</v>
      </c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>
        <v>1</v>
      </c>
      <c r="O90" s="134">
        <v>1</v>
      </c>
      <c r="P90" s="150"/>
      <c r="Q90" s="150"/>
      <c r="R90" s="150"/>
      <c r="S90" s="150"/>
      <c r="T90" s="150"/>
      <c r="U90" s="150"/>
    </row>
    <row r="91" spans="1:21" x14ac:dyDescent="0.25">
      <c r="A91" s="120" t="s">
        <v>165</v>
      </c>
      <c r="B91" s="120"/>
      <c r="C91" s="137">
        <v>10</v>
      </c>
      <c r="D91" s="137"/>
      <c r="E91" s="137">
        <v>9</v>
      </c>
      <c r="F91" s="137">
        <v>5</v>
      </c>
      <c r="G91" s="137">
        <v>13</v>
      </c>
      <c r="H91" s="137">
        <v>18</v>
      </c>
      <c r="I91" s="137">
        <v>10</v>
      </c>
      <c r="J91" s="137">
        <v>20</v>
      </c>
      <c r="K91" s="137"/>
      <c r="L91" s="137">
        <v>5</v>
      </c>
      <c r="M91" s="137">
        <v>25</v>
      </c>
      <c r="N91" s="137">
        <v>6</v>
      </c>
      <c r="O91" s="137">
        <v>121</v>
      </c>
      <c r="P91" s="150"/>
      <c r="Q91" s="150"/>
      <c r="R91" s="150"/>
      <c r="S91" s="150"/>
      <c r="T91" s="150"/>
      <c r="U91" s="150"/>
    </row>
    <row r="92" spans="1:21" x14ac:dyDescent="0.25">
      <c r="A92" t="s">
        <v>19</v>
      </c>
      <c r="B92" t="s">
        <v>78</v>
      </c>
      <c r="C92" s="134">
        <v>1</v>
      </c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>
        <v>1</v>
      </c>
      <c r="P92" s="150"/>
      <c r="Q92" s="150"/>
      <c r="R92" s="150"/>
      <c r="S92" s="150"/>
      <c r="T92" s="150"/>
      <c r="U92" s="150"/>
    </row>
    <row r="93" spans="1:21" x14ac:dyDescent="0.25">
      <c r="A93" s="120" t="s">
        <v>166</v>
      </c>
      <c r="B93" s="120"/>
      <c r="C93" s="137">
        <v>1</v>
      </c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>
        <v>1</v>
      </c>
      <c r="P93" s="150"/>
      <c r="Q93" s="150"/>
      <c r="R93" s="150"/>
      <c r="S93" s="150"/>
      <c r="T93" s="150"/>
      <c r="U93" s="150"/>
    </row>
    <row r="94" spans="1:21" x14ac:dyDescent="0.25">
      <c r="A94" t="s">
        <v>28</v>
      </c>
      <c r="B94" t="s">
        <v>69</v>
      </c>
      <c r="C94" s="134"/>
      <c r="D94" s="134"/>
      <c r="E94" s="134"/>
      <c r="F94" s="134">
        <v>1</v>
      </c>
      <c r="G94" s="134"/>
      <c r="H94" s="134"/>
      <c r="I94" s="134"/>
      <c r="J94" s="134"/>
      <c r="K94" s="134"/>
      <c r="L94" s="134"/>
      <c r="M94" s="134"/>
      <c r="N94" s="134"/>
      <c r="O94" s="134">
        <v>1</v>
      </c>
      <c r="P94" s="150"/>
      <c r="Q94" s="150"/>
      <c r="R94" s="150"/>
      <c r="S94" s="150"/>
      <c r="T94" s="150"/>
      <c r="U94" s="150"/>
    </row>
    <row r="95" spans="1:21" x14ac:dyDescent="0.25">
      <c r="B95" t="s">
        <v>66</v>
      </c>
      <c r="C95" s="134"/>
      <c r="D95" s="134">
        <v>1</v>
      </c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>
        <v>1</v>
      </c>
      <c r="P95" s="150"/>
      <c r="Q95" s="150"/>
      <c r="R95" s="150"/>
      <c r="S95" s="150"/>
      <c r="T95" s="150"/>
      <c r="U95" s="150"/>
    </row>
    <row r="96" spans="1:21" x14ac:dyDescent="0.25">
      <c r="A96" s="120" t="s">
        <v>167</v>
      </c>
      <c r="B96" s="120"/>
      <c r="C96" s="137"/>
      <c r="D96" s="137">
        <v>1</v>
      </c>
      <c r="E96" s="137"/>
      <c r="F96" s="137">
        <v>1</v>
      </c>
      <c r="G96" s="137"/>
      <c r="H96" s="137"/>
      <c r="I96" s="137"/>
      <c r="J96" s="137"/>
      <c r="K96" s="137"/>
      <c r="L96" s="137"/>
      <c r="M96" s="137"/>
      <c r="N96" s="137"/>
      <c r="O96" s="137">
        <v>2</v>
      </c>
      <c r="P96" s="150"/>
      <c r="Q96" s="150"/>
      <c r="R96" s="150"/>
      <c r="S96" s="150"/>
      <c r="T96" s="150"/>
      <c r="U96" s="150"/>
    </row>
    <row r="97" spans="1:21" x14ac:dyDescent="0.25">
      <c r="A97" t="s">
        <v>75</v>
      </c>
      <c r="B97" t="s">
        <v>69</v>
      </c>
      <c r="C97" s="134">
        <v>2</v>
      </c>
      <c r="D97" s="134"/>
      <c r="E97" s="134">
        <v>4</v>
      </c>
      <c r="F97" s="134"/>
      <c r="G97" s="134">
        <v>4</v>
      </c>
      <c r="H97" s="134"/>
      <c r="I97" s="134">
        <v>2</v>
      </c>
      <c r="J97" s="134"/>
      <c r="K97" s="134"/>
      <c r="L97" s="134"/>
      <c r="M97" s="134"/>
      <c r="N97" s="134"/>
      <c r="O97" s="134">
        <v>12</v>
      </c>
      <c r="P97" s="150"/>
      <c r="Q97" s="150"/>
      <c r="R97" s="150"/>
      <c r="S97" s="150"/>
      <c r="T97" s="150"/>
      <c r="U97" s="150"/>
    </row>
    <row r="98" spans="1:21" x14ac:dyDescent="0.25">
      <c r="A98" s="120" t="s">
        <v>168</v>
      </c>
      <c r="B98" s="120"/>
      <c r="C98" s="137">
        <v>2</v>
      </c>
      <c r="D98" s="137"/>
      <c r="E98" s="137">
        <v>4</v>
      </c>
      <c r="F98" s="137"/>
      <c r="G98" s="137">
        <v>4</v>
      </c>
      <c r="H98" s="137"/>
      <c r="I98" s="137">
        <v>2</v>
      </c>
      <c r="J98" s="137"/>
      <c r="K98" s="137"/>
      <c r="L98" s="137"/>
      <c r="M98" s="137"/>
      <c r="N98" s="137"/>
      <c r="O98" s="137">
        <v>12</v>
      </c>
      <c r="P98" s="150"/>
      <c r="Q98" s="150"/>
      <c r="R98" s="150"/>
      <c r="S98" s="150"/>
      <c r="T98" s="150"/>
      <c r="U98" s="150"/>
    </row>
    <row r="99" spans="1:21" x14ac:dyDescent="0.25">
      <c r="A99" t="s">
        <v>61</v>
      </c>
      <c r="B99" t="s">
        <v>65</v>
      </c>
      <c r="C99" s="134"/>
      <c r="D99" s="134"/>
      <c r="E99" s="134"/>
      <c r="F99" s="134"/>
      <c r="G99" s="134"/>
      <c r="H99" s="134">
        <v>3</v>
      </c>
      <c r="I99" s="134"/>
      <c r="J99" s="134"/>
      <c r="K99" s="134"/>
      <c r="L99" s="134"/>
      <c r="M99" s="134"/>
      <c r="N99" s="134"/>
      <c r="O99" s="134">
        <v>3</v>
      </c>
      <c r="P99" s="150"/>
      <c r="Q99" s="150"/>
      <c r="R99" s="150"/>
      <c r="S99" s="150"/>
      <c r="T99" s="150"/>
      <c r="U99" s="150"/>
    </row>
    <row r="100" spans="1:21" x14ac:dyDescent="0.25">
      <c r="A100" s="120" t="s">
        <v>169</v>
      </c>
      <c r="B100" s="120"/>
      <c r="C100" s="137"/>
      <c r="D100" s="137"/>
      <c r="E100" s="137"/>
      <c r="F100" s="137"/>
      <c r="G100" s="137"/>
      <c r="H100" s="137">
        <v>3</v>
      </c>
      <c r="I100" s="137"/>
      <c r="J100" s="137"/>
      <c r="K100" s="137"/>
      <c r="L100" s="137"/>
      <c r="M100" s="137"/>
      <c r="N100" s="137"/>
      <c r="O100" s="137">
        <v>3</v>
      </c>
      <c r="P100" s="150"/>
      <c r="Q100" s="150"/>
      <c r="R100" s="150"/>
      <c r="S100" s="150"/>
      <c r="T100" s="150"/>
      <c r="U100" s="150"/>
    </row>
    <row r="101" spans="1:21" x14ac:dyDescent="0.25">
      <c r="A101" t="s">
        <v>62</v>
      </c>
      <c r="B101" t="s">
        <v>65</v>
      </c>
      <c r="C101" s="134"/>
      <c r="D101" s="134"/>
      <c r="E101" s="134"/>
      <c r="F101" s="134"/>
      <c r="G101" s="134"/>
      <c r="H101" s="134">
        <v>1</v>
      </c>
      <c r="I101" s="134"/>
      <c r="J101" s="134"/>
      <c r="K101" s="134"/>
      <c r="L101" s="134"/>
      <c r="M101" s="134"/>
      <c r="N101" s="134"/>
      <c r="O101" s="134">
        <v>1</v>
      </c>
      <c r="P101" s="150"/>
      <c r="Q101" s="150"/>
      <c r="R101" s="150"/>
      <c r="S101" s="150"/>
      <c r="T101" s="150"/>
      <c r="U101" s="150"/>
    </row>
    <row r="102" spans="1:21" x14ac:dyDescent="0.25">
      <c r="A102" s="120" t="s">
        <v>170</v>
      </c>
      <c r="B102" s="120"/>
      <c r="C102" s="137"/>
      <c r="D102" s="137"/>
      <c r="E102" s="137"/>
      <c r="F102" s="137"/>
      <c r="G102" s="137"/>
      <c r="H102" s="137">
        <v>1</v>
      </c>
      <c r="I102" s="137"/>
      <c r="J102" s="137"/>
      <c r="K102" s="137"/>
      <c r="L102" s="137"/>
      <c r="M102" s="137"/>
      <c r="N102" s="137"/>
      <c r="O102" s="137">
        <v>1</v>
      </c>
      <c r="P102" s="150"/>
      <c r="Q102" s="150"/>
      <c r="R102" s="150"/>
      <c r="S102" s="150"/>
      <c r="T102" s="150"/>
      <c r="U102" s="150"/>
    </row>
    <row r="103" spans="1:21" x14ac:dyDescent="0.25">
      <c r="A103" t="s">
        <v>171</v>
      </c>
      <c r="B103" t="s">
        <v>69</v>
      </c>
      <c r="C103" s="134"/>
      <c r="D103" s="134">
        <v>1</v>
      </c>
      <c r="E103" s="134">
        <v>2</v>
      </c>
      <c r="F103" s="134">
        <v>6</v>
      </c>
      <c r="G103" s="134"/>
      <c r="H103" s="134">
        <v>2</v>
      </c>
      <c r="I103" s="134"/>
      <c r="J103" s="134">
        <v>1</v>
      </c>
      <c r="K103" s="134"/>
      <c r="L103" s="134"/>
      <c r="M103" s="134"/>
      <c r="N103" s="134"/>
      <c r="O103" s="134">
        <v>12</v>
      </c>
      <c r="P103" s="150"/>
      <c r="Q103" s="150"/>
      <c r="R103" s="150"/>
      <c r="S103" s="150"/>
      <c r="T103" s="150"/>
      <c r="U103" s="150"/>
    </row>
    <row r="104" spans="1:21" x14ac:dyDescent="0.25">
      <c r="A104" s="120" t="s">
        <v>173</v>
      </c>
      <c r="B104" s="120"/>
      <c r="C104" s="137"/>
      <c r="D104" s="137">
        <v>1</v>
      </c>
      <c r="E104" s="137">
        <v>2</v>
      </c>
      <c r="F104" s="137">
        <v>6</v>
      </c>
      <c r="G104" s="137"/>
      <c r="H104" s="137">
        <v>2</v>
      </c>
      <c r="I104" s="137"/>
      <c r="J104" s="137">
        <v>1</v>
      </c>
      <c r="K104" s="137"/>
      <c r="L104" s="137"/>
      <c r="M104" s="137"/>
      <c r="N104" s="137"/>
      <c r="O104" s="137">
        <v>12</v>
      </c>
      <c r="P104" s="150"/>
      <c r="Q104" s="150"/>
      <c r="R104" s="150"/>
      <c r="S104" s="150"/>
      <c r="T104" s="150"/>
      <c r="U104" s="150"/>
    </row>
    <row r="105" spans="1:21" x14ac:dyDescent="0.25">
      <c r="A105" t="s">
        <v>175</v>
      </c>
      <c r="B105" t="s">
        <v>64</v>
      </c>
      <c r="C105" s="134"/>
      <c r="D105" s="134"/>
      <c r="E105" s="134"/>
      <c r="F105" s="134"/>
      <c r="G105" s="134"/>
      <c r="H105" s="134"/>
      <c r="I105" s="134"/>
      <c r="J105" s="134"/>
      <c r="K105" s="134">
        <v>1</v>
      </c>
      <c r="L105" s="134"/>
      <c r="M105" s="134"/>
      <c r="N105" s="134"/>
      <c r="O105" s="134">
        <v>1</v>
      </c>
      <c r="P105" s="150"/>
      <c r="Q105" s="150"/>
      <c r="R105" s="150"/>
      <c r="S105" s="150"/>
      <c r="T105" s="150"/>
      <c r="U105" s="150"/>
    </row>
    <row r="106" spans="1:21" x14ac:dyDescent="0.25">
      <c r="B106" t="s">
        <v>69</v>
      </c>
      <c r="C106" s="134"/>
      <c r="D106" s="134"/>
      <c r="E106" s="134"/>
      <c r="F106" s="134"/>
      <c r="G106" s="134"/>
      <c r="H106" s="134">
        <v>4</v>
      </c>
      <c r="I106" s="134"/>
      <c r="J106" s="134">
        <v>4</v>
      </c>
      <c r="K106" s="134"/>
      <c r="L106" s="134"/>
      <c r="M106" s="134"/>
      <c r="N106" s="134">
        <v>4</v>
      </c>
      <c r="O106" s="134">
        <v>12</v>
      </c>
      <c r="P106" s="150"/>
      <c r="Q106" s="150"/>
      <c r="R106" s="150"/>
      <c r="S106" s="150"/>
      <c r="T106" s="150"/>
      <c r="U106" s="150"/>
    </row>
    <row r="107" spans="1:21" x14ac:dyDescent="0.25">
      <c r="B107" t="s">
        <v>112</v>
      </c>
      <c r="C107" s="134"/>
      <c r="D107" s="134"/>
      <c r="E107" s="134"/>
      <c r="F107" s="134"/>
      <c r="G107" s="134"/>
      <c r="H107" s="134">
        <v>4</v>
      </c>
      <c r="I107" s="134"/>
      <c r="J107" s="134"/>
      <c r="K107" s="134"/>
      <c r="L107" s="134"/>
      <c r="M107" s="134"/>
      <c r="N107" s="134"/>
      <c r="O107" s="134">
        <v>4</v>
      </c>
      <c r="P107" s="150"/>
      <c r="Q107" s="150"/>
      <c r="R107" s="150"/>
      <c r="S107" s="150"/>
      <c r="T107" s="150"/>
      <c r="U107" s="150"/>
    </row>
    <row r="108" spans="1:21" x14ac:dyDescent="0.25">
      <c r="B108" t="s">
        <v>253</v>
      </c>
      <c r="C108" s="134"/>
      <c r="D108" s="134"/>
      <c r="E108" s="134"/>
      <c r="F108" s="134"/>
      <c r="G108" s="134"/>
      <c r="H108" s="134"/>
      <c r="I108" s="134"/>
      <c r="J108" s="134"/>
      <c r="K108" s="134">
        <v>5</v>
      </c>
      <c r="L108" s="134"/>
      <c r="M108" s="134"/>
      <c r="N108" s="134"/>
      <c r="O108" s="134">
        <v>5</v>
      </c>
      <c r="P108" s="150"/>
      <c r="Q108" s="150"/>
      <c r="R108" s="150"/>
      <c r="S108" s="150"/>
      <c r="T108" s="150"/>
      <c r="U108" s="150"/>
    </row>
    <row r="109" spans="1:21" x14ac:dyDescent="0.25">
      <c r="B109" t="s">
        <v>271</v>
      </c>
      <c r="C109" s="134"/>
      <c r="D109" s="134"/>
      <c r="E109" s="134"/>
      <c r="F109" s="134"/>
      <c r="G109" s="134"/>
      <c r="H109" s="134"/>
      <c r="I109" s="134"/>
      <c r="J109" s="134"/>
      <c r="K109" s="134">
        <v>1</v>
      </c>
      <c r="L109" s="134"/>
      <c r="M109" s="134">
        <v>1</v>
      </c>
      <c r="N109" s="134"/>
      <c r="O109" s="134">
        <v>2</v>
      </c>
      <c r="P109" s="150"/>
      <c r="Q109" s="150"/>
      <c r="R109" s="150"/>
      <c r="S109" s="150"/>
      <c r="T109" s="150"/>
      <c r="U109" s="150"/>
    </row>
    <row r="110" spans="1:21" x14ac:dyDescent="0.25">
      <c r="A110" s="120" t="s">
        <v>183</v>
      </c>
      <c r="B110" s="120"/>
      <c r="C110" s="137"/>
      <c r="D110" s="137"/>
      <c r="E110" s="137"/>
      <c r="F110" s="137"/>
      <c r="G110" s="137"/>
      <c r="H110" s="137">
        <v>8</v>
      </c>
      <c r="I110" s="137"/>
      <c r="J110" s="137">
        <v>4</v>
      </c>
      <c r="K110" s="137">
        <v>7</v>
      </c>
      <c r="L110" s="137"/>
      <c r="M110" s="137">
        <v>1</v>
      </c>
      <c r="N110" s="137">
        <v>4</v>
      </c>
      <c r="O110" s="137">
        <v>24</v>
      </c>
      <c r="P110" s="150"/>
      <c r="Q110" s="150"/>
      <c r="R110" s="150"/>
      <c r="S110" s="150"/>
      <c r="T110" s="150"/>
      <c r="U110" s="150"/>
    </row>
    <row r="111" spans="1:21" x14ac:dyDescent="0.25">
      <c r="A111" t="s">
        <v>191</v>
      </c>
      <c r="B111" t="s">
        <v>112</v>
      </c>
      <c r="C111" s="134"/>
      <c r="D111" s="134"/>
      <c r="E111" s="134"/>
      <c r="F111" s="134"/>
      <c r="G111" s="134"/>
      <c r="H111" s="134"/>
      <c r="I111" s="134">
        <v>8</v>
      </c>
      <c r="J111" s="134">
        <v>8</v>
      </c>
      <c r="K111" s="134"/>
      <c r="L111" s="134">
        <v>5</v>
      </c>
      <c r="M111" s="134">
        <v>5</v>
      </c>
      <c r="N111" s="134"/>
      <c r="O111" s="134">
        <v>26</v>
      </c>
      <c r="P111" s="150"/>
      <c r="Q111" s="150"/>
      <c r="R111" s="150"/>
      <c r="S111" s="150"/>
      <c r="T111" s="150"/>
      <c r="U111" s="150"/>
    </row>
    <row r="112" spans="1:21" x14ac:dyDescent="0.25">
      <c r="A112" s="120" t="s">
        <v>193</v>
      </c>
      <c r="B112" s="120"/>
      <c r="C112" s="137"/>
      <c r="D112" s="137"/>
      <c r="E112" s="137"/>
      <c r="F112" s="137"/>
      <c r="G112" s="137"/>
      <c r="H112" s="137"/>
      <c r="I112" s="137">
        <v>8</v>
      </c>
      <c r="J112" s="137">
        <v>8</v>
      </c>
      <c r="K112" s="137"/>
      <c r="L112" s="137">
        <v>5</v>
      </c>
      <c r="M112" s="137">
        <v>5</v>
      </c>
      <c r="N112" s="137"/>
      <c r="O112" s="137">
        <v>26</v>
      </c>
      <c r="P112" s="150"/>
      <c r="Q112" s="150"/>
      <c r="R112" s="150"/>
      <c r="S112" s="150"/>
      <c r="T112" s="150"/>
      <c r="U112" s="150"/>
    </row>
    <row r="113" spans="1:21" x14ac:dyDescent="0.25">
      <c r="A113" t="s">
        <v>200</v>
      </c>
      <c r="B113" t="s">
        <v>199</v>
      </c>
      <c r="C113" s="134"/>
      <c r="D113" s="134"/>
      <c r="E113" s="134"/>
      <c r="F113" s="134"/>
      <c r="G113" s="134"/>
      <c r="H113" s="134"/>
      <c r="I113" s="134"/>
      <c r="J113" s="134">
        <v>2</v>
      </c>
      <c r="K113" s="134"/>
      <c r="L113" s="134"/>
      <c r="M113" s="134"/>
      <c r="N113" s="134"/>
      <c r="O113" s="134">
        <v>2</v>
      </c>
      <c r="P113" s="150"/>
      <c r="Q113" s="150"/>
      <c r="R113" s="150"/>
      <c r="S113" s="150"/>
      <c r="T113" s="150"/>
      <c r="U113" s="150"/>
    </row>
    <row r="114" spans="1:21" x14ac:dyDescent="0.25">
      <c r="A114" s="120" t="s">
        <v>214</v>
      </c>
      <c r="B114" s="120"/>
      <c r="C114" s="137"/>
      <c r="D114" s="137"/>
      <c r="E114" s="137"/>
      <c r="F114" s="137"/>
      <c r="G114" s="137"/>
      <c r="H114" s="137"/>
      <c r="I114" s="137"/>
      <c r="J114" s="137">
        <v>2</v>
      </c>
      <c r="K114" s="137"/>
      <c r="L114" s="137"/>
      <c r="M114" s="137"/>
      <c r="N114" s="137"/>
      <c r="O114" s="137">
        <v>2</v>
      </c>
      <c r="P114" s="150"/>
      <c r="Q114" s="150"/>
      <c r="R114" s="150"/>
      <c r="S114" s="150"/>
      <c r="T114" s="150"/>
      <c r="U114" s="150"/>
    </row>
    <row r="115" spans="1:21" x14ac:dyDescent="0.25">
      <c r="A115" t="s">
        <v>201</v>
      </c>
      <c r="B115" t="s">
        <v>84</v>
      </c>
      <c r="C115" s="134"/>
      <c r="D115" s="134"/>
      <c r="E115" s="134"/>
      <c r="F115" s="134"/>
      <c r="G115" s="134"/>
      <c r="H115" s="134"/>
      <c r="I115" s="134"/>
      <c r="J115" s="134"/>
      <c r="K115" s="134">
        <v>3</v>
      </c>
      <c r="L115" s="134"/>
      <c r="M115" s="134"/>
      <c r="N115" s="134"/>
      <c r="O115" s="134">
        <v>3</v>
      </c>
      <c r="P115" s="150"/>
      <c r="Q115" s="150"/>
      <c r="R115" s="150"/>
      <c r="S115" s="150"/>
      <c r="T115" s="150"/>
      <c r="U115" s="150"/>
    </row>
    <row r="116" spans="1:21" x14ac:dyDescent="0.25">
      <c r="B116" t="s">
        <v>199</v>
      </c>
      <c r="C116" s="134"/>
      <c r="D116" s="134"/>
      <c r="E116" s="134"/>
      <c r="F116" s="134"/>
      <c r="G116" s="134"/>
      <c r="H116" s="134"/>
      <c r="I116" s="134"/>
      <c r="J116" s="134">
        <v>3</v>
      </c>
      <c r="K116" s="134">
        <v>1</v>
      </c>
      <c r="L116" s="134"/>
      <c r="M116" s="134"/>
      <c r="N116" s="134"/>
      <c r="O116" s="134">
        <v>4</v>
      </c>
      <c r="P116" s="150"/>
      <c r="Q116" s="150"/>
      <c r="R116" s="150"/>
      <c r="S116" s="150"/>
      <c r="T116" s="150"/>
      <c r="U116" s="150"/>
    </row>
    <row r="117" spans="1:21" x14ac:dyDescent="0.25">
      <c r="A117" s="120" t="s">
        <v>215</v>
      </c>
      <c r="B117" s="120"/>
      <c r="C117" s="137"/>
      <c r="D117" s="137"/>
      <c r="E117" s="137"/>
      <c r="F117" s="137"/>
      <c r="G117" s="137"/>
      <c r="H117" s="137"/>
      <c r="I117" s="137"/>
      <c r="J117" s="137">
        <v>3</v>
      </c>
      <c r="K117" s="137">
        <v>4</v>
      </c>
      <c r="L117" s="137"/>
      <c r="M117" s="137"/>
      <c r="N117" s="137"/>
      <c r="O117" s="137">
        <v>7</v>
      </c>
      <c r="P117" s="150"/>
      <c r="Q117" s="150"/>
      <c r="R117" s="150"/>
      <c r="S117" s="150"/>
      <c r="T117" s="150"/>
      <c r="U117" s="150"/>
    </row>
    <row r="118" spans="1:21" x14ac:dyDescent="0.25">
      <c r="A118" t="s">
        <v>202</v>
      </c>
      <c r="B118" t="s">
        <v>199</v>
      </c>
      <c r="C118" s="134"/>
      <c r="D118" s="134"/>
      <c r="E118" s="134"/>
      <c r="F118" s="134"/>
      <c r="G118" s="134"/>
      <c r="H118" s="134"/>
      <c r="I118" s="134"/>
      <c r="J118" s="134">
        <v>2</v>
      </c>
      <c r="K118" s="134"/>
      <c r="L118" s="134"/>
      <c r="M118" s="134"/>
      <c r="N118" s="134"/>
      <c r="O118" s="134">
        <v>2</v>
      </c>
      <c r="P118" s="150"/>
      <c r="Q118" s="150"/>
      <c r="R118" s="150"/>
      <c r="S118" s="150"/>
      <c r="T118" s="150"/>
      <c r="U118" s="150"/>
    </row>
    <row r="119" spans="1:21" x14ac:dyDescent="0.25">
      <c r="A119" s="120" t="s">
        <v>216</v>
      </c>
      <c r="B119" s="120"/>
      <c r="C119" s="137"/>
      <c r="D119" s="137"/>
      <c r="E119" s="137"/>
      <c r="F119" s="137"/>
      <c r="G119" s="137"/>
      <c r="H119" s="137"/>
      <c r="I119" s="137"/>
      <c r="J119" s="137">
        <v>2</v>
      </c>
      <c r="K119" s="137"/>
      <c r="L119" s="137"/>
      <c r="M119" s="137"/>
      <c r="N119" s="137"/>
      <c r="O119" s="137">
        <v>2</v>
      </c>
      <c r="P119" s="150"/>
      <c r="Q119" s="150"/>
      <c r="R119" s="150"/>
      <c r="S119" s="150"/>
      <c r="T119" s="150"/>
      <c r="U119" s="150"/>
    </row>
    <row r="120" spans="1:21" x14ac:dyDescent="0.25">
      <c r="A120" t="s">
        <v>203</v>
      </c>
      <c r="B120" t="s">
        <v>199</v>
      </c>
      <c r="C120" s="134"/>
      <c r="D120" s="134"/>
      <c r="E120" s="134"/>
      <c r="F120" s="134"/>
      <c r="G120" s="134"/>
      <c r="H120" s="134"/>
      <c r="I120" s="134"/>
      <c r="J120" s="134">
        <v>3</v>
      </c>
      <c r="K120" s="134"/>
      <c r="L120" s="134"/>
      <c r="M120" s="134"/>
      <c r="N120" s="134"/>
      <c r="O120" s="134">
        <v>3</v>
      </c>
      <c r="P120" s="150"/>
      <c r="Q120" s="150"/>
      <c r="R120" s="150"/>
      <c r="S120" s="150"/>
      <c r="T120" s="150"/>
      <c r="U120" s="150"/>
    </row>
    <row r="121" spans="1:21" x14ac:dyDescent="0.25">
      <c r="A121" s="120" t="s">
        <v>217</v>
      </c>
      <c r="B121" s="120"/>
      <c r="C121" s="137"/>
      <c r="D121" s="137"/>
      <c r="E121" s="137"/>
      <c r="F121" s="137"/>
      <c r="G121" s="137"/>
      <c r="H121" s="137"/>
      <c r="I121" s="137"/>
      <c r="J121" s="137">
        <v>3</v>
      </c>
      <c r="K121" s="137"/>
      <c r="L121" s="137"/>
      <c r="M121" s="137"/>
      <c r="N121" s="137"/>
      <c r="O121" s="137">
        <v>3</v>
      </c>
      <c r="P121" s="150"/>
      <c r="Q121" s="150"/>
      <c r="R121" s="150"/>
      <c r="S121" s="150"/>
      <c r="T121" s="150"/>
      <c r="U121" s="150"/>
    </row>
    <row r="122" spans="1:21" x14ac:dyDescent="0.25">
      <c r="A122" t="s">
        <v>204</v>
      </c>
      <c r="B122" t="s">
        <v>199</v>
      </c>
      <c r="C122" s="134"/>
      <c r="D122" s="134"/>
      <c r="E122" s="134"/>
      <c r="F122" s="134"/>
      <c r="G122" s="134"/>
      <c r="H122" s="134"/>
      <c r="I122" s="134"/>
      <c r="J122" s="134">
        <v>2</v>
      </c>
      <c r="K122" s="134">
        <v>1</v>
      </c>
      <c r="L122" s="134">
        <v>2</v>
      </c>
      <c r="M122" s="134"/>
      <c r="N122" s="134"/>
      <c r="O122" s="134">
        <v>5</v>
      </c>
      <c r="P122" s="150"/>
      <c r="Q122" s="150"/>
      <c r="R122" s="150"/>
      <c r="S122" s="150"/>
      <c r="T122" s="150"/>
      <c r="U122" s="150"/>
    </row>
    <row r="123" spans="1:21" x14ac:dyDescent="0.25">
      <c r="A123" s="120" t="s">
        <v>218</v>
      </c>
      <c r="B123" s="120"/>
      <c r="C123" s="137"/>
      <c r="D123" s="137"/>
      <c r="E123" s="137"/>
      <c r="F123" s="137"/>
      <c r="G123" s="137"/>
      <c r="H123" s="137"/>
      <c r="I123" s="137"/>
      <c r="J123" s="137">
        <v>2</v>
      </c>
      <c r="K123" s="137">
        <v>1</v>
      </c>
      <c r="L123" s="137">
        <v>2</v>
      </c>
      <c r="M123" s="137"/>
      <c r="N123" s="137"/>
      <c r="O123" s="137">
        <v>5</v>
      </c>
      <c r="P123" s="150"/>
      <c r="Q123" s="150"/>
      <c r="R123" s="150"/>
      <c r="S123" s="150"/>
      <c r="T123" s="150"/>
      <c r="U123" s="150"/>
    </row>
    <row r="124" spans="1:21" x14ac:dyDescent="0.25">
      <c r="A124" t="s">
        <v>205</v>
      </c>
      <c r="B124" t="s">
        <v>199</v>
      </c>
      <c r="C124" s="134"/>
      <c r="D124" s="134"/>
      <c r="E124" s="134"/>
      <c r="F124" s="134"/>
      <c r="G124" s="134"/>
      <c r="H124" s="134"/>
      <c r="I124" s="134"/>
      <c r="J124" s="134">
        <v>1</v>
      </c>
      <c r="K124" s="134">
        <v>1</v>
      </c>
      <c r="L124" s="134"/>
      <c r="M124" s="134"/>
      <c r="N124" s="134"/>
      <c r="O124" s="134">
        <v>2</v>
      </c>
      <c r="P124" s="150"/>
      <c r="Q124" s="150"/>
      <c r="R124" s="150"/>
      <c r="S124" s="150"/>
      <c r="T124" s="150"/>
      <c r="U124" s="150"/>
    </row>
    <row r="125" spans="1:21" x14ac:dyDescent="0.25">
      <c r="A125" s="120" t="s">
        <v>219</v>
      </c>
      <c r="B125" s="120"/>
      <c r="C125" s="137"/>
      <c r="D125" s="137"/>
      <c r="E125" s="137"/>
      <c r="F125" s="137"/>
      <c r="G125" s="137"/>
      <c r="H125" s="137"/>
      <c r="I125" s="137"/>
      <c r="J125" s="137">
        <v>1</v>
      </c>
      <c r="K125" s="137">
        <v>1</v>
      </c>
      <c r="L125" s="137"/>
      <c r="M125" s="137"/>
      <c r="N125" s="137"/>
      <c r="O125" s="137">
        <v>2</v>
      </c>
      <c r="P125" s="150"/>
      <c r="Q125" s="150"/>
      <c r="R125" s="150"/>
      <c r="S125" s="150"/>
      <c r="T125" s="150"/>
      <c r="U125" s="150"/>
    </row>
    <row r="126" spans="1:21" x14ac:dyDescent="0.25">
      <c r="A126" t="s">
        <v>206</v>
      </c>
      <c r="B126" t="s">
        <v>199</v>
      </c>
      <c r="C126" s="134"/>
      <c r="D126" s="134"/>
      <c r="E126" s="134"/>
      <c r="F126" s="134"/>
      <c r="G126" s="134"/>
      <c r="H126" s="134"/>
      <c r="I126" s="134"/>
      <c r="J126" s="134">
        <v>1</v>
      </c>
      <c r="K126" s="134"/>
      <c r="L126" s="134"/>
      <c r="M126" s="134"/>
      <c r="N126" s="134"/>
      <c r="O126" s="134">
        <v>1</v>
      </c>
      <c r="P126" s="150"/>
      <c r="Q126" s="150"/>
      <c r="R126" s="150"/>
      <c r="S126" s="150"/>
      <c r="T126" s="150"/>
      <c r="U126" s="150"/>
    </row>
    <row r="127" spans="1:21" x14ac:dyDescent="0.25">
      <c r="A127" s="120" t="s">
        <v>220</v>
      </c>
      <c r="B127" s="120"/>
      <c r="C127" s="137"/>
      <c r="D127" s="137"/>
      <c r="E127" s="137"/>
      <c r="F127" s="137"/>
      <c r="G127" s="137"/>
      <c r="H127" s="137"/>
      <c r="I127" s="137"/>
      <c r="J127" s="137">
        <v>1</v>
      </c>
      <c r="K127" s="137"/>
      <c r="L127" s="137"/>
      <c r="M127" s="137"/>
      <c r="N127" s="137"/>
      <c r="O127" s="137">
        <v>1</v>
      </c>
      <c r="P127" s="150"/>
      <c r="Q127" s="150"/>
      <c r="R127" s="150"/>
      <c r="S127" s="150"/>
      <c r="T127" s="150"/>
      <c r="U127" s="150"/>
    </row>
    <row r="128" spans="1:21" x14ac:dyDescent="0.25">
      <c r="A128" t="s">
        <v>207</v>
      </c>
      <c r="B128" t="s">
        <v>199</v>
      </c>
      <c r="C128" s="134"/>
      <c r="D128" s="134"/>
      <c r="E128" s="134"/>
      <c r="F128" s="134"/>
      <c r="G128" s="134"/>
      <c r="H128" s="134"/>
      <c r="I128" s="134"/>
      <c r="J128" s="134">
        <v>3</v>
      </c>
      <c r="K128" s="134"/>
      <c r="L128" s="134"/>
      <c r="M128" s="134"/>
      <c r="N128" s="134"/>
      <c r="O128" s="134">
        <v>3</v>
      </c>
      <c r="P128" s="150"/>
      <c r="Q128" s="150"/>
      <c r="R128" s="150"/>
      <c r="S128" s="150"/>
      <c r="T128" s="150"/>
      <c r="U128" s="150"/>
    </row>
    <row r="129" spans="1:21" x14ac:dyDescent="0.25">
      <c r="A129" s="120" t="s">
        <v>221</v>
      </c>
      <c r="B129" s="120"/>
      <c r="C129" s="137"/>
      <c r="D129" s="137"/>
      <c r="E129" s="137"/>
      <c r="F129" s="137"/>
      <c r="G129" s="137"/>
      <c r="H129" s="137"/>
      <c r="I129" s="137"/>
      <c r="J129" s="137">
        <v>3</v>
      </c>
      <c r="K129" s="137"/>
      <c r="L129" s="137"/>
      <c r="M129" s="137"/>
      <c r="N129" s="137"/>
      <c r="O129" s="137">
        <v>3</v>
      </c>
      <c r="P129" s="150"/>
      <c r="Q129" s="150"/>
      <c r="R129" s="150"/>
      <c r="S129" s="150"/>
      <c r="T129" s="150"/>
      <c r="U129" s="150"/>
    </row>
    <row r="130" spans="1:21" x14ac:dyDescent="0.25">
      <c r="A130" t="s">
        <v>208</v>
      </c>
      <c r="B130" t="s">
        <v>199</v>
      </c>
      <c r="C130" s="134"/>
      <c r="D130" s="134"/>
      <c r="E130" s="134"/>
      <c r="F130" s="134"/>
      <c r="G130" s="134"/>
      <c r="H130" s="134"/>
      <c r="I130" s="134"/>
      <c r="J130" s="134">
        <v>1</v>
      </c>
      <c r="K130" s="134"/>
      <c r="L130" s="134"/>
      <c r="M130" s="134"/>
      <c r="N130" s="134"/>
      <c r="O130" s="134">
        <v>1</v>
      </c>
      <c r="P130" s="150"/>
      <c r="Q130" s="150"/>
      <c r="R130" s="150"/>
      <c r="S130" s="150"/>
      <c r="T130" s="150"/>
      <c r="U130" s="150"/>
    </row>
    <row r="131" spans="1:21" x14ac:dyDescent="0.25">
      <c r="A131" s="120" t="s">
        <v>222</v>
      </c>
      <c r="B131" s="120"/>
      <c r="C131" s="137"/>
      <c r="D131" s="137"/>
      <c r="E131" s="137"/>
      <c r="F131" s="137"/>
      <c r="G131" s="137"/>
      <c r="H131" s="137"/>
      <c r="I131" s="137"/>
      <c r="J131" s="137">
        <v>1</v>
      </c>
      <c r="K131" s="137"/>
      <c r="L131" s="137"/>
      <c r="M131" s="137"/>
      <c r="N131" s="137"/>
      <c r="O131" s="137">
        <v>1</v>
      </c>
      <c r="P131" s="150"/>
      <c r="Q131" s="150"/>
      <c r="R131" s="150"/>
      <c r="S131" s="150"/>
      <c r="T131" s="150"/>
      <c r="U131" s="150"/>
    </row>
    <row r="132" spans="1:21" x14ac:dyDescent="0.25">
      <c r="A132" t="s">
        <v>209</v>
      </c>
      <c r="B132" t="s">
        <v>199</v>
      </c>
      <c r="C132" s="134"/>
      <c r="D132" s="134"/>
      <c r="E132" s="134"/>
      <c r="F132" s="134"/>
      <c r="G132" s="134"/>
      <c r="H132" s="134"/>
      <c r="I132" s="134"/>
      <c r="J132" s="134">
        <v>1</v>
      </c>
      <c r="K132" s="134"/>
      <c r="L132" s="134"/>
      <c r="M132" s="134"/>
      <c r="N132" s="134"/>
      <c r="O132" s="134">
        <v>1</v>
      </c>
      <c r="P132" s="150"/>
      <c r="Q132" s="150"/>
      <c r="R132" s="150"/>
      <c r="S132" s="150"/>
      <c r="T132" s="150"/>
      <c r="U132" s="150"/>
    </row>
    <row r="133" spans="1:21" x14ac:dyDescent="0.25">
      <c r="A133" s="120" t="s">
        <v>223</v>
      </c>
      <c r="B133" s="120"/>
      <c r="C133" s="137"/>
      <c r="D133" s="137"/>
      <c r="E133" s="137"/>
      <c r="F133" s="137"/>
      <c r="G133" s="137"/>
      <c r="H133" s="137"/>
      <c r="I133" s="137"/>
      <c r="J133" s="137">
        <v>1</v>
      </c>
      <c r="K133" s="137"/>
      <c r="L133" s="137"/>
      <c r="M133" s="137"/>
      <c r="N133" s="137"/>
      <c r="O133" s="137">
        <v>1</v>
      </c>
      <c r="P133" s="150"/>
      <c r="Q133" s="150"/>
      <c r="R133" s="150"/>
      <c r="S133" s="150"/>
      <c r="T133" s="150"/>
      <c r="U133" s="150"/>
    </row>
    <row r="134" spans="1:21" x14ac:dyDescent="0.25">
      <c r="A134" t="s">
        <v>210</v>
      </c>
      <c r="B134" t="s">
        <v>112</v>
      </c>
      <c r="C134" s="134"/>
      <c r="D134" s="134"/>
      <c r="E134" s="134"/>
      <c r="F134" s="134"/>
      <c r="G134" s="134"/>
      <c r="H134" s="134"/>
      <c r="I134" s="134"/>
      <c r="J134" s="134">
        <v>1</v>
      </c>
      <c r="K134" s="134"/>
      <c r="L134" s="134"/>
      <c r="M134" s="134"/>
      <c r="N134" s="134"/>
      <c r="O134" s="134">
        <v>1</v>
      </c>
      <c r="P134" s="150"/>
      <c r="Q134" s="150"/>
      <c r="R134" s="150"/>
      <c r="S134" s="150"/>
      <c r="T134" s="150"/>
      <c r="U134" s="150"/>
    </row>
    <row r="135" spans="1:21" x14ac:dyDescent="0.25">
      <c r="A135" s="120" t="s">
        <v>224</v>
      </c>
      <c r="B135" s="120"/>
      <c r="C135" s="137"/>
      <c r="D135" s="137"/>
      <c r="E135" s="137"/>
      <c r="F135" s="137"/>
      <c r="G135" s="137"/>
      <c r="H135" s="137"/>
      <c r="I135" s="137"/>
      <c r="J135" s="137">
        <v>1</v>
      </c>
      <c r="K135" s="137"/>
      <c r="L135" s="137"/>
      <c r="M135" s="137"/>
      <c r="N135" s="137"/>
      <c r="O135" s="137">
        <v>1</v>
      </c>
      <c r="P135" s="150"/>
      <c r="Q135" s="150"/>
      <c r="R135" s="150"/>
      <c r="S135" s="150"/>
      <c r="T135" s="150"/>
      <c r="U135" s="150"/>
    </row>
    <row r="136" spans="1:21" x14ac:dyDescent="0.25">
      <c r="A136" t="s">
        <v>211</v>
      </c>
      <c r="B136" t="s">
        <v>199</v>
      </c>
      <c r="C136" s="134"/>
      <c r="D136" s="134"/>
      <c r="E136" s="134"/>
      <c r="F136" s="134"/>
      <c r="G136" s="134"/>
      <c r="H136" s="134"/>
      <c r="I136" s="134"/>
      <c r="J136" s="134">
        <v>1</v>
      </c>
      <c r="K136" s="134"/>
      <c r="L136" s="134"/>
      <c r="M136" s="134"/>
      <c r="N136" s="134"/>
      <c r="O136" s="134">
        <v>1</v>
      </c>
      <c r="P136" s="150"/>
      <c r="Q136" s="150"/>
      <c r="R136" s="150"/>
      <c r="S136" s="150"/>
      <c r="T136" s="150"/>
      <c r="U136" s="150"/>
    </row>
    <row r="137" spans="1:21" x14ac:dyDescent="0.25">
      <c r="A137" s="120" t="s">
        <v>225</v>
      </c>
      <c r="B137" s="120"/>
      <c r="C137" s="137"/>
      <c r="D137" s="137"/>
      <c r="E137" s="137"/>
      <c r="F137" s="137"/>
      <c r="G137" s="137"/>
      <c r="H137" s="137"/>
      <c r="I137" s="137"/>
      <c r="J137" s="137">
        <v>1</v>
      </c>
      <c r="K137" s="137"/>
      <c r="L137" s="137"/>
      <c r="M137" s="137"/>
      <c r="N137" s="137"/>
      <c r="O137" s="137">
        <v>1</v>
      </c>
      <c r="P137" s="150"/>
      <c r="Q137" s="150"/>
      <c r="R137" s="150"/>
      <c r="S137" s="150"/>
      <c r="T137" s="150"/>
      <c r="U137" s="150"/>
    </row>
    <row r="138" spans="1:21" x14ac:dyDescent="0.25">
      <c r="A138" t="s">
        <v>228</v>
      </c>
      <c r="B138" t="s">
        <v>66</v>
      </c>
      <c r="C138" s="134"/>
      <c r="D138" s="134"/>
      <c r="E138" s="134"/>
      <c r="F138" s="134"/>
      <c r="G138" s="134"/>
      <c r="H138" s="134">
        <v>1</v>
      </c>
      <c r="I138" s="134"/>
      <c r="J138" s="134">
        <v>2</v>
      </c>
      <c r="K138" s="134"/>
      <c r="L138" s="134"/>
      <c r="M138" s="134"/>
      <c r="N138" s="134"/>
      <c r="O138" s="134">
        <v>3</v>
      </c>
      <c r="P138" s="150"/>
      <c r="Q138" s="150"/>
      <c r="R138" s="150"/>
      <c r="S138" s="150"/>
      <c r="T138" s="150"/>
      <c r="U138" s="150"/>
    </row>
    <row r="139" spans="1:21" x14ac:dyDescent="0.25">
      <c r="B139" t="s">
        <v>199</v>
      </c>
      <c r="C139" s="134"/>
      <c r="D139" s="134"/>
      <c r="E139" s="134"/>
      <c r="F139" s="134"/>
      <c r="G139" s="134"/>
      <c r="H139" s="134"/>
      <c r="I139" s="134"/>
      <c r="J139" s="134">
        <v>2</v>
      </c>
      <c r="K139" s="134"/>
      <c r="L139" s="134"/>
      <c r="M139" s="134"/>
      <c r="N139" s="134"/>
      <c r="O139" s="134">
        <v>2</v>
      </c>
      <c r="P139" s="150"/>
      <c r="Q139" s="150"/>
      <c r="R139" s="150"/>
      <c r="S139" s="150"/>
      <c r="T139" s="150"/>
      <c r="U139" s="150"/>
    </row>
    <row r="140" spans="1:21" x14ac:dyDescent="0.25">
      <c r="A140" s="120" t="s">
        <v>229</v>
      </c>
      <c r="B140" s="120"/>
      <c r="C140" s="137"/>
      <c r="D140" s="137"/>
      <c r="E140" s="137"/>
      <c r="F140" s="137"/>
      <c r="G140" s="137"/>
      <c r="H140" s="137">
        <v>1</v>
      </c>
      <c r="I140" s="137"/>
      <c r="J140" s="137">
        <v>4</v>
      </c>
      <c r="K140" s="137"/>
      <c r="L140" s="137"/>
      <c r="M140" s="137"/>
      <c r="N140" s="137"/>
      <c r="O140" s="137">
        <v>5</v>
      </c>
      <c r="P140" s="150"/>
      <c r="Q140" s="150"/>
      <c r="R140" s="150"/>
      <c r="S140" s="150"/>
      <c r="T140" s="150"/>
      <c r="U140" s="150"/>
    </row>
    <row r="141" spans="1:21" x14ac:dyDescent="0.25">
      <c r="A141" t="s">
        <v>235</v>
      </c>
      <c r="B141" t="s">
        <v>253</v>
      </c>
      <c r="C141" s="134"/>
      <c r="D141" s="134"/>
      <c r="E141" s="134"/>
      <c r="F141" s="134"/>
      <c r="G141" s="134"/>
      <c r="H141" s="134"/>
      <c r="I141" s="134"/>
      <c r="J141" s="134"/>
      <c r="K141" s="134">
        <v>1</v>
      </c>
      <c r="L141" s="134"/>
      <c r="M141" s="134"/>
      <c r="N141" s="134"/>
      <c r="O141" s="134">
        <v>1</v>
      </c>
      <c r="P141" s="150"/>
      <c r="Q141" s="150"/>
      <c r="R141" s="150"/>
      <c r="S141" s="150"/>
      <c r="T141" s="150"/>
      <c r="U141" s="150"/>
    </row>
    <row r="142" spans="1:21" x14ac:dyDescent="0.25">
      <c r="A142" s="120" t="s">
        <v>264</v>
      </c>
      <c r="B142" s="120"/>
      <c r="C142" s="137"/>
      <c r="D142" s="137"/>
      <c r="E142" s="137"/>
      <c r="F142" s="137"/>
      <c r="G142" s="137"/>
      <c r="H142" s="137"/>
      <c r="I142" s="137"/>
      <c r="J142" s="137"/>
      <c r="K142" s="137">
        <v>1</v>
      </c>
      <c r="L142" s="137"/>
      <c r="M142" s="137"/>
      <c r="N142" s="137"/>
      <c r="O142" s="137">
        <v>1</v>
      </c>
      <c r="P142" s="150"/>
      <c r="Q142" s="150"/>
      <c r="R142" s="150"/>
      <c r="S142" s="150"/>
      <c r="T142" s="150"/>
      <c r="U142" s="150"/>
    </row>
    <row r="143" spans="1:21" x14ac:dyDescent="0.25">
      <c r="A143" t="s">
        <v>63</v>
      </c>
      <c r="B143" t="s">
        <v>108</v>
      </c>
      <c r="C143" s="134"/>
      <c r="D143" s="134"/>
      <c r="E143" s="134"/>
      <c r="F143" s="134"/>
      <c r="G143" s="134"/>
      <c r="H143" s="134"/>
      <c r="I143" s="134"/>
      <c r="J143" s="134"/>
      <c r="K143" s="134"/>
      <c r="L143" s="134">
        <v>2</v>
      </c>
      <c r="M143" s="134"/>
      <c r="N143" s="134"/>
      <c r="O143" s="134">
        <v>2</v>
      </c>
      <c r="P143" s="150"/>
      <c r="Q143" s="150"/>
      <c r="R143" s="150"/>
      <c r="S143" s="150"/>
      <c r="T143" s="150"/>
      <c r="U143" s="150"/>
    </row>
    <row r="144" spans="1:21" x14ac:dyDescent="0.25">
      <c r="B144" t="s">
        <v>66</v>
      </c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>
        <v>2</v>
      </c>
      <c r="N144" s="134">
        <v>2</v>
      </c>
      <c r="O144" s="134">
        <v>4</v>
      </c>
      <c r="P144" s="150"/>
      <c r="Q144" s="150"/>
      <c r="R144" s="150"/>
      <c r="S144" s="150"/>
      <c r="T144" s="150"/>
      <c r="U144" s="150"/>
    </row>
    <row r="145" spans="1:21" x14ac:dyDescent="0.25">
      <c r="B145" t="s">
        <v>199</v>
      </c>
      <c r="C145" s="134"/>
      <c r="D145" s="134"/>
      <c r="E145" s="134"/>
      <c r="F145" s="134"/>
      <c r="G145" s="134"/>
      <c r="H145" s="134"/>
      <c r="I145" s="134"/>
      <c r="J145" s="134"/>
      <c r="K145" s="134"/>
      <c r="L145" s="134">
        <v>4</v>
      </c>
      <c r="M145" s="134"/>
      <c r="N145" s="134">
        <v>2</v>
      </c>
      <c r="O145" s="134">
        <v>6</v>
      </c>
      <c r="P145" s="150"/>
      <c r="Q145" s="150"/>
      <c r="R145" s="150"/>
      <c r="S145" s="150"/>
      <c r="T145" s="150"/>
      <c r="U145" s="150"/>
    </row>
    <row r="146" spans="1:21" x14ac:dyDescent="0.25">
      <c r="B146" t="s">
        <v>253</v>
      </c>
      <c r="C146" s="134"/>
      <c r="D146" s="134"/>
      <c r="E146" s="134"/>
      <c r="F146" s="134"/>
      <c r="G146" s="134"/>
      <c r="H146" s="134"/>
      <c r="I146" s="134"/>
      <c r="J146" s="134"/>
      <c r="K146" s="134">
        <v>4</v>
      </c>
      <c r="L146" s="134"/>
      <c r="M146" s="134"/>
      <c r="N146" s="134"/>
      <c r="O146" s="134">
        <v>4</v>
      </c>
      <c r="P146" s="150"/>
      <c r="Q146" s="150"/>
      <c r="R146" s="150"/>
      <c r="S146" s="150"/>
      <c r="T146" s="150"/>
      <c r="U146" s="150"/>
    </row>
    <row r="147" spans="1:21" x14ac:dyDescent="0.25">
      <c r="A147" s="120" t="s">
        <v>265</v>
      </c>
      <c r="B147" s="120"/>
      <c r="C147" s="137"/>
      <c r="D147" s="137"/>
      <c r="E147" s="137"/>
      <c r="F147" s="137"/>
      <c r="G147" s="137"/>
      <c r="H147" s="137"/>
      <c r="I147" s="137"/>
      <c r="J147" s="137"/>
      <c r="K147" s="137">
        <v>4</v>
      </c>
      <c r="L147" s="137">
        <v>6</v>
      </c>
      <c r="M147" s="137">
        <v>2</v>
      </c>
      <c r="N147" s="137">
        <v>4</v>
      </c>
      <c r="O147" s="137">
        <v>16</v>
      </c>
      <c r="P147" s="150"/>
      <c r="Q147" s="150"/>
      <c r="R147" s="150"/>
      <c r="S147" s="150"/>
      <c r="T147" s="150"/>
      <c r="U147" s="150"/>
    </row>
    <row r="148" spans="1:21" x14ac:dyDescent="0.25">
      <c r="A148" t="s">
        <v>236</v>
      </c>
      <c r="B148" t="s">
        <v>253</v>
      </c>
      <c r="C148" s="134"/>
      <c r="D148" s="134"/>
      <c r="E148" s="134"/>
      <c r="F148" s="134"/>
      <c r="G148" s="134"/>
      <c r="H148" s="134"/>
      <c r="I148" s="134"/>
      <c r="J148" s="134"/>
      <c r="K148" s="134">
        <v>1</v>
      </c>
      <c r="L148" s="134"/>
      <c r="M148" s="134"/>
      <c r="N148" s="134"/>
      <c r="O148" s="134">
        <v>1</v>
      </c>
      <c r="P148" s="150"/>
      <c r="Q148" s="150"/>
      <c r="R148" s="150"/>
      <c r="S148" s="150"/>
      <c r="T148" s="150"/>
      <c r="U148" s="150"/>
    </row>
    <row r="149" spans="1:21" x14ac:dyDescent="0.25">
      <c r="A149" s="120" t="s">
        <v>266</v>
      </c>
      <c r="B149" s="120"/>
      <c r="C149" s="137"/>
      <c r="D149" s="137"/>
      <c r="E149" s="137"/>
      <c r="F149" s="137"/>
      <c r="G149" s="137"/>
      <c r="H149" s="137"/>
      <c r="I149" s="137"/>
      <c r="J149" s="137"/>
      <c r="K149" s="137">
        <v>1</v>
      </c>
      <c r="L149" s="137"/>
      <c r="M149" s="137"/>
      <c r="N149" s="137"/>
      <c r="O149" s="137">
        <v>1</v>
      </c>
    </row>
    <row r="150" spans="1:21" x14ac:dyDescent="0.25">
      <c r="A150" t="s">
        <v>261</v>
      </c>
      <c r="B150" t="s">
        <v>108</v>
      </c>
      <c r="C150" s="134"/>
      <c r="D150" s="134"/>
      <c r="E150" s="134"/>
      <c r="F150" s="134"/>
      <c r="G150" s="134"/>
      <c r="H150" s="134"/>
      <c r="I150" s="134"/>
      <c r="J150" s="134"/>
      <c r="K150" s="134"/>
      <c r="L150" s="134">
        <v>2</v>
      </c>
      <c r="M150" s="134">
        <v>2</v>
      </c>
      <c r="N150" s="134"/>
      <c r="O150" s="134">
        <v>4</v>
      </c>
    </row>
    <row r="151" spans="1:21" x14ac:dyDescent="0.25">
      <c r="B151" t="s">
        <v>84</v>
      </c>
      <c r="C151" s="134"/>
      <c r="D151" s="134"/>
      <c r="E151" s="134"/>
      <c r="F151" s="134"/>
      <c r="G151" s="134"/>
      <c r="H151" s="134"/>
      <c r="I151" s="134"/>
      <c r="J151" s="134"/>
      <c r="K151" s="134">
        <v>5</v>
      </c>
      <c r="L151" s="134">
        <v>11</v>
      </c>
      <c r="M151" s="134"/>
      <c r="N151" s="134">
        <v>5</v>
      </c>
      <c r="O151" s="134">
        <v>21</v>
      </c>
    </row>
    <row r="152" spans="1:21" x14ac:dyDescent="0.25">
      <c r="B152" t="s">
        <v>271</v>
      </c>
      <c r="C152" s="134"/>
      <c r="D152" s="134"/>
      <c r="E152" s="134"/>
      <c r="F152" s="134"/>
      <c r="G152" s="134"/>
      <c r="H152" s="134"/>
      <c r="I152" s="134"/>
      <c r="J152" s="134"/>
      <c r="K152" s="134">
        <v>1</v>
      </c>
      <c r="L152" s="134"/>
      <c r="M152" s="134">
        <v>1</v>
      </c>
      <c r="N152" s="134"/>
      <c r="O152" s="134">
        <v>2</v>
      </c>
    </row>
    <row r="153" spans="1:21" x14ac:dyDescent="0.25">
      <c r="B153" t="s">
        <v>275</v>
      </c>
      <c r="C153" s="134"/>
      <c r="D153" s="134"/>
      <c r="E153" s="134"/>
      <c r="F153" s="134"/>
      <c r="G153" s="134"/>
      <c r="H153" s="134"/>
      <c r="I153" s="134"/>
      <c r="J153" s="134"/>
      <c r="K153" s="134"/>
      <c r="L153" s="134">
        <v>2</v>
      </c>
      <c r="M153" s="134"/>
      <c r="N153" s="134"/>
      <c r="O153" s="134">
        <v>2</v>
      </c>
    </row>
    <row r="154" spans="1:21" x14ac:dyDescent="0.25">
      <c r="A154" s="120" t="s">
        <v>267</v>
      </c>
      <c r="B154" s="120"/>
      <c r="C154" s="137"/>
      <c r="D154" s="137"/>
      <c r="E154" s="137"/>
      <c r="F154" s="137"/>
      <c r="G154" s="137"/>
      <c r="H154" s="137"/>
      <c r="I154" s="137"/>
      <c r="J154" s="137"/>
      <c r="K154" s="137">
        <v>6</v>
      </c>
      <c r="L154" s="137">
        <v>15</v>
      </c>
      <c r="M154" s="137">
        <v>3</v>
      </c>
      <c r="N154" s="137">
        <v>5</v>
      </c>
      <c r="O154" s="137">
        <v>29</v>
      </c>
    </row>
    <row r="155" spans="1:21" x14ac:dyDescent="0.25">
      <c r="A155" t="s">
        <v>262</v>
      </c>
      <c r="B155" t="s">
        <v>84</v>
      </c>
      <c r="C155" s="134"/>
      <c r="D155" s="134"/>
      <c r="E155" s="134"/>
      <c r="F155" s="134"/>
      <c r="G155" s="134"/>
      <c r="H155" s="134"/>
      <c r="I155" s="134"/>
      <c r="J155" s="134"/>
      <c r="K155" s="134">
        <v>1</v>
      </c>
      <c r="L155" s="134"/>
      <c r="M155" s="134"/>
      <c r="N155" s="134"/>
      <c r="O155" s="134">
        <v>1</v>
      </c>
    </row>
    <row r="156" spans="1:21" x14ac:dyDescent="0.25">
      <c r="A156" s="120" t="s">
        <v>268</v>
      </c>
      <c r="B156" s="120"/>
      <c r="C156" s="137"/>
      <c r="D156" s="137"/>
      <c r="E156" s="137"/>
      <c r="F156" s="137"/>
      <c r="G156" s="137"/>
      <c r="H156" s="137"/>
      <c r="I156" s="137"/>
      <c r="J156" s="137"/>
      <c r="K156" s="137">
        <v>1</v>
      </c>
      <c r="L156" s="137"/>
      <c r="M156" s="137"/>
      <c r="N156" s="137"/>
      <c r="O156" s="137">
        <v>1</v>
      </c>
    </row>
    <row r="157" spans="1:21" x14ac:dyDescent="0.25">
      <c r="A157" t="s">
        <v>276</v>
      </c>
      <c r="B157" t="s">
        <v>275</v>
      </c>
      <c r="C157" s="134"/>
      <c r="D157" s="134"/>
      <c r="E157" s="134"/>
      <c r="F157" s="134"/>
      <c r="G157" s="134"/>
      <c r="H157" s="134"/>
      <c r="I157" s="134"/>
      <c r="J157" s="134"/>
      <c r="K157" s="134"/>
      <c r="L157" s="134">
        <v>3</v>
      </c>
      <c r="M157" s="134"/>
      <c r="N157" s="134"/>
      <c r="O157" s="134">
        <v>3</v>
      </c>
    </row>
    <row r="158" spans="1:21" x14ac:dyDescent="0.25">
      <c r="A158" s="120" t="s">
        <v>279</v>
      </c>
      <c r="B158" s="120"/>
      <c r="C158" s="137"/>
      <c r="D158" s="137"/>
      <c r="E158" s="137"/>
      <c r="F158" s="137"/>
      <c r="G158" s="137"/>
      <c r="H158" s="137"/>
      <c r="I158" s="137"/>
      <c r="J158" s="137"/>
      <c r="K158" s="137"/>
      <c r="L158" s="137">
        <v>3</v>
      </c>
      <c r="M158" s="137"/>
      <c r="N158" s="137"/>
      <c r="O158" s="137">
        <v>3</v>
      </c>
    </row>
    <row r="159" spans="1:21" x14ac:dyDescent="0.25">
      <c r="A159" t="s">
        <v>280</v>
      </c>
      <c r="B159" t="s">
        <v>199</v>
      </c>
      <c r="C159" s="134"/>
      <c r="D159" s="134"/>
      <c r="E159" s="134"/>
      <c r="F159" s="134"/>
      <c r="G159" s="134"/>
      <c r="H159" s="134"/>
      <c r="I159" s="134"/>
      <c r="J159" s="134"/>
      <c r="K159" s="134"/>
      <c r="L159" s="134">
        <v>2</v>
      </c>
      <c r="M159" s="134"/>
      <c r="N159" s="134">
        <v>1</v>
      </c>
      <c r="O159" s="134">
        <v>3</v>
      </c>
    </row>
    <row r="160" spans="1:21" x14ac:dyDescent="0.25">
      <c r="A160" s="120" t="s">
        <v>286</v>
      </c>
      <c r="B160" s="120"/>
      <c r="C160" s="137"/>
      <c r="D160" s="137"/>
      <c r="E160" s="137"/>
      <c r="F160" s="137"/>
      <c r="G160" s="137"/>
      <c r="H160" s="137"/>
      <c r="I160" s="137"/>
      <c r="J160" s="137"/>
      <c r="K160" s="137"/>
      <c r="L160" s="137">
        <v>2</v>
      </c>
      <c r="M160" s="137"/>
      <c r="N160" s="137">
        <v>1</v>
      </c>
      <c r="O160" s="137">
        <v>3</v>
      </c>
    </row>
    <row r="161" spans="1:15" x14ac:dyDescent="0.25">
      <c r="A161" t="s">
        <v>281</v>
      </c>
      <c r="B161" t="s">
        <v>199</v>
      </c>
      <c r="C161" s="134"/>
      <c r="D161" s="134"/>
      <c r="E161" s="134"/>
      <c r="F161" s="134"/>
      <c r="G161" s="134"/>
      <c r="H161" s="134"/>
      <c r="I161" s="134"/>
      <c r="J161" s="134"/>
      <c r="K161" s="134"/>
      <c r="L161" s="134">
        <v>1</v>
      </c>
      <c r="M161" s="134"/>
      <c r="N161" s="134">
        <v>1</v>
      </c>
      <c r="O161" s="134">
        <v>2</v>
      </c>
    </row>
    <row r="162" spans="1:15" x14ac:dyDescent="0.25">
      <c r="A162" s="120" t="s">
        <v>287</v>
      </c>
      <c r="B162" s="120"/>
      <c r="C162" s="137"/>
      <c r="D162" s="137"/>
      <c r="E162" s="137"/>
      <c r="F162" s="137"/>
      <c r="G162" s="137"/>
      <c r="H162" s="137"/>
      <c r="I162" s="137"/>
      <c r="J162" s="137"/>
      <c r="K162" s="137"/>
      <c r="L162" s="137">
        <v>1</v>
      </c>
      <c r="M162" s="137"/>
      <c r="N162" s="137">
        <v>1</v>
      </c>
      <c r="O162" s="137">
        <v>2</v>
      </c>
    </row>
    <row r="163" spans="1:15" x14ac:dyDescent="0.25">
      <c r="A163" t="s">
        <v>282</v>
      </c>
      <c r="B163" t="s">
        <v>199</v>
      </c>
      <c r="C163" s="134"/>
      <c r="D163" s="134"/>
      <c r="E163" s="134"/>
      <c r="F163" s="134"/>
      <c r="G163" s="134"/>
      <c r="H163" s="134"/>
      <c r="I163" s="134"/>
      <c r="J163" s="134"/>
      <c r="K163" s="134"/>
      <c r="L163" s="134">
        <v>2</v>
      </c>
      <c r="M163" s="134"/>
      <c r="N163" s="134">
        <v>2</v>
      </c>
      <c r="O163" s="134">
        <v>4</v>
      </c>
    </row>
    <row r="164" spans="1:15" x14ac:dyDescent="0.25">
      <c r="A164" s="120" t="s">
        <v>288</v>
      </c>
      <c r="B164" s="120"/>
      <c r="C164" s="137"/>
      <c r="D164" s="137"/>
      <c r="E164" s="137"/>
      <c r="F164" s="137"/>
      <c r="G164" s="137"/>
      <c r="H164" s="137"/>
      <c r="I164" s="137"/>
      <c r="J164" s="137"/>
      <c r="K164" s="137"/>
      <c r="L164" s="137">
        <v>2</v>
      </c>
      <c r="M164" s="137"/>
      <c r="N164" s="137">
        <v>2</v>
      </c>
      <c r="O164" s="137">
        <v>4</v>
      </c>
    </row>
    <row r="165" spans="1:15" x14ac:dyDescent="0.25">
      <c r="A165" t="s">
        <v>283</v>
      </c>
      <c r="B165" t="s">
        <v>199</v>
      </c>
      <c r="C165" s="134"/>
      <c r="D165" s="134"/>
      <c r="E165" s="134"/>
      <c r="F165" s="134"/>
      <c r="G165" s="134"/>
      <c r="H165" s="134"/>
      <c r="I165" s="134"/>
      <c r="J165" s="134"/>
      <c r="K165" s="134"/>
      <c r="L165" s="134">
        <v>1</v>
      </c>
      <c r="M165" s="134"/>
      <c r="N165" s="134">
        <v>1</v>
      </c>
      <c r="O165" s="134">
        <v>2</v>
      </c>
    </row>
    <row r="166" spans="1:15" x14ac:dyDescent="0.25">
      <c r="A166" s="120" t="s">
        <v>289</v>
      </c>
      <c r="B166" s="120"/>
      <c r="C166" s="137"/>
      <c r="D166" s="137"/>
      <c r="E166" s="137"/>
      <c r="F166" s="137"/>
      <c r="G166" s="137"/>
      <c r="H166" s="137"/>
      <c r="I166" s="137"/>
      <c r="J166" s="137"/>
      <c r="K166" s="137"/>
      <c r="L166" s="137">
        <v>1</v>
      </c>
      <c r="M166" s="137"/>
      <c r="N166" s="137">
        <v>1</v>
      </c>
      <c r="O166" s="137">
        <v>2</v>
      </c>
    </row>
    <row r="167" spans="1:15" x14ac:dyDescent="0.25">
      <c r="A167" t="s">
        <v>284</v>
      </c>
      <c r="B167" t="s">
        <v>199</v>
      </c>
      <c r="C167" s="134"/>
      <c r="D167" s="134"/>
      <c r="E167" s="134"/>
      <c r="F167" s="134"/>
      <c r="G167" s="134"/>
      <c r="H167" s="134"/>
      <c r="I167" s="134"/>
      <c r="J167" s="134"/>
      <c r="K167" s="134"/>
      <c r="L167" s="134">
        <v>1</v>
      </c>
      <c r="M167" s="134"/>
      <c r="N167" s="134">
        <v>1</v>
      </c>
      <c r="O167" s="134">
        <v>2</v>
      </c>
    </row>
    <row r="168" spans="1:15" x14ac:dyDescent="0.25">
      <c r="A168" s="120" t="s">
        <v>290</v>
      </c>
      <c r="B168" s="120"/>
      <c r="C168" s="137"/>
      <c r="D168" s="137"/>
      <c r="E168" s="137"/>
      <c r="F168" s="137"/>
      <c r="G168" s="137"/>
      <c r="H168" s="137"/>
      <c r="I168" s="137"/>
      <c r="J168" s="137"/>
      <c r="K168" s="137"/>
      <c r="L168" s="137">
        <v>1</v>
      </c>
      <c r="M168" s="137"/>
      <c r="N168" s="137">
        <v>1</v>
      </c>
      <c r="O168" s="137">
        <v>2</v>
      </c>
    </row>
    <row r="169" spans="1:15" x14ac:dyDescent="0.25">
      <c r="A169" t="s">
        <v>285</v>
      </c>
      <c r="B169" t="s">
        <v>112</v>
      </c>
      <c r="C169" s="134">
        <v>4</v>
      </c>
      <c r="D169" s="134"/>
      <c r="E169" s="134"/>
      <c r="F169" s="134"/>
      <c r="G169" s="134"/>
      <c r="H169" s="134"/>
      <c r="I169" s="134"/>
      <c r="J169" s="134"/>
      <c r="K169" s="134"/>
      <c r="L169" s="134">
        <v>5</v>
      </c>
      <c r="M169" s="134">
        <v>10</v>
      </c>
      <c r="N169" s="134"/>
      <c r="O169" s="134">
        <v>19</v>
      </c>
    </row>
    <row r="170" spans="1:15" x14ac:dyDescent="0.25">
      <c r="A170" s="120" t="s">
        <v>291</v>
      </c>
      <c r="B170" s="120"/>
      <c r="C170" s="137">
        <v>4</v>
      </c>
      <c r="D170" s="137"/>
      <c r="E170" s="137"/>
      <c r="F170" s="137"/>
      <c r="G170" s="137"/>
      <c r="H170" s="137"/>
      <c r="I170" s="137"/>
      <c r="J170" s="137"/>
      <c r="K170" s="137"/>
      <c r="L170" s="137">
        <v>5</v>
      </c>
      <c r="M170" s="137">
        <v>10</v>
      </c>
      <c r="N170" s="137"/>
      <c r="O170" s="137">
        <v>19</v>
      </c>
    </row>
    <row r="171" spans="1:15" x14ac:dyDescent="0.25">
      <c r="A171" t="s">
        <v>292</v>
      </c>
      <c r="B171" t="s">
        <v>84</v>
      </c>
      <c r="C171" s="134"/>
      <c r="D171" s="134"/>
      <c r="E171" s="134"/>
      <c r="F171" s="134"/>
      <c r="G171" s="134"/>
      <c r="H171" s="134"/>
      <c r="I171" s="134"/>
      <c r="J171" s="134"/>
      <c r="K171" s="134"/>
      <c r="L171" s="134">
        <v>2</v>
      </c>
      <c r="M171" s="134"/>
      <c r="N171" s="134"/>
      <c r="O171" s="134">
        <v>2</v>
      </c>
    </row>
    <row r="172" spans="1:15" x14ac:dyDescent="0.25">
      <c r="A172" s="120" t="s">
        <v>293</v>
      </c>
      <c r="B172" s="120"/>
      <c r="C172" s="137"/>
      <c r="D172" s="137"/>
      <c r="E172" s="137"/>
      <c r="F172" s="137"/>
      <c r="G172" s="137"/>
      <c r="H172" s="137"/>
      <c r="I172" s="137"/>
      <c r="J172" s="137"/>
      <c r="K172" s="137"/>
      <c r="L172" s="137">
        <v>2</v>
      </c>
      <c r="M172" s="137"/>
      <c r="N172" s="137"/>
      <c r="O172" s="137">
        <v>2</v>
      </c>
    </row>
    <row r="173" spans="1:15" x14ac:dyDescent="0.25">
      <c r="A173" t="s">
        <v>295</v>
      </c>
      <c r="B173" t="s">
        <v>112</v>
      </c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>
        <v>3</v>
      </c>
      <c r="N173" s="134"/>
      <c r="O173" s="134">
        <v>3</v>
      </c>
    </row>
    <row r="174" spans="1:15" x14ac:dyDescent="0.25">
      <c r="A174" s="120" t="s">
        <v>299</v>
      </c>
      <c r="B174" s="120"/>
      <c r="C174" s="137"/>
      <c r="D174" s="137"/>
      <c r="E174" s="137"/>
      <c r="F174" s="137"/>
      <c r="G174" s="137"/>
      <c r="H174" s="137"/>
      <c r="I174" s="137"/>
      <c r="J174" s="137"/>
      <c r="K174" s="137"/>
      <c r="L174" s="137"/>
      <c r="M174" s="137">
        <v>3</v>
      </c>
      <c r="N174" s="137"/>
      <c r="O174" s="137">
        <v>3</v>
      </c>
    </row>
    <row r="175" spans="1:15" x14ac:dyDescent="0.25">
      <c r="A175" t="s">
        <v>296</v>
      </c>
      <c r="B175" t="s">
        <v>112</v>
      </c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>
        <v>4</v>
      </c>
      <c r="N175" s="134"/>
      <c r="O175" s="134">
        <v>4</v>
      </c>
    </row>
    <row r="176" spans="1:15" x14ac:dyDescent="0.25">
      <c r="A176" s="120" t="s">
        <v>300</v>
      </c>
      <c r="B176" s="120"/>
      <c r="C176" s="137"/>
      <c r="D176" s="137"/>
      <c r="E176" s="137"/>
      <c r="F176" s="137"/>
      <c r="G176" s="137"/>
      <c r="H176" s="137"/>
      <c r="I176" s="137"/>
      <c r="J176" s="137"/>
      <c r="K176" s="137"/>
      <c r="L176" s="137"/>
      <c r="M176" s="137">
        <v>4</v>
      </c>
      <c r="N176" s="137"/>
      <c r="O176" s="137">
        <v>4</v>
      </c>
    </row>
    <row r="177" spans="1:15" x14ac:dyDescent="0.25">
      <c r="A177" t="s">
        <v>297</v>
      </c>
      <c r="B177" t="s">
        <v>69</v>
      </c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>
        <v>2</v>
      </c>
      <c r="N177" s="134"/>
      <c r="O177" s="134">
        <v>2</v>
      </c>
    </row>
    <row r="178" spans="1:15" x14ac:dyDescent="0.25">
      <c r="A178" s="120" t="s">
        <v>301</v>
      </c>
      <c r="B178" s="120"/>
      <c r="C178" s="137"/>
      <c r="D178" s="137"/>
      <c r="E178" s="137"/>
      <c r="F178" s="137"/>
      <c r="G178" s="137"/>
      <c r="H178" s="137"/>
      <c r="I178" s="137"/>
      <c r="J178" s="137"/>
      <c r="K178" s="137"/>
      <c r="L178" s="137"/>
      <c r="M178" s="137">
        <v>2</v>
      </c>
      <c r="N178" s="137"/>
      <c r="O178" s="137">
        <v>2</v>
      </c>
    </row>
    <row r="179" spans="1:15" x14ac:dyDescent="0.25">
      <c r="A179" t="s">
        <v>302</v>
      </c>
      <c r="B179" t="s">
        <v>108</v>
      </c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>
        <v>1</v>
      </c>
      <c r="N179" s="134"/>
      <c r="O179" s="134">
        <v>1</v>
      </c>
    </row>
    <row r="180" spans="1:15" x14ac:dyDescent="0.25">
      <c r="B180" t="s">
        <v>84</v>
      </c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>
        <v>1</v>
      </c>
      <c r="O180" s="134">
        <v>1</v>
      </c>
    </row>
    <row r="181" spans="1:15" x14ac:dyDescent="0.25">
      <c r="A181" s="120" t="s">
        <v>318</v>
      </c>
      <c r="B181" s="120"/>
      <c r="C181" s="137"/>
      <c r="D181" s="137"/>
      <c r="E181" s="137"/>
      <c r="F181" s="137"/>
      <c r="G181" s="137"/>
      <c r="H181" s="137"/>
      <c r="I181" s="137"/>
      <c r="J181" s="137"/>
      <c r="K181" s="137"/>
      <c r="L181" s="137"/>
      <c r="M181" s="137">
        <v>1</v>
      </c>
      <c r="N181" s="137">
        <v>1</v>
      </c>
      <c r="O181" s="137">
        <v>2</v>
      </c>
    </row>
    <row r="182" spans="1:15" x14ac:dyDescent="0.25">
      <c r="A182" t="s">
        <v>303</v>
      </c>
      <c r="B182" t="s">
        <v>108</v>
      </c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>
        <v>5</v>
      </c>
      <c r="N182" s="134"/>
      <c r="O182" s="134">
        <v>5</v>
      </c>
    </row>
    <row r="183" spans="1:15" x14ac:dyDescent="0.25">
      <c r="B183" t="s">
        <v>84</v>
      </c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>
        <v>4</v>
      </c>
      <c r="O183" s="134">
        <v>4</v>
      </c>
    </row>
    <row r="184" spans="1:15" x14ac:dyDescent="0.25">
      <c r="A184" s="120" t="s">
        <v>319</v>
      </c>
      <c r="B184" s="120"/>
      <c r="C184" s="137"/>
      <c r="D184" s="137"/>
      <c r="E184" s="137"/>
      <c r="F184" s="137"/>
      <c r="G184" s="137"/>
      <c r="H184" s="137"/>
      <c r="I184" s="137"/>
      <c r="J184" s="137"/>
      <c r="K184" s="137"/>
      <c r="L184" s="137"/>
      <c r="M184" s="137">
        <v>5</v>
      </c>
      <c r="N184" s="137">
        <v>4</v>
      </c>
      <c r="O184" s="137">
        <v>9</v>
      </c>
    </row>
    <row r="185" spans="1:15" x14ac:dyDescent="0.25">
      <c r="A185" t="s">
        <v>321</v>
      </c>
      <c r="B185" t="s">
        <v>112</v>
      </c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>
        <v>1</v>
      </c>
      <c r="N185" s="134"/>
      <c r="O185" s="134">
        <v>1</v>
      </c>
    </row>
    <row r="186" spans="1:15" x14ac:dyDescent="0.25">
      <c r="A186" s="120" t="s">
        <v>322</v>
      </c>
      <c r="B186" s="120"/>
      <c r="C186" s="137"/>
      <c r="D186" s="137"/>
      <c r="E186" s="137"/>
      <c r="F186" s="137"/>
      <c r="G186" s="137"/>
      <c r="H186" s="137"/>
      <c r="I186" s="137"/>
      <c r="J186" s="137"/>
      <c r="K186" s="137"/>
      <c r="L186" s="137"/>
      <c r="M186" s="137">
        <v>1</v>
      </c>
      <c r="N186" s="137"/>
      <c r="O186" s="137">
        <v>1</v>
      </c>
    </row>
    <row r="187" spans="1:15" x14ac:dyDescent="0.25">
      <c r="A187" t="s">
        <v>326</v>
      </c>
      <c r="B187" t="s">
        <v>64</v>
      </c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>
        <v>1</v>
      </c>
      <c r="O187" s="134">
        <v>1</v>
      </c>
    </row>
    <row r="188" spans="1:15" x14ac:dyDescent="0.25">
      <c r="A188" s="120" t="s">
        <v>328</v>
      </c>
      <c r="B188" s="120"/>
      <c r="C188" s="137"/>
      <c r="D188" s="137"/>
      <c r="E188" s="137"/>
      <c r="F188" s="137"/>
      <c r="G188" s="137"/>
      <c r="H188" s="137"/>
      <c r="I188" s="137"/>
      <c r="J188" s="137"/>
      <c r="K188" s="137"/>
      <c r="L188" s="137"/>
      <c r="M188" s="137"/>
      <c r="N188" s="137">
        <v>1</v>
      </c>
      <c r="O188" s="137">
        <v>1</v>
      </c>
    </row>
    <row r="189" spans="1:15" x14ac:dyDescent="0.25">
      <c r="A189" t="s">
        <v>334</v>
      </c>
      <c r="B189" t="s">
        <v>108</v>
      </c>
      <c r="C189" s="134">
        <v>3</v>
      </c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>
        <v>3</v>
      </c>
    </row>
    <row r="190" spans="1:15" x14ac:dyDescent="0.25">
      <c r="A190" s="120" t="s">
        <v>338</v>
      </c>
      <c r="B190" s="120"/>
      <c r="C190" s="137">
        <v>3</v>
      </c>
      <c r="D190" s="137"/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>
        <v>3</v>
      </c>
    </row>
    <row r="191" spans="1:15" x14ac:dyDescent="0.25">
      <c r="A191" t="s">
        <v>335</v>
      </c>
      <c r="B191" t="s">
        <v>108</v>
      </c>
      <c r="C191" s="134">
        <v>5</v>
      </c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>
        <v>5</v>
      </c>
    </row>
    <row r="192" spans="1:15" x14ac:dyDescent="0.25">
      <c r="A192" s="120" t="s">
        <v>339</v>
      </c>
      <c r="B192" s="120"/>
      <c r="C192" s="137">
        <v>5</v>
      </c>
      <c r="D192" s="137"/>
      <c r="E192" s="137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>
        <v>5</v>
      </c>
    </row>
    <row r="193" spans="1:15" x14ac:dyDescent="0.25">
      <c r="A193" t="s">
        <v>50</v>
      </c>
      <c r="C193" s="134">
        <v>42</v>
      </c>
      <c r="D193" s="134">
        <v>16</v>
      </c>
      <c r="E193" s="134">
        <v>69</v>
      </c>
      <c r="F193" s="134">
        <v>89</v>
      </c>
      <c r="G193" s="134">
        <v>114</v>
      </c>
      <c r="H193" s="134">
        <v>90</v>
      </c>
      <c r="I193" s="134">
        <v>49</v>
      </c>
      <c r="J193" s="134">
        <v>85</v>
      </c>
      <c r="K193" s="134">
        <v>51</v>
      </c>
      <c r="L193" s="134">
        <v>97</v>
      </c>
      <c r="M193" s="134">
        <v>84</v>
      </c>
      <c r="N193" s="134">
        <v>52</v>
      </c>
      <c r="O193" s="134">
        <v>838</v>
      </c>
    </row>
  </sheetData>
  <pageMargins left="0.39370078740157483" right="0" top="0.74803149606299213" bottom="0.74803149606299213" header="0.31496062992125984" footer="0.31496062992125984"/>
  <pageSetup scale="87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Raw Sales</vt:lpstr>
      <vt:lpstr>Profit by month</vt:lpstr>
      <vt:lpstr>Qty by product, customer, month</vt:lpstr>
      <vt:lpstr>'Profit by month'!Print_Area</vt:lpstr>
      <vt:lpstr>'Qty by product, customer, month'!Print_Area</vt:lpstr>
      <vt:lpstr>'Raw Sales'!Print_Area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2021-04-09T05:13:37Z</cp:lastPrinted>
  <dcterms:created xsi:type="dcterms:W3CDTF">2020-06-10T11:05:13Z</dcterms:created>
  <dcterms:modified xsi:type="dcterms:W3CDTF">2021-10-18T16:35:58Z</dcterms:modified>
</cp:coreProperties>
</file>